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jmwangi\Documents\Work\Quarterly Financials\2017\Q1\"/>
    </mc:Choice>
  </mc:AlternateContent>
  <workbookProtection workbookPassword="E931" lockStructure="1"/>
  <bookViews>
    <workbookView xWindow="0" yWindow="1020" windowWidth="19440" windowHeight="6135" firstSheet="11" activeTab="16"/>
  </bookViews>
  <sheets>
    <sheet name="Details" sheetId="39" r:id="rId1"/>
    <sheet name="Acknowledgement"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APPENDIX 10" sheetId="46" r:id="rId13"/>
    <sheet name="APPENDIX 11" sheetId="7" r:id="rId14"/>
    <sheet name="APPENDIX 12" sheetId="8" r:id="rId15"/>
    <sheet name="APPENDIX 13" sheetId="30" r:id="rId16"/>
    <sheet name="APPENDIX 14" sheetId="37" r:id="rId17"/>
    <sheet name="APPENDIX 15" sheetId="14" r:id="rId18"/>
    <sheet name="APPENDIX 16" sheetId="15" r:id="rId19"/>
    <sheet name="APPENDIX 17" sheetId="16" r:id="rId20"/>
    <sheet name="APPENDIX 18" sheetId="17" r:id="rId21"/>
    <sheet name="Sheet1" sheetId="47" state="hidden" r:id="rId22"/>
    <sheet name="APPENDIX 19" sheetId="28" r:id="rId23"/>
    <sheet name="APPENDIX 20 i" sheetId="21" r:id="rId24"/>
    <sheet name="APPENDIX 20 ii" sheetId="19" r:id="rId25"/>
    <sheet name="APPENDIX 20 iii" sheetId="20" r:id="rId26"/>
    <sheet name="APPENDIX 21 i" sheetId="22" r:id="rId27"/>
    <sheet name="APPENDIX 21 ii" sheetId="23" r:id="rId28"/>
    <sheet name="APPENDIX 21 iii" sheetId="24" r:id="rId29"/>
    <sheet name="APPENDIX  21 iv" sheetId="25" r:id="rId30"/>
  </sheets>
  <definedNames>
    <definedName name="_xlnm.Print_Area" localSheetId="1">Acknowledgement!$A$1:$P$10</definedName>
    <definedName name="_xlnm.Print_Area" localSheetId="29">'APPENDIX  21 iv'!$A$1:$P$40</definedName>
    <definedName name="_xlnm.Print_Area" localSheetId="3">'APPENDIX 1 '!$A$1:$Q$50</definedName>
    <definedName name="_xlnm.Print_Area" localSheetId="25">'APPENDIX 20 iii'!$A$1:$Z$39</definedName>
    <definedName name="_xlnm.Print_Area" localSheetId="6">'APPENDIX 4'!$A$1:$J$38</definedName>
    <definedName name="_xlnm.Print_Area" localSheetId="0">Details!$A$1:$O$24</definedName>
    <definedName name="_xlnm.Print_Area" localSheetId="2">'Table of Contents'!$A$1:$D$35</definedName>
  </definedNames>
  <calcPr calcId="152511"/>
</workbook>
</file>

<file path=xl/calcChain.xml><?xml version="1.0" encoding="utf-8"?>
<calcChain xmlns="http://schemas.openxmlformats.org/spreadsheetml/2006/main">
  <c r="Q49" i="47" l="1"/>
  <c r="P49" i="47"/>
  <c r="O49" i="47"/>
  <c r="N49" i="47"/>
  <c r="M49" i="47"/>
  <c r="L49" i="47"/>
  <c r="K49" i="47"/>
  <c r="J49" i="47"/>
  <c r="I49" i="47"/>
  <c r="H49" i="47"/>
  <c r="G49" i="47"/>
  <c r="F49" i="47"/>
  <c r="E49" i="47"/>
  <c r="D49" i="47"/>
  <c r="C49" i="47"/>
  <c r="Q44" i="47"/>
  <c r="P44" i="47"/>
  <c r="O44" i="47"/>
  <c r="N44" i="47"/>
  <c r="M44" i="47"/>
  <c r="L44" i="47"/>
  <c r="K44" i="47"/>
  <c r="J44" i="47"/>
  <c r="I44" i="47"/>
  <c r="H44" i="47"/>
  <c r="G44" i="47"/>
  <c r="F44" i="47"/>
  <c r="E44" i="47"/>
  <c r="D44" i="47"/>
  <c r="C44" i="47"/>
  <c r="L39" i="25" l="1"/>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L12" i="25"/>
  <c r="O12" i="25" s="1"/>
  <c r="L11" i="25"/>
  <c r="L10" i="25"/>
  <c r="L9" i="25"/>
  <c r="L8" i="25"/>
  <c r="L7" i="25"/>
  <c r="L6" i="25"/>
  <c r="N6" i="25"/>
  <c r="O6" i="25"/>
  <c r="N7" i="25"/>
  <c r="O7" i="25" s="1"/>
  <c r="N8" i="25"/>
  <c r="N9" i="25"/>
  <c r="O9" i="25" s="1"/>
  <c r="N10" i="25"/>
  <c r="N11" i="25"/>
  <c r="O11" i="25" s="1"/>
  <c r="N12" i="25"/>
  <c r="N13" i="25"/>
  <c r="N14" i="25"/>
  <c r="O14" i="25" s="1"/>
  <c r="O8" i="25" l="1"/>
  <c r="O10" i="25"/>
  <c r="O13" i="25"/>
  <c r="Q6" i="8"/>
  <c r="Q30" i="8"/>
  <c r="Q31" i="8"/>
  <c r="C6" i="8"/>
  <c r="C32" i="5"/>
  <c r="Q32" i="5"/>
  <c r="X6" i="20" l="1"/>
  <c r="Y6" i="20" s="1"/>
  <c r="X7" i="20"/>
  <c r="Y7" i="20"/>
  <c r="X8" i="20"/>
  <c r="Y8" i="20" s="1"/>
  <c r="X9" i="20"/>
  <c r="Y9" i="20" s="1"/>
  <c r="X10" i="20"/>
  <c r="Y10" i="20" s="1"/>
  <c r="X11" i="20"/>
  <c r="Y11" i="20" s="1"/>
  <c r="X12" i="20"/>
  <c r="Y12" i="20" s="1"/>
  <c r="X13" i="20"/>
  <c r="Y13" i="20" s="1"/>
  <c r="X14" i="20"/>
  <c r="Y14" i="20" s="1"/>
  <c r="X15" i="20"/>
  <c r="Y15" i="20" s="1"/>
  <c r="X16" i="20"/>
  <c r="Y16" i="20" s="1"/>
  <c r="X17" i="20"/>
  <c r="Y17" i="20" s="1"/>
  <c r="X18" i="20"/>
  <c r="Y18" i="20" s="1"/>
  <c r="X19" i="20"/>
  <c r="Y19" i="20" s="1"/>
  <c r="X20" i="20"/>
  <c r="Y20" i="20" s="1"/>
  <c r="X21" i="20"/>
  <c r="Y21" i="20"/>
  <c r="X22" i="20"/>
  <c r="Y22" i="20" s="1"/>
  <c r="X23" i="20"/>
  <c r="Y23" i="20"/>
  <c r="X24" i="20"/>
  <c r="Y24" i="20" s="1"/>
  <c r="X25" i="20"/>
  <c r="Y25" i="20" s="1"/>
  <c r="X26" i="20"/>
  <c r="Y26" i="20" s="1"/>
  <c r="X27" i="20"/>
  <c r="Y27" i="20" s="1"/>
  <c r="X28" i="20"/>
  <c r="Y28" i="20" s="1"/>
  <c r="X29" i="20"/>
  <c r="Y29" i="20" s="1"/>
  <c r="X30" i="20"/>
  <c r="Y30" i="20" s="1"/>
  <c r="X31" i="20"/>
  <c r="Y31" i="20" s="1"/>
  <c r="X32" i="20"/>
  <c r="Y32" i="20" s="1"/>
  <c r="X33" i="20"/>
  <c r="Y33" i="20" s="1"/>
  <c r="X34" i="20"/>
  <c r="Y34" i="20" s="1"/>
  <c r="X35" i="20"/>
  <c r="Y35" i="20" s="1"/>
  <c r="X36" i="20"/>
  <c r="Y36" i="20" s="1"/>
  <c r="X37" i="20"/>
  <c r="Y37" i="20"/>
  <c r="X38" i="20"/>
  <c r="Y38" i="20" s="1"/>
  <c r="X5" i="20"/>
  <c r="Y5" i="20" s="1"/>
  <c r="N15" i="25"/>
  <c r="O15" i="25" s="1"/>
  <c r="N16" i="25"/>
  <c r="O16" i="25" s="1"/>
  <c r="N17" i="25"/>
  <c r="N18" i="25"/>
  <c r="O18" i="25" s="1"/>
  <c r="N19" i="25"/>
  <c r="N20" i="25"/>
  <c r="O20" i="25" s="1"/>
  <c r="N21" i="25"/>
  <c r="O21" i="25" s="1"/>
  <c r="N22" i="25"/>
  <c r="O22" i="25" s="1"/>
  <c r="N23" i="25"/>
  <c r="O23" i="25" s="1"/>
  <c r="N24" i="25"/>
  <c r="O24" i="25" s="1"/>
  <c r="N25" i="25"/>
  <c r="O25" i="25" s="1"/>
  <c r="N26" i="25"/>
  <c r="O26" i="25" s="1"/>
  <c r="N27" i="25"/>
  <c r="O27" i="25" s="1"/>
  <c r="N28" i="25"/>
  <c r="O28" i="25" s="1"/>
  <c r="N29" i="25"/>
  <c r="O29" i="25" s="1"/>
  <c r="N30" i="25"/>
  <c r="O30" i="25" s="1"/>
  <c r="N31" i="25"/>
  <c r="O31" i="25" s="1"/>
  <c r="N32" i="25"/>
  <c r="O32" i="25" s="1"/>
  <c r="N33" i="25"/>
  <c r="O33" i="25" s="1"/>
  <c r="N34" i="25"/>
  <c r="O34" i="25" s="1"/>
  <c r="N35" i="25"/>
  <c r="O35" i="25" s="1"/>
  <c r="N36" i="25"/>
  <c r="O36" i="25" s="1"/>
  <c r="N37" i="25"/>
  <c r="O37" i="25" s="1"/>
  <c r="N38" i="25"/>
  <c r="O38" i="25" s="1"/>
  <c r="N39" i="25"/>
  <c r="O39" i="25" s="1"/>
  <c r="D49" i="17"/>
  <c r="E49" i="17"/>
  <c r="F49" i="17"/>
  <c r="G49" i="17"/>
  <c r="H49" i="17"/>
  <c r="I49" i="17"/>
  <c r="J49" i="17"/>
  <c r="K49" i="17"/>
  <c r="L49" i="17"/>
  <c r="M49" i="17"/>
  <c r="N49" i="17"/>
  <c r="O49" i="17"/>
  <c r="P49" i="17"/>
  <c r="Q49" i="17"/>
  <c r="C49" i="17"/>
  <c r="O19" i="25" l="1"/>
  <c r="O17" i="25"/>
  <c r="D32" i="41"/>
  <c r="J35" i="9"/>
  <c r="J7" i="9" l="1"/>
  <c r="J32" i="9"/>
  <c r="J31" i="9"/>
  <c r="J27" i="9"/>
  <c r="J23" i="9"/>
  <c r="J19" i="9"/>
  <c r="J15" i="9"/>
  <c r="J30" i="9"/>
  <c r="J28" i="9"/>
  <c r="J26" i="9"/>
  <c r="J14" i="9"/>
  <c r="J10" i="9"/>
  <c r="J24" i="9"/>
  <c r="J22" i="9"/>
  <c r="J18" i="9"/>
  <c r="J29" i="9"/>
  <c r="J25" i="9"/>
  <c r="J21" i="9"/>
  <c r="J17" i="9"/>
  <c r="J13" i="9"/>
  <c r="J11" i="9"/>
  <c r="J9" i="9"/>
  <c r="J20" i="9"/>
  <c r="J16" i="9"/>
  <c r="J12" i="9"/>
  <c r="J8" i="9"/>
  <c r="C33" i="9" l="1"/>
  <c r="C15" i="36" l="1"/>
  <c r="C30" i="36"/>
  <c r="C20" i="36"/>
  <c r="C31" i="36"/>
  <c r="C10" i="36"/>
  <c r="C24" i="36"/>
  <c r="C23" i="36"/>
  <c r="C13" i="36"/>
  <c r="C17" i="36"/>
  <c r="C21" i="36"/>
  <c r="C14" i="36"/>
  <c r="C12" i="36"/>
  <c r="C25" i="36"/>
  <c r="C11" i="36"/>
  <c r="C8" i="36"/>
  <c r="C7" i="36"/>
  <c r="C29" i="36"/>
  <c r="C18" i="36"/>
  <c r="C27" i="36"/>
  <c r="C22" i="36"/>
  <c r="C9" i="36"/>
  <c r="C28" i="36"/>
  <c r="C26" i="36"/>
  <c r="C6" i="36"/>
  <c r="C19" i="36"/>
  <c r="C16" i="36"/>
  <c r="Q6" i="20"/>
  <c r="Q7" i="20"/>
  <c r="Q8" i="20"/>
  <c r="Q9" i="20"/>
  <c r="Q10" i="20"/>
  <c r="Q11" i="20"/>
  <c r="Q12" i="20"/>
  <c r="Q13" i="20"/>
  <c r="Q14" i="20"/>
  <c r="Q15" i="20"/>
  <c r="Q16" i="20"/>
  <c r="Q17" i="20"/>
  <c r="Q18" i="20"/>
  <c r="Q19" i="20"/>
  <c r="Q20" i="20"/>
  <c r="Q21" i="20"/>
  <c r="Q22" i="20"/>
  <c r="Q23" i="20"/>
  <c r="Q24" i="20"/>
  <c r="Q25" i="20"/>
  <c r="Q26" i="20"/>
  <c r="Q27" i="20"/>
  <c r="Q28" i="20"/>
  <c r="Q29" i="20"/>
  <c r="Q30" i="20"/>
  <c r="Q31" i="20"/>
  <c r="Q32" i="20"/>
  <c r="Q33" i="20"/>
  <c r="Q34" i="20"/>
  <c r="Q35" i="20"/>
  <c r="Q36" i="20"/>
  <c r="Q37" i="20"/>
  <c r="Q38" i="20"/>
  <c r="Q5" i="20"/>
  <c r="O6" i="20"/>
  <c r="O7" i="20"/>
  <c r="O8" i="20"/>
  <c r="O9" i="20"/>
  <c r="O10" i="20"/>
  <c r="O11" i="20"/>
  <c r="O12" i="20"/>
  <c r="O13" i="20"/>
  <c r="O14" i="20"/>
  <c r="O15" i="20"/>
  <c r="O16" i="20"/>
  <c r="O17" i="20"/>
  <c r="O18" i="20"/>
  <c r="O19" i="20"/>
  <c r="O20" i="20"/>
  <c r="O21" i="20"/>
  <c r="O22" i="20"/>
  <c r="O23" i="20"/>
  <c r="O24" i="20"/>
  <c r="O25" i="20"/>
  <c r="O26" i="20"/>
  <c r="O27" i="20"/>
  <c r="O28" i="20"/>
  <c r="O29" i="20"/>
  <c r="O30" i="20"/>
  <c r="O31" i="20"/>
  <c r="O32" i="20"/>
  <c r="O33" i="20"/>
  <c r="O34" i="20"/>
  <c r="O35" i="20"/>
  <c r="O36" i="20"/>
  <c r="O37" i="20"/>
  <c r="O38" i="20"/>
  <c r="O5" i="20"/>
  <c r="S38" i="20" l="1"/>
  <c r="S34" i="20"/>
  <c r="S30" i="20"/>
  <c r="S26" i="20"/>
  <c r="S22" i="20"/>
  <c r="S18" i="20"/>
  <c r="S14" i="20"/>
  <c r="S10" i="20"/>
  <c r="S6" i="20"/>
  <c r="S33" i="20"/>
  <c r="S21" i="20"/>
  <c r="S9" i="20"/>
  <c r="S37" i="20"/>
  <c r="S29" i="20"/>
  <c r="S25" i="20"/>
  <c r="S17" i="20"/>
  <c r="S13" i="20"/>
  <c r="S32" i="20"/>
  <c r="S24" i="20"/>
  <c r="S16" i="20"/>
  <c r="S5" i="20"/>
  <c r="S35" i="20"/>
  <c r="S27" i="20"/>
  <c r="S19" i="20"/>
  <c r="S11" i="20"/>
  <c r="S8" i="20"/>
  <c r="S36" i="20"/>
  <c r="S28" i="20"/>
  <c r="S20" i="20"/>
  <c r="S12" i="20"/>
  <c r="S31" i="20"/>
  <c r="S23" i="20"/>
  <c r="S15" i="20"/>
  <c r="S7" i="20"/>
  <c r="Q48" i="28" l="1"/>
  <c r="C43" i="28"/>
  <c r="D7" i="16"/>
  <c r="P48" i="16"/>
  <c r="O48" i="16"/>
  <c r="N48" i="16"/>
  <c r="M48" i="16"/>
  <c r="L48" i="16"/>
  <c r="K48" i="16"/>
  <c r="J48" i="16"/>
  <c r="I48" i="16"/>
  <c r="H48" i="16"/>
  <c r="G48" i="16"/>
  <c r="F48" i="16"/>
  <c r="E48" i="16"/>
  <c r="D48" i="16"/>
  <c r="C48" i="16"/>
  <c r="P47" i="16"/>
  <c r="O47" i="16"/>
  <c r="N47" i="16"/>
  <c r="M47" i="16"/>
  <c r="L47" i="16"/>
  <c r="K47" i="16"/>
  <c r="J47" i="16"/>
  <c r="I47" i="16"/>
  <c r="H47" i="16"/>
  <c r="G47" i="16"/>
  <c r="F47" i="16"/>
  <c r="E47" i="16"/>
  <c r="D47" i="16"/>
  <c r="C47" i="16"/>
  <c r="P46" i="16"/>
  <c r="O46" i="16"/>
  <c r="N46" i="16"/>
  <c r="M46" i="16"/>
  <c r="L46" i="16"/>
  <c r="K46" i="16"/>
  <c r="J46" i="16"/>
  <c r="I46" i="16"/>
  <c r="H46" i="16"/>
  <c r="G46" i="16"/>
  <c r="F46" i="16"/>
  <c r="E46" i="16"/>
  <c r="D46" i="16"/>
  <c r="C46" i="16"/>
  <c r="P43" i="16"/>
  <c r="O43" i="16"/>
  <c r="N43" i="16"/>
  <c r="M43" i="16"/>
  <c r="L43" i="16"/>
  <c r="K43" i="16"/>
  <c r="J43" i="16"/>
  <c r="I43" i="16"/>
  <c r="H43" i="16"/>
  <c r="G43" i="16"/>
  <c r="F43" i="16"/>
  <c r="E43" i="16"/>
  <c r="D43" i="16"/>
  <c r="C43" i="16"/>
  <c r="P42" i="16"/>
  <c r="O42" i="16"/>
  <c r="N42" i="16"/>
  <c r="M42" i="16"/>
  <c r="L42" i="16"/>
  <c r="K42" i="16"/>
  <c r="J42" i="16"/>
  <c r="I42" i="16"/>
  <c r="H42" i="16"/>
  <c r="G42" i="16"/>
  <c r="F42" i="16"/>
  <c r="E42" i="16"/>
  <c r="D42" i="16"/>
  <c r="C42" i="16"/>
  <c r="P41" i="16"/>
  <c r="O41" i="16"/>
  <c r="N41" i="16"/>
  <c r="M41" i="16"/>
  <c r="L41" i="16"/>
  <c r="K41" i="16"/>
  <c r="J41" i="16"/>
  <c r="I41" i="16"/>
  <c r="H41" i="16"/>
  <c r="G41" i="16"/>
  <c r="F41" i="16"/>
  <c r="E41" i="16"/>
  <c r="D41" i="16"/>
  <c r="C41" i="16"/>
  <c r="P40" i="16"/>
  <c r="O40" i="16"/>
  <c r="N40" i="16"/>
  <c r="M40" i="16"/>
  <c r="L40" i="16"/>
  <c r="K40" i="16"/>
  <c r="J40" i="16"/>
  <c r="I40" i="16"/>
  <c r="H40" i="16"/>
  <c r="G40" i="16"/>
  <c r="F40" i="16"/>
  <c r="E40" i="16"/>
  <c r="D40" i="16"/>
  <c r="C40" i="16"/>
  <c r="P39" i="16"/>
  <c r="O39" i="16"/>
  <c r="N39" i="16"/>
  <c r="M39" i="16"/>
  <c r="L39" i="16"/>
  <c r="K39" i="16"/>
  <c r="J39" i="16"/>
  <c r="I39" i="16"/>
  <c r="H39" i="16"/>
  <c r="G39" i="16"/>
  <c r="F39" i="16"/>
  <c r="E39" i="16"/>
  <c r="D39" i="16"/>
  <c r="C39" i="16"/>
  <c r="P38" i="16"/>
  <c r="O38" i="16"/>
  <c r="N38" i="16"/>
  <c r="M38" i="16"/>
  <c r="L38" i="16"/>
  <c r="K38" i="16"/>
  <c r="J38" i="16"/>
  <c r="I38" i="16"/>
  <c r="H38" i="16"/>
  <c r="G38" i="16"/>
  <c r="F38" i="16"/>
  <c r="E38" i="16"/>
  <c r="D38" i="16"/>
  <c r="C38" i="16"/>
  <c r="P37" i="16"/>
  <c r="O37" i="16"/>
  <c r="N37" i="16"/>
  <c r="M37" i="16"/>
  <c r="L37" i="16"/>
  <c r="K37" i="16"/>
  <c r="J37" i="16"/>
  <c r="I37" i="16"/>
  <c r="H37" i="16"/>
  <c r="G37" i="16"/>
  <c r="F37" i="16"/>
  <c r="E37" i="16"/>
  <c r="D37" i="16"/>
  <c r="C37" i="16"/>
  <c r="P36" i="16"/>
  <c r="O36" i="16"/>
  <c r="N36" i="16"/>
  <c r="M36" i="16"/>
  <c r="L36" i="16"/>
  <c r="K36" i="16"/>
  <c r="J36" i="16"/>
  <c r="I36" i="16"/>
  <c r="H36" i="16"/>
  <c r="G36" i="16"/>
  <c r="F36" i="16"/>
  <c r="E36" i="16"/>
  <c r="D36" i="16"/>
  <c r="C36" i="16"/>
  <c r="P35" i="16"/>
  <c r="O35" i="16"/>
  <c r="N35" i="16"/>
  <c r="M35" i="16"/>
  <c r="L35" i="16"/>
  <c r="K35" i="16"/>
  <c r="J35" i="16"/>
  <c r="I35" i="16"/>
  <c r="H35" i="16"/>
  <c r="G35" i="16"/>
  <c r="F35" i="16"/>
  <c r="E35" i="16"/>
  <c r="D35" i="16"/>
  <c r="C35" i="16"/>
  <c r="P34" i="16"/>
  <c r="O34" i="16"/>
  <c r="N34" i="16"/>
  <c r="M34" i="16"/>
  <c r="L34" i="16"/>
  <c r="K34" i="16"/>
  <c r="J34" i="16"/>
  <c r="I34" i="16"/>
  <c r="H34" i="16"/>
  <c r="G34" i="16"/>
  <c r="F34" i="16"/>
  <c r="E34" i="16"/>
  <c r="D34" i="16"/>
  <c r="C34" i="16"/>
  <c r="P33" i="16"/>
  <c r="O33" i="16"/>
  <c r="N33" i="16"/>
  <c r="M33" i="16"/>
  <c r="L33" i="16"/>
  <c r="K33" i="16"/>
  <c r="J33" i="16"/>
  <c r="I33" i="16"/>
  <c r="H33" i="16"/>
  <c r="G33" i="16"/>
  <c r="F33" i="16"/>
  <c r="E33" i="16"/>
  <c r="D33" i="16"/>
  <c r="C33" i="16"/>
  <c r="P32" i="16"/>
  <c r="O32" i="16"/>
  <c r="N32" i="16"/>
  <c r="M32" i="16"/>
  <c r="L32" i="16"/>
  <c r="K32" i="16"/>
  <c r="J32" i="16"/>
  <c r="I32" i="16"/>
  <c r="H32" i="16"/>
  <c r="G32" i="16"/>
  <c r="F32" i="16"/>
  <c r="E32" i="16"/>
  <c r="D32" i="16"/>
  <c r="C32" i="16"/>
  <c r="P31" i="16"/>
  <c r="O31" i="16"/>
  <c r="N31" i="16"/>
  <c r="M31" i="16"/>
  <c r="L31" i="16"/>
  <c r="K31" i="16"/>
  <c r="J31" i="16"/>
  <c r="I31" i="16"/>
  <c r="H31" i="16"/>
  <c r="G31" i="16"/>
  <c r="F31" i="16"/>
  <c r="E31" i="16"/>
  <c r="D31" i="16"/>
  <c r="C31" i="16"/>
  <c r="P30" i="16"/>
  <c r="O30" i="16"/>
  <c r="N30" i="16"/>
  <c r="M30" i="16"/>
  <c r="L30" i="16"/>
  <c r="K30" i="16"/>
  <c r="J30" i="16"/>
  <c r="I30" i="16"/>
  <c r="H30" i="16"/>
  <c r="G30" i="16"/>
  <c r="F30" i="16"/>
  <c r="E30" i="16"/>
  <c r="D30" i="16"/>
  <c r="C30" i="16"/>
  <c r="P29" i="16"/>
  <c r="O29" i="16"/>
  <c r="N29" i="16"/>
  <c r="M29" i="16"/>
  <c r="L29" i="16"/>
  <c r="K29" i="16"/>
  <c r="J29" i="16"/>
  <c r="I29" i="16"/>
  <c r="H29" i="16"/>
  <c r="G29" i="16"/>
  <c r="F29" i="16"/>
  <c r="E29" i="16"/>
  <c r="D29" i="16"/>
  <c r="C29" i="16"/>
  <c r="Q28" i="16"/>
  <c r="P28" i="16"/>
  <c r="O28" i="16"/>
  <c r="N28" i="16"/>
  <c r="M28" i="16"/>
  <c r="L28" i="16"/>
  <c r="K28" i="16"/>
  <c r="J28" i="16"/>
  <c r="I28" i="16"/>
  <c r="H28" i="16"/>
  <c r="G28" i="16"/>
  <c r="F28" i="16"/>
  <c r="E28" i="16"/>
  <c r="D28" i="16"/>
  <c r="C28" i="16"/>
  <c r="P27" i="16"/>
  <c r="O27" i="16"/>
  <c r="N27" i="16"/>
  <c r="M27" i="16"/>
  <c r="L27" i="16"/>
  <c r="K27" i="16"/>
  <c r="J27" i="16"/>
  <c r="I27" i="16"/>
  <c r="H27" i="16"/>
  <c r="G27" i="16"/>
  <c r="F27" i="16"/>
  <c r="E27" i="16"/>
  <c r="D27" i="16"/>
  <c r="C27" i="16"/>
  <c r="P26" i="16"/>
  <c r="O26" i="16"/>
  <c r="N26" i="16"/>
  <c r="M26" i="16"/>
  <c r="L26" i="16"/>
  <c r="K26" i="16"/>
  <c r="J26" i="16"/>
  <c r="I26" i="16"/>
  <c r="H26" i="16"/>
  <c r="G26" i="16"/>
  <c r="F26" i="16"/>
  <c r="E26" i="16"/>
  <c r="D26" i="16"/>
  <c r="C26" i="16"/>
  <c r="P25" i="16"/>
  <c r="O25" i="16"/>
  <c r="N25" i="16"/>
  <c r="M25" i="16"/>
  <c r="L25" i="16"/>
  <c r="K25" i="16"/>
  <c r="J25" i="16"/>
  <c r="I25" i="16"/>
  <c r="H25" i="16"/>
  <c r="G25" i="16"/>
  <c r="F25" i="16"/>
  <c r="E25" i="16"/>
  <c r="D25" i="16"/>
  <c r="C25" i="16"/>
  <c r="P24" i="16"/>
  <c r="O24" i="16"/>
  <c r="N24" i="16"/>
  <c r="M24" i="16"/>
  <c r="L24" i="16"/>
  <c r="K24" i="16"/>
  <c r="J24" i="16"/>
  <c r="I24" i="16"/>
  <c r="H24" i="16"/>
  <c r="G24" i="16"/>
  <c r="F24" i="16"/>
  <c r="E24" i="16"/>
  <c r="D24" i="16"/>
  <c r="C24" i="16"/>
  <c r="P23" i="16"/>
  <c r="O23" i="16"/>
  <c r="N23" i="16"/>
  <c r="M23" i="16"/>
  <c r="L23" i="16"/>
  <c r="K23" i="16"/>
  <c r="J23" i="16"/>
  <c r="I23" i="16"/>
  <c r="H23" i="16"/>
  <c r="G23" i="16"/>
  <c r="F23" i="16"/>
  <c r="E23" i="16"/>
  <c r="D23" i="16"/>
  <c r="C23" i="16"/>
  <c r="P22" i="16"/>
  <c r="O22" i="16"/>
  <c r="N22" i="16"/>
  <c r="M22" i="16"/>
  <c r="L22" i="16"/>
  <c r="K22" i="16"/>
  <c r="J22" i="16"/>
  <c r="I22" i="16"/>
  <c r="H22" i="16"/>
  <c r="G22" i="16"/>
  <c r="F22" i="16"/>
  <c r="E22" i="16"/>
  <c r="D22" i="16"/>
  <c r="C22" i="16"/>
  <c r="P21" i="16"/>
  <c r="O21" i="16"/>
  <c r="N21" i="16"/>
  <c r="M21" i="16"/>
  <c r="L21" i="16"/>
  <c r="K21" i="16"/>
  <c r="J21" i="16"/>
  <c r="I21" i="16"/>
  <c r="H21" i="16"/>
  <c r="G21" i="16"/>
  <c r="F21" i="16"/>
  <c r="E21" i="16"/>
  <c r="D21" i="16"/>
  <c r="C21" i="16"/>
  <c r="P20" i="16"/>
  <c r="O20" i="16"/>
  <c r="N20" i="16"/>
  <c r="M20" i="16"/>
  <c r="L20" i="16"/>
  <c r="K20" i="16"/>
  <c r="J20" i="16"/>
  <c r="I20" i="16"/>
  <c r="H20" i="16"/>
  <c r="G20" i="16"/>
  <c r="F20" i="16"/>
  <c r="E20" i="16"/>
  <c r="D20" i="16"/>
  <c r="C20" i="16"/>
  <c r="P19" i="16"/>
  <c r="O19" i="16"/>
  <c r="N19" i="16"/>
  <c r="M19" i="16"/>
  <c r="L19" i="16"/>
  <c r="K19" i="16"/>
  <c r="J19" i="16"/>
  <c r="I19" i="16"/>
  <c r="H19" i="16"/>
  <c r="G19" i="16"/>
  <c r="F19" i="16"/>
  <c r="E19" i="16"/>
  <c r="D19" i="16"/>
  <c r="C19" i="16"/>
  <c r="P18" i="16"/>
  <c r="O18" i="16"/>
  <c r="N18" i="16"/>
  <c r="M18" i="16"/>
  <c r="L18" i="16"/>
  <c r="K18" i="16"/>
  <c r="J18" i="16"/>
  <c r="I18" i="16"/>
  <c r="H18" i="16"/>
  <c r="G18" i="16"/>
  <c r="F18" i="16"/>
  <c r="E18" i="16"/>
  <c r="D18" i="16"/>
  <c r="C18" i="16"/>
  <c r="P17" i="16"/>
  <c r="O17" i="16"/>
  <c r="N17" i="16"/>
  <c r="M17" i="16"/>
  <c r="L17" i="16"/>
  <c r="K17" i="16"/>
  <c r="J17" i="16"/>
  <c r="I17" i="16"/>
  <c r="H17" i="16"/>
  <c r="G17" i="16"/>
  <c r="F17" i="16"/>
  <c r="E17" i="16"/>
  <c r="D17" i="16"/>
  <c r="C17" i="16"/>
  <c r="P16" i="16"/>
  <c r="O16" i="16"/>
  <c r="N16" i="16"/>
  <c r="M16" i="16"/>
  <c r="L16" i="16"/>
  <c r="K16" i="16"/>
  <c r="J16" i="16"/>
  <c r="I16" i="16"/>
  <c r="H16" i="16"/>
  <c r="G16" i="16"/>
  <c r="F16" i="16"/>
  <c r="E16" i="16"/>
  <c r="D16" i="16"/>
  <c r="C16" i="16"/>
  <c r="P15" i="16"/>
  <c r="O15" i="16"/>
  <c r="N15" i="16"/>
  <c r="M15" i="16"/>
  <c r="L15" i="16"/>
  <c r="K15" i="16"/>
  <c r="J15" i="16"/>
  <c r="I15" i="16"/>
  <c r="H15" i="16"/>
  <c r="G15" i="16"/>
  <c r="F15" i="16"/>
  <c r="E15" i="16"/>
  <c r="D15" i="16"/>
  <c r="C15" i="16"/>
  <c r="P14" i="16"/>
  <c r="O14" i="16"/>
  <c r="N14" i="16"/>
  <c r="M14" i="16"/>
  <c r="L14" i="16"/>
  <c r="K14" i="16"/>
  <c r="J14" i="16"/>
  <c r="I14" i="16"/>
  <c r="H14" i="16"/>
  <c r="G14" i="16"/>
  <c r="F14" i="16"/>
  <c r="E14" i="16"/>
  <c r="D14" i="16"/>
  <c r="C14" i="16"/>
  <c r="P13" i="16"/>
  <c r="O13" i="16"/>
  <c r="N13" i="16"/>
  <c r="M13" i="16"/>
  <c r="L13" i="16"/>
  <c r="K13" i="16"/>
  <c r="J13" i="16"/>
  <c r="I13" i="16"/>
  <c r="H13" i="16"/>
  <c r="G13" i="16"/>
  <c r="F13" i="16"/>
  <c r="E13" i="16"/>
  <c r="D13" i="16"/>
  <c r="C13" i="16"/>
  <c r="P12" i="16"/>
  <c r="O12" i="16"/>
  <c r="N12" i="16"/>
  <c r="M12" i="16"/>
  <c r="L12" i="16"/>
  <c r="K12" i="16"/>
  <c r="J12" i="16"/>
  <c r="I12" i="16"/>
  <c r="H12" i="16"/>
  <c r="G12" i="16"/>
  <c r="F12" i="16"/>
  <c r="E12" i="16"/>
  <c r="D12" i="16"/>
  <c r="C12" i="16"/>
  <c r="P11" i="16"/>
  <c r="O11" i="16"/>
  <c r="N11" i="16"/>
  <c r="M11" i="16"/>
  <c r="L11" i="16"/>
  <c r="K11" i="16"/>
  <c r="J11" i="16"/>
  <c r="I11" i="16"/>
  <c r="H11" i="16"/>
  <c r="G11" i="16"/>
  <c r="F11" i="16"/>
  <c r="E11" i="16"/>
  <c r="D11" i="16"/>
  <c r="C11" i="16"/>
  <c r="P10" i="16"/>
  <c r="O10" i="16"/>
  <c r="N10" i="16"/>
  <c r="M10" i="16"/>
  <c r="L10" i="16"/>
  <c r="K10" i="16"/>
  <c r="J10" i="16"/>
  <c r="I10" i="16"/>
  <c r="H10" i="16"/>
  <c r="G10" i="16"/>
  <c r="F10" i="16"/>
  <c r="E10" i="16"/>
  <c r="D10" i="16"/>
  <c r="C10" i="16"/>
  <c r="P9" i="16"/>
  <c r="O9" i="16"/>
  <c r="N9" i="16"/>
  <c r="M9" i="16"/>
  <c r="L9" i="16"/>
  <c r="K9" i="16"/>
  <c r="J9" i="16"/>
  <c r="I9" i="16"/>
  <c r="H9" i="16"/>
  <c r="G9" i="16"/>
  <c r="F9" i="16"/>
  <c r="E9" i="16"/>
  <c r="D9" i="16"/>
  <c r="C9" i="16"/>
  <c r="P8" i="16"/>
  <c r="O8" i="16"/>
  <c r="N8" i="16"/>
  <c r="M8" i="16"/>
  <c r="L8" i="16"/>
  <c r="K8" i="16"/>
  <c r="J8" i="16"/>
  <c r="I8" i="16"/>
  <c r="H8" i="16"/>
  <c r="G8" i="16"/>
  <c r="F8" i="16"/>
  <c r="E8" i="16"/>
  <c r="D8" i="16"/>
  <c r="C8" i="16"/>
  <c r="P7" i="16"/>
  <c r="O7" i="16"/>
  <c r="N7" i="16"/>
  <c r="M7" i="16"/>
  <c r="L7" i="16"/>
  <c r="K7" i="16"/>
  <c r="J7" i="16"/>
  <c r="I7" i="16"/>
  <c r="H7" i="16"/>
  <c r="G7" i="16"/>
  <c r="F7" i="16"/>
  <c r="E7" i="16"/>
  <c r="C7" i="16"/>
  <c r="Q48" i="16"/>
  <c r="Q47" i="16"/>
  <c r="Q46" i="16"/>
  <c r="Q8" i="16"/>
  <c r="Q9" i="16"/>
  <c r="Q10" i="16"/>
  <c r="Q11" i="16"/>
  <c r="Q12" i="16"/>
  <c r="Q13" i="16"/>
  <c r="Q14" i="16"/>
  <c r="Q15" i="16"/>
  <c r="Q16" i="16"/>
  <c r="Q17" i="16"/>
  <c r="Q18" i="16"/>
  <c r="Q19" i="16"/>
  <c r="Q20" i="16"/>
  <c r="Q21" i="16"/>
  <c r="Q22" i="16"/>
  <c r="Q23" i="16"/>
  <c r="Q24" i="16"/>
  <c r="Q25" i="16"/>
  <c r="Q26" i="16"/>
  <c r="Q27" i="16"/>
  <c r="Q29" i="16"/>
  <c r="Q30" i="16"/>
  <c r="Q31" i="16"/>
  <c r="Q32" i="16"/>
  <c r="Q33" i="16"/>
  <c r="Q34" i="16"/>
  <c r="Q35" i="16"/>
  <c r="Q36" i="16"/>
  <c r="Q37" i="16"/>
  <c r="Q38" i="16"/>
  <c r="Q39" i="16"/>
  <c r="Q40" i="16"/>
  <c r="Q41" i="16"/>
  <c r="Q42" i="16"/>
  <c r="Q43" i="16"/>
  <c r="Q7" i="16"/>
  <c r="P48" i="14"/>
  <c r="Q36" i="8"/>
  <c r="P36" i="8"/>
  <c r="O36" i="8"/>
  <c r="N36" i="8"/>
  <c r="M36" i="8"/>
  <c r="L36" i="8"/>
  <c r="K36" i="8"/>
  <c r="J36" i="8"/>
  <c r="I36" i="8"/>
  <c r="H36" i="8"/>
  <c r="F36" i="8"/>
  <c r="E36" i="8"/>
  <c r="D36" i="8"/>
  <c r="C36" i="8"/>
  <c r="Q35" i="8"/>
  <c r="P35" i="8"/>
  <c r="O35" i="8"/>
  <c r="N35" i="8"/>
  <c r="M35" i="8"/>
  <c r="L35" i="8"/>
  <c r="K35" i="8"/>
  <c r="J35" i="8"/>
  <c r="I35" i="8"/>
  <c r="H35" i="8"/>
  <c r="F35" i="8"/>
  <c r="E35" i="8"/>
  <c r="D35" i="8"/>
  <c r="C35" i="8"/>
  <c r="Q34" i="8"/>
  <c r="P34" i="8"/>
  <c r="O34" i="8"/>
  <c r="N34" i="8"/>
  <c r="M34" i="8"/>
  <c r="L34" i="8"/>
  <c r="K34" i="8"/>
  <c r="J34" i="8"/>
  <c r="I34" i="8"/>
  <c r="H34" i="8"/>
  <c r="F34" i="8"/>
  <c r="E34" i="8"/>
  <c r="D34" i="8"/>
  <c r="C34" i="8"/>
  <c r="P31" i="8"/>
  <c r="O31" i="8"/>
  <c r="N31" i="8"/>
  <c r="M31" i="8"/>
  <c r="L31" i="8"/>
  <c r="K31" i="8"/>
  <c r="J31" i="8"/>
  <c r="I31" i="8"/>
  <c r="H31" i="8"/>
  <c r="G31" i="8"/>
  <c r="F31" i="8"/>
  <c r="E31" i="8"/>
  <c r="D31" i="8"/>
  <c r="C31" i="8"/>
  <c r="P30" i="8"/>
  <c r="O30" i="8"/>
  <c r="N30" i="8"/>
  <c r="M30" i="8"/>
  <c r="L30" i="8"/>
  <c r="K30" i="8"/>
  <c r="J30" i="8"/>
  <c r="I30" i="8"/>
  <c r="H30" i="8"/>
  <c r="G30" i="8"/>
  <c r="F30" i="8"/>
  <c r="E30" i="8"/>
  <c r="D30" i="8"/>
  <c r="C30" i="8"/>
  <c r="Q29" i="8"/>
  <c r="P29" i="8"/>
  <c r="O29" i="8"/>
  <c r="N29" i="8"/>
  <c r="M29" i="8"/>
  <c r="L29" i="8"/>
  <c r="K29" i="8"/>
  <c r="J29" i="8"/>
  <c r="I29" i="8"/>
  <c r="H29" i="8"/>
  <c r="G29" i="8"/>
  <c r="F29" i="8"/>
  <c r="E29" i="8"/>
  <c r="D29" i="8"/>
  <c r="C29" i="8"/>
  <c r="Q28" i="8"/>
  <c r="P28" i="8"/>
  <c r="O28" i="8"/>
  <c r="N28" i="8"/>
  <c r="M28" i="8"/>
  <c r="L28" i="8"/>
  <c r="K28" i="8"/>
  <c r="J28" i="8"/>
  <c r="I28" i="8"/>
  <c r="H28" i="8"/>
  <c r="G28" i="8"/>
  <c r="F28" i="8"/>
  <c r="E28" i="8"/>
  <c r="D28" i="8"/>
  <c r="C28" i="8"/>
  <c r="Q27" i="8"/>
  <c r="P27" i="8"/>
  <c r="O27" i="8"/>
  <c r="N27" i="8"/>
  <c r="M27" i="8"/>
  <c r="L27" i="8"/>
  <c r="K27" i="8"/>
  <c r="J27" i="8"/>
  <c r="I27" i="8"/>
  <c r="H27" i="8"/>
  <c r="G27" i="8"/>
  <c r="F27" i="8"/>
  <c r="E27" i="8"/>
  <c r="D27" i="8"/>
  <c r="C27" i="8"/>
  <c r="Q26" i="8"/>
  <c r="P26" i="8"/>
  <c r="O26" i="8"/>
  <c r="N26" i="8"/>
  <c r="M26" i="8"/>
  <c r="L26" i="8"/>
  <c r="K26" i="8"/>
  <c r="J26" i="8"/>
  <c r="I26" i="8"/>
  <c r="H26" i="8"/>
  <c r="G26" i="8"/>
  <c r="F26" i="8"/>
  <c r="E26" i="8"/>
  <c r="D26" i="8"/>
  <c r="C26" i="8"/>
  <c r="Q25" i="8"/>
  <c r="P25" i="8"/>
  <c r="O25" i="8"/>
  <c r="N25" i="8"/>
  <c r="M25" i="8"/>
  <c r="L25" i="8"/>
  <c r="K25" i="8"/>
  <c r="J25" i="8"/>
  <c r="I25" i="8"/>
  <c r="H25" i="8"/>
  <c r="G25" i="8"/>
  <c r="F25" i="8"/>
  <c r="E25" i="8"/>
  <c r="D25" i="8"/>
  <c r="C25" i="8"/>
  <c r="Q24" i="8"/>
  <c r="P24" i="8"/>
  <c r="O24" i="8"/>
  <c r="N24" i="8"/>
  <c r="M24" i="8"/>
  <c r="L24" i="8"/>
  <c r="K24" i="8"/>
  <c r="J24" i="8"/>
  <c r="I24" i="8"/>
  <c r="H24" i="8"/>
  <c r="G24" i="8"/>
  <c r="F24" i="8"/>
  <c r="E24" i="8"/>
  <c r="D24" i="8"/>
  <c r="C24" i="8"/>
  <c r="Q23" i="8"/>
  <c r="P23" i="8"/>
  <c r="O23" i="8"/>
  <c r="N23" i="8"/>
  <c r="M23" i="8"/>
  <c r="L23" i="8"/>
  <c r="K23" i="8"/>
  <c r="J23" i="8"/>
  <c r="I23" i="8"/>
  <c r="H23" i="8"/>
  <c r="G23" i="8"/>
  <c r="F23" i="8"/>
  <c r="E23" i="8"/>
  <c r="D23" i="8"/>
  <c r="C23" i="8"/>
  <c r="Q22" i="8"/>
  <c r="P22" i="8"/>
  <c r="O22" i="8"/>
  <c r="N22" i="8"/>
  <c r="M22" i="8"/>
  <c r="L22" i="8"/>
  <c r="K22" i="8"/>
  <c r="J22" i="8"/>
  <c r="I22" i="8"/>
  <c r="H22" i="8"/>
  <c r="G22" i="8"/>
  <c r="F22" i="8"/>
  <c r="E22" i="8"/>
  <c r="D22" i="8"/>
  <c r="C22" i="8"/>
  <c r="Q21" i="8"/>
  <c r="P21" i="8"/>
  <c r="O21" i="8"/>
  <c r="N21" i="8"/>
  <c r="M21" i="8"/>
  <c r="L21" i="8"/>
  <c r="K21" i="8"/>
  <c r="J21" i="8"/>
  <c r="I21" i="8"/>
  <c r="H21" i="8"/>
  <c r="G21" i="8"/>
  <c r="F21" i="8"/>
  <c r="E21" i="8"/>
  <c r="D21" i="8"/>
  <c r="C21" i="8"/>
  <c r="Q20" i="8"/>
  <c r="P20" i="8"/>
  <c r="O20" i="8"/>
  <c r="N20" i="8"/>
  <c r="M20" i="8"/>
  <c r="L20" i="8"/>
  <c r="K20" i="8"/>
  <c r="J20" i="8"/>
  <c r="I20" i="8"/>
  <c r="H20" i="8"/>
  <c r="G20" i="8"/>
  <c r="F20" i="8"/>
  <c r="E20" i="8"/>
  <c r="D20" i="8"/>
  <c r="C20" i="8"/>
  <c r="Q19" i="8"/>
  <c r="P19" i="8"/>
  <c r="O19" i="8"/>
  <c r="N19" i="8"/>
  <c r="M19" i="8"/>
  <c r="L19" i="8"/>
  <c r="K19" i="8"/>
  <c r="J19" i="8"/>
  <c r="I19" i="8"/>
  <c r="H19" i="8"/>
  <c r="G19" i="8"/>
  <c r="F19" i="8"/>
  <c r="E19" i="8"/>
  <c r="D19" i="8"/>
  <c r="C19" i="8"/>
  <c r="Q18" i="8"/>
  <c r="P18" i="8"/>
  <c r="O18" i="8"/>
  <c r="N18" i="8"/>
  <c r="M18" i="8"/>
  <c r="L18" i="8"/>
  <c r="K18" i="8"/>
  <c r="J18" i="8"/>
  <c r="I18" i="8"/>
  <c r="H18" i="8"/>
  <c r="G18" i="8"/>
  <c r="F18" i="8"/>
  <c r="E18" i="8"/>
  <c r="D18" i="8"/>
  <c r="C18" i="8"/>
  <c r="Q17" i="8"/>
  <c r="P17" i="8"/>
  <c r="O17" i="8"/>
  <c r="N17" i="8"/>
  <c r="M17" i="8"/>
  <c r="L17" i="8"/>
  <c r="K17" i="8"/>
  <c r="J17" i="8"/>
  <c r="I17" i="8"/>
  <c r="H17" i="8"/>
  <c r="G17" i="8"/>
  <c r="F17" i="8"/>
  <c r="E17" i="8"/>
  <c r="D17" i="8"/>
  <c r="C17" i="8"/>
  <c r="Q16" i="8"/>
  <c r="P16" i="8"/>
  <c r="O16" i="8"/>
  <c r="N16" i="8"/>
  <c r="M16" i="8"/>
  <c r="L16" i="8"/>
  <c r="K16" i="8"/>
  <c r="J16" i="8"/>
  <c r="I16" i="8"/>
  <c r="H16" i="8"/>
  <c r="G16" i="8"/>
  <c r="F16" i="8"/>
  <c r="E16" i="8"/>
  <c r="D16" i="8"/>
  <c r="C16" i="8"/>
  <c r="Q15" i="8"/>
  <c r="P15" i="8"/>
  <c r="O15" i="8"/>
  <c r="N15" i="8"/>
  <c r="M15" i="8"/>
  <c r="L15" i="8"/>
  <c r="K15" i="8"/>
  <c r="J15" i="8"/>
  <c r="I15" i="8"/>
  <c r="H15" i="8"/>
  <c r="G15" i="8"/>
  <c r="F15" i="8"/>
  <c r="E15" i="8"/>
  <c r="D15" i="8"/>
  <c r="C15" i="8"/>
  <c r="Q14" i="8"/>
  <c r="P14" i="8"/>
  <c r="O14" i="8"/>
  <c r="N14" i="8"/>
  <c r="M14" i="8"/>
  <c r="L14" i="8"/>
  <c r="K14" i="8"/>
  <c r="J14" i="8"/>
  <c r="I14" i="8"/>
  <c r="H14" i="8"/>
  <c r="G14" i="8"/>
  <c r="F14" i="8"/>
  <c r="E14" i="8"/>
  <c r="D14" i="8"/>
  <c r="C14" i="8"/>
  <c r="Q13" i="8"/>
  <c r="P13" i="8"/>
  <c r="O13" i="8"/>
  <c r="N13" i="8"/>
  <c r="M13" i="8"/>
  <c r="L13" i="8"/>
  <c r="K13" i="8"/>
  <c r="J13" i="8"/>
  <c r="I13" i="8"/>
  <c r="H13" i="8"/>
  <c r="G13" i="8"/>
  <c r="F13" i="8"/>
  <c r="E13" i="8"/>
  <c r="D13" i="8"/>
  <c r="C13" i="8"/>
  <c r="Q12" i="8"/>
  <c r="P12" i="8"/>
  <c r="O12" i="8"/>
  <c r="N12" i="8"/>
  <c r="M12" i="8"/>
  <c r="L12" i="8"/>
  <c r="K12" i="8"/>
  <c r="J12" i="8"/>
  <c r="I12" i="8"/>
  <c r="H12" i="8"/>
  <c r="G12" i="8"/>
  <c r="F12" i="8"/>
  <c r="E12" i="8"/>
  <c r="D12" i="8"/>
  <c r="C12" i="8"/>
  <c r="Q11" i="8"/>
  <c r="P11" i="8"/>
  <c r="O11" i="8"/>
  <c r="N11" i="8"/>
  <c r="M11" i="8"/>
  <c r="L11" i="8"/>
  <c r="K11" i="8"/>
  <c r="J11" i="8"/>
  <c r="I11" i="8"/>
  <c r="H11" i="8"/>
  <c r="G11" i="8"/>
  <c r="F11" i="8"/>
  <c r="E11" i="8"/>
  <c r="D11" i="8"/>
  <c r="C11" i="8"/>
  <c r="Q10" i="8"/>
  <c r="P10" i="8"/>
  <c r="O10" i="8"/>
  <c r="N10" i="8"/>
  <c r="M10" i="8"/>
  <c r="L10" i="8"/>
  <c r="K10" i="8"/>
  <c r="J10" i="8"/>
  <c r="I10" i="8"/>
  <c r="H10" i="8"/>
  <c r="G10" i="8"/>
  <c r="F10" i="8"/>
  <c r="E10" i="8"/>
  <c r="D10" i="8"/>
  <c r="C10" i="8"/>
  <c r="Q9" i="8"/>
  <c r="P9" i="8"/>
  <c r="O9" i="8"/>
  <c r="N9" i="8"/>
  <c r="M9" i="8"/>
  <c r="L9" i="8"/>
  <c r="K9" i="8"/>
  <c r="J9" i="8"/>
  <c r="I9" i="8"/>
  <c r="H9" i="8"/>
  <c r="G9" i="8"/>
  <c r="F9" i="8"/>
  <c r="E9" i="8"/>
  <c r="D9" i="8"/>
  <c r="C9" i="8"/>
  <c r="Q8" i="8"/>
  <c r="P8" i="8"/>
  <c r="O8" i="8"/>
  <c r="N8" i="8"/>
  <c r="M8" i="8"/>
  <c r="L8" i="8"/>
  <c r="K8" i="8"/>
  <c r="J8" i="8"/>
  <c r="I8" i="8"/>
  <c r="H8" i="8"/>
  <c r="G8" i="8"/>
  <c r="F8" i="8"/>
  <c r="E8" i="8"/>
  <c r="D8" i="8"/>
  <c r="C8" i="8"/>
  <c r="Q7" i="8"/>
  <c r="P7" i="8"/>
  <c r="O7" i="8"/>
  <c r="N7" i="8"/>
  <c r="M7" i="8"/>
  <c r="L7" i="8"/>
  <c r="K7" i="8"/>
  <c r="J7" i="8"/>
  <c r="I7" i="8"/>
  <c r="H7" i="8"/>
  <c r="G7" i="8"/>
  <c r="F7" i="8"/>
  <c r="E7" i="8"/>
  <c r="D7" i="8"/>
  <c r="C7" i="8"/>
  <c r="P6" i="8"/>
  <c r="O6" i="8"/>
  <c r="N6" i="8"/>
  <c r="M6" i="8"/>
  <c r="L6" i="8"/>
  <c r="K6" i="8"/>
  <c r="J6" i="8"/>
  <c r="I6" i="8"/>
  <c r="H6" i="8"/>
  <c r="G6" i="8"/>
  <c r="F6" i="8"/>
  <c r="E6" i="8"/>
  <c r="D6" i="8"/>
  <c r="J37" i="9"/>
  <c r="J36" i="9"/>
  <c r="J33" i="9"/>
  <c r="C32" i="8" l="1"/>
  <c r="J25" i="36"/>
  <c r="J12" i="36"/>
  <c r="J28" i="36"/>
  <c r="J21" i="36"/>
  <c r="J30" i="36"/>
  <c r="J29" i="36"/>
  <c r="J20" i="36"/>
  <c r="J8" i="36"/>
  <c r="J13" i="36"/>
  <c r="J6" i="36"/>
  <c r="J24" i="36"/>
  <c r="J18" i="36"/>
  <c r="J17" i="36"/>
  <c r="J14" i="36"/>
  <c r="J19" i="36"/>
  <c r="J9" i="36"/>
  <c r="J10" i="36"/>
  <c r="J27" i="36"/>
  <c r="J11" i="36"/>
  <c r="J26" i="36"/>
  <c r="J23" i="36"/>
  <c r="J16" i="36"/>
  <c r="J22" i="36"/>
  <c r="J15" i="36"/>
  <c r="J7" i="36"/>
  <c r="J31" i="36"/>
  <c r="K33" i="9"/>
  <c r="K32" i="9"/>
  <c r="K7" i="9"/>
  <c r="K15" i="9"/>
  <c r="K16" i="9"/>
  <c r="K20" i="9"/>
  <c r="K22" i="9"/>
  <c r="K24" i="9"/>
  <c r="K23" i="9"/>
  <c r="K9" i="9"/>
  <c r="K18" i="9"/>
  <c r="K11" i="9"/>
  <c r="K10" i="9"/>
  <c r="K13" i="9"/>
  <c r="K14" i="9"/>
  <c r="K8" i="9"/>
  <c r="K31" i="9"/>
  <c r="K17" i="9"/>
  <c r="K28" i="9"/>
  <c r="K19" i="9"/>
  <c r="K30" i="9"/>
  <c r="K21" i="9"/>
  <c r="K12" i="9"/>
  <c r="K26" i="9"/>
  <c r="K25" i="9"/>
  <c r="K27" i="9"/>
  <c r="K29" i="9"/>
  <c r="Q48" i="14"/>
  <c r="N6" i="20"/>
  <c r="N7" i="20"/>
  <c r="N8" i="20"/>
  <c r="N9" i="20"/>
  <c r="N10" i="20"/>
  <c r="N11" i="20"/>
  <c r="N12" i="20"/>
  <c r="N13" i="20"/>
  <c r="N14" i="20"/>
  <c r="N15" i="20"/>
  <c r="N16" i="20"/>
  <c r="N17" i="20"/>
  <c r="N18" i="20"/>
  <c r="N19" i="20"/>
  <c r="N20" i="20"/>
  <c r="N21" i="20"/>
  <c r="N22" i="20"/>
  <c r="N23" i="20"/>
  <c r="N24" i="20"/>
  <c r="N25" i="20"/>
  <c r="N26" i="20"/>
  <c r="N27" i="20"/>
  <c r="N28" i="20"/>
  <c r="N29" i="20"/>
  <c r="N30" i="20"/>
  <c r="N31" i="20"/>
  <c r="N32" i="20"/>
  <c r="N33" i="20"/>
  <c r="N34" i="20"/>
  <c r="N35" i="20"/>
  <c r="N36" i="20"/>
  <c r="N37" i="20"/>
  <c r="N38" i="20"/>
  <c r="N5" i="20"/>
  <c r="P6" i="20"/>
  <c r="P7" i="20"/>
  <c r="P8" i="20"/>
  <c r="P9" i="20"/>
  <c r="P10" i="20"/>
  <c r="P11" i="20"/>
  <c r="P12" i="20"/>
  <c r="P13" i="20"/>
  <c r="P14" i="20"/>
  <c r="P15" i="20"/>
  <c r="P16" i="20"/>
  <c r="P17" i="20"/>
  <c r="P18" i="20"/>
  <c r="P19" i="20"/>
  <c r="P20" i="20"/>
  <c r="P21" i="20"/>
  <c r="P22" i="20"/>
  <c r="P23" i="20"/>
  <c r="P24" i="20"/>
  <c r="P25" i="20"/>
  <c r="P26" i="20"/>
  <c r="P27" i="20"/>
  <c r="P28" i="20"/>
  <c r="P29" i="20"/>
  <c r="P30" i="20"/>
  <c r="P31" i="20"/>
  <c r="P32" i="20"/>
  <c r="P33" i="20"/>
  <c r="P34" i="20"/>
  <c r="P35" i="20"/>
  <c r="P36" i="20"/>
  <c r="P37" i="20"/>
  <c r="P38" i="20"/>
  <c r="P5" i="20"/>
  <c r="R38" i="20" l="1"/>
  <c r="T38" i="20" s="1"/>
  <c r="R34" i="20"/>
  <c r="T34" i="20" s="1"/>
  <c r="R30" i="20"/>
  <c r="T30" i="20" s="1"/>
  <c r="R26" i="20"/>
  <c r="T26" i="20" s="1"/>
  <c r="R22" i="20"/>
  <c r="T22" i="20" s="1"/>
  <c r="R18" i="20"/>
  <c r="T18" i="20" s="1"/>
  <c r="R14" i="20"/>
  <c r="T14" i="20" s="1"/>
  <c r="R10" i="20"/>
  <c r="T10" i="20" s="1"/>
  <c r="R6" i="20"/>
  <c r="T6" i="20" s="1"/>
  <c r="R5" i="20"/>
  <c r="T5" i="20" s="1"/>
  <c r="R35" i="20"/>
  <c r="T35" i="20" s="1"/>
  <c r="R31" i="20"/>
  <c r="T31" i="20" s="1"/>
  <c r="R27" i="20"/>
  <c r="T27" i="20" s="1"/>
  <c r="R23" i="20"/>
  <c r="T23" i="20" s="1"/>
  <c r="R19" i="20"/>
  <c r="T19" i="20" s="1"/>
  <c r="R15" i="20"/>
  <c r="T15" i="20" s="1"/>
  <c r="R11" i="20"/>
  <c r="T11" i="20" s="1"/>
  <c r="R7" i="20"/>
  <c r="T7" i="20" s="1"/>
  <c r="R37" i="20"/>
  <c r="T37" i="20" s="1"/>
  <c r="R33" i="20"/>
  <c r="T33" i="20" s="1"/>
  <c r="R29" i="20"/>
  <c r="T29" i="20" s="1"/>
  <c r="R25" i="20"/>
  <c r="T25" i="20" s="1"/>
  <c r="R21" i="20"/>
  <c r="T21" i="20" s="1"/>
  <c r="R17" i="20"/>
  <c r="T17" i="20" s="1"/>
  <c r="R13" i="20"/>
  <c r="T13" i="20" s="1"/>
  <c r="R9" i="20"/>
  <c r="T9" i="20" s="1"/>
  <c r="R36" i="20"/>
  <c r="T36" i="20" s="1"/>
  <c r="R32" i="20"/>
  <c r="T32" i="20" s="1"/>
  <c r="R28" i="20"/>
  <c r="T28" i="20" s="1"/>
  <c r="R24" i="20"/>
  <c r="T24" i="20" s="1"/>
  <c r="R20" i="20"/>
  <c r="T20" i="20" s="1"/>
  <c r="R16" i="20"/>
  <c r="T16" i="20" s="1"/>
  <c r="R12" i="20"/>
  <c r="T12" i="20" s="1"/>
  <c r="R8" i="20"/>
  <c r="T8" i="20" s="1"/>
  <c r="G36" i="41" l="1"/>
  <c r="G35" i="41"/>
  <c r="G34" i="41"/>
  <c r="G36" i="7"/>
  <c r="G35" i="7"/>
  <c r="G34" i="7"/>
  <c r="C44" i="15" l="1"/>
  <c r="D44" i="15"/>
  <c r="E44" i="15"/>
  <c r="F44" i="15"/>
  <c r="G44" i="15"/>
  <c r="H44" i="15"/>
  <c r="I44" i="15"/>
  <c r="J44" i="15"/>
  <c r="K44" i="15"/>
  <c r="L44" i="15"/>
  <c r="M44" i="15"/>
  <c r="N44" i="15"/>
  <c r="O44" i="15"/>
  <c r="P44" i="15"/>
  <c r="N44" i="16" l="1"/>
  <c r="J44" i="16"/>
  <c r="F44" i="16"/>
  <c r="M44" i="16"/>
  <c r="I44" i="16"/>
  <c r="E44" i="16"/>
  <c r="P44" i="16"/>
  <c r="L44" i="16"/>
  <c r="H44" i="16"/>
  <c r="D44" i="16"/>
  <c r="O44" i="16"/>
  <c r="K44" i="16"/>
  <c r="G44" i="16"/>
  <c r="Q44" i="15"/>
  <c r="C44" i="16"/>
  <c r="G32" i="6"/>
  <c r="G32" i="45"/>
  <c r="G36" i="45"/>
  <c r="G36" i="8" s="1"/>
  <c r="G35" i="45"/>
  <c r="G35" i="8" s="1"/>
  <c r="G34" i="45"/>
  <c r="G34" i="8" s="1"/>
  <c r="Q44" i="16" l="1"/>
  <c r="G37" i="45"/>
  <c r="Q37" i="46"/>
  <c r="P37" i="46"/>
  <c r="O37" i="46"/>
  <c r="N37" i="46"/>
  <c r="M37" i="46"/>
  <c r="L37" i="46"/>
  <c r="K37" i="46"/>
  <c r="J37" i="46"/>
  <c r="I37" i="46"/>
  <c r="H37" i="46"/>
  <c r="G37" i="46"/>
  <c r="F37" i="46"/>
  <c r="E37" i="46"/>
  <c r="D37" i="46"/>
  <c r="C37" i="46"/>
  <c r="Q32" i="46"/>
  <c r="P32" i="46"/>
  <c r="O32" i="46"/>
  <c r="N32" i="46"/>
  <c r="M32" i="46"/>
  <c r="L32" i="46"/>
  <c r="K32" i="46"/>
  <c r="J32" i="46"/>
  <c r="I32" i="46"/>
  <c r="H32" i="46"/>
  <c r="G32" i="46"/>
  <c r="F32" i="46"/>
  <c r="E32" i="46"/>
  <c r="D32" i="46"/>
  <c r="C32" i="46"/>
  <c r="Q37" i="45"/>
  <c r="P37" i="45"/>
  <c r="O37" i="45"/>
  <c r="N37" i="45"/>
  <c r="M37" i="45"/>
  <c r="L37" i="45"/>
  <c r="K37" i="45"/>
  <c r="J37" i="45"/>
  <c r="I37" i="45"/>
  <c r="H37" i="45"/>
  <c r="F37" i="45"/>
  <c r="E37" i="45"/>
  <c r="D37" i="45"/>
  <c r="C37" i="45"/>
  <c r="Q32" i="45"/>
  <c r="P32" i="45"/>
  <c r="O32" i="45"/>
  <c r="N32" i="45"/>
  <c r="M32" i="45"/>
  <c r="L32" i="45"/>
  <c r="K32" i="45"/>
  <c r="J32" i="45"/>
  <c r="I32" i="45"/>
  <c r="H32" i="45"/>
  <c r="F32" i="45"/>
  <c r="E32" i="45"/>
  <c r="D32" i="45"/>
  <c r="C32" i="45"/>
  <c r="Q37" i="43"/>
  <c r="P37" i="43"/>
  <c r="O37" i="43"/>
  <c r="N37" i="43"/>
  <c r="M37" i="43"/>
  <c r="L37" i="43"/>
  <c r="K37" i="43"/>
  <c r="J37" i="43"/>
  <c r="I37" i="43"/>
  <c r="H37" i="43"/>
  <c r="G37" i="43"/>
  <c r="F37" i="43"/>
  <c r="E37" i="43"/>
  <c r="D37" i="43"/>
  <c r="C37" i="43"/>
  <c r="Q32" i="43"/>
  <c r="P32" i="43"/>
  <c r="O32" i="43"/>
  <c r="N32" i="43"/>
  <c r="M32" i="43"/>
  <c r="L32" i="43"/>
  <c r="K32" i="43"/>
  <c r="J32" i="43"/>
  <c r="I32" i="43"/>
  <c r="H32" i="43"/>
  <c r="G32" i="43"/>
  <c r="F32" i="43"/>
  <c r="E32" i="43"/>
  <c r="D32" i="43"/>
  <c r="C32" i="43"/>
  <c r="Q37" i="41"/>
  <c r="P37" i="41"/>
  <c r="O37" i="41"/>
  <c r="N37" i="41"/>
  <c r="M37" i="41"/>
  <c r="L37" i="41"/>
  <c r="K37" i="41"/>
  <c r="J37" i="41"/>
  <c r="I37" i="41"/>
  <c r="H37" i="41"/>
  <c r="G37" i="41"/>
  <c r="F37" i="41"/>
  <c r="E37" i="41"/>
  <c r="D37" i="41"/>
  <c r="C37" i="41"/>
  <c r="Q32" i="41"/>
  <c r="P32" i="41"/>
  <c r="O32" i="41"/>
  <c r="N32" i="41"/>
  <c r="M32" i="41"/>
  <c r="L32" i="41"/>
  <c r="K32" i="41"/>
  <c r="J32" i="41"/>
  <c r="I32" i="41"/>
  <c r="H32" i="41"/>
  <c r="G32" i="41"/>
  <c r="F32" i="41"/>
  <c r="E32" i="41"/>
  <c r="C32" i="41"/>
  <c r="D44" i="17" l="1"/>
  <c r="E44" i="17"/>
  <c r="F44" i="17"/>
  <c r="G44" i="17"/>
  <c r="H44" i="17"/>
  <c r="I44" i="17"/>
  <c r="J44" i="17"/>
  <c r="K44" i="17"/>
  <c r="L44" i="17"/>
  <c r="M44" i="17"/>
  <c r="N44" i="17"/>
  <c r="O44" i="17"/>
  <c r="P44" i="17"/>
  <c r="Q44" i="17"/>
  <c r="D43" i="14"/>
  <c r="E43" i="14"/>
  <c r="F43" i="14"/>
  <c r="G43" i="14"/>
  <c r="H43" i="14"/>
  <c r="I43" i="14"/>
  <c r="J43" i="14"/>
  <c r="K43" i="14"/>
  <c r="L43" i="14"/>
  <c r="M43" i="14"/>
  <c r="N43" i="14"/>
  <c r="O43" i="14"/>
  <c r="P43" i="14"/>
  <c r="Q43" i="14"/>
  <c r="D44" i="30" l="1"/>
  <c r="D44" i="37" s="1"/>
  <c r="E44" i="30"/>
  <c r="E44" i="37" s="1"/>
  <c r="F44" i="30"/>
  <c r="F44" i="37" s="1"/>
  <c r="G44" i="30"/>
  <c r="G44" i="37" s="1"/>
  <c r="H44" i="30"/>
  <c r="H44" i="37" s="1"/>
  <c r="I44" i="30"/>
  <c r="I44" i="37" s="1"/>
  <c r="J44" i="30"/>
  <c r="J44" i="37" s="1"/>
  <c r="K44" i="30"/>
  <c r="K44" i="37" s="1"/>
  <c r="L44" i="30"/>
  <c r="L44" i="37" s="1"/>
  <c r="M44" i="30"/>
  <c r="M44" i="37" s="1"/>
  <c r="N44" i="30"/>
  <c r="N44" i="37" s="1"/>
  <c r="O44" i="30"/>
  <c r="O44" i="37" s="1"/>
  <c r="P44" i="30"/>
  <c r="P44" i="37" s="1"/>
  <c r="Q44" i="30"/>
  <c r="Q44" i="37" s="1"/>
  <c r="D43" i="3"/>
  <c r="E43" i="3"/>
  <c r="F43" i="3"/>
  <c r="G43" i="3"/>
  <c r="H43" i="3"/>
  <c r="I43" i="3"/>
  <c r="J43" i="3"/>
  <c r="K43" i="3"/>
  <c r="L43" i="3"/>
  <c r="M43" i="3"/>
  <c r="N43" i="3"/>
  <c r="O43" i="3"/>
  <c r="P43" i="3"/>
  <c r="Q43" i="3"/>
  <c r="R12" i="30" l="1"/>
  <c r="R16" i="30"/>
  <c r="R20" i="30"/>
  <c r="R24" i="30"/>
  <c r="R28" i="30"/>
  <c r="R32" i="30"/>
  <c r="R36" i="30"/>
  <c r="R40" i="30"/>
  <c r="R9" i="30"/>
  <c r="R13" i="30"/>
  <c r="R17" i="30"/>
  <c r="R21" i="30"/>
  <c r="R25" i="30"/>
  <c r="R29" i="30"/>
  <c r="R33" i="30"/>
  <c r="R37" i="30"/>
  <c r="R41" i="30"/>
  <c r="R10" i="30"/>
  <c r="R14" i="30"/>
  <c r="R18" i="30"/>
  <c r="R22" i="30"/>
  <c r="R26" i="30"/>
  <c r="R30" i="30"/>
  <c r="R34" i="30"/>
  <c r="R38" i="30"/>
  <c r="R42" i="30"/>
  <c r="R11" i="30"/>
  <c r="R15" i="30"/>
  <c r="R19" i="30"/>
  <c r="R23" i="30"/>
  <c r="R27" i="30"/>
  <c r="R31" i="30"/>
  <c r="R35" i="30"/>
  <c r="R39" i="30"/>
  <c r="R43" i="30"/>
  <c r="R7" i="30"/>
  <c r="R8" i="30"/>
  <c r="D49" i="30"/>
  <c r="D49" i="37" s="1"/>
  <c r="E49" i="30"/>
  <c r="F49" i="30"/>
  <c r="F49" i="37" s="1"/>
  <c r="G49" i="30"/>
  <c r="G49" i="37" s="1"/>
  <c r="H49" i="30"/>
  <c r="H49" i="37" s="1"/>
  <c r="I49" i="30"/>
  <c r="I49" i="37" s="1"/>
  <c r="J49" i="30"/>
  <c r="J49" i="37" s="1"/>
  <c r="K49" i="30"/>
  <c r="L49" i="30"/>
  <c r="L49" i="37" s="1"/>
  <c r="M49" i="30"/>
  <c r="M49" i="37" s="1"/>
  <c r="N49" i="30"/>
  <c r="N49" i="37" s="1"/>
  <c r="O49" i="30"/>
  <c r="O49" i="37" s="1"/>
  <c r="P49" i="30"/>
  <c r="P49" i="37" s="1"/>
  <c r="Q49" i="30"/>
  <c r="Q49" i="37" s="1"/>
  <c r="C49" i="30"/>
  <c r="C49" i="37" s="1"/>
  <c r="C44" i="30"/>
  <c r="C44" i="37" s="1"/>
  <c r="E48" i="3"/>
  <c r="F48" i="3"/>
  <c r="G48" i="3"/>
  <c r="H48" i="3"/>
  <c r="I48" i="3"/>
  <c r="J48" i="3"/>
  <c r="K48" i="3"/>
  <c r="L48" i="3"/>
  <c r="M48" i="3"/>
  <c r="N48" i="3"/>
  <c r="O48" i="3"/>
  <c r="P48" i="3"/>
  <c r="Q48" i="3"/>
  <c r="R44" i="30" l="1"/>
  <c r="R48" i="30"/>
  <c r="R46" i="30"/>
  <c r="R47" i="30"/>
  <c r="R49" i="30" l="1"/>
  <c r="D48" i="3"/>
  <c r="C43" i="3"/>
  <c r="C48" i="3"/>
  <c r="K49" i="3" l="1"/>
  <c r="N49" i="3"/>
  <c r="M49" i="3"/>
  <c r="D49" i="3"/>
  <c r="C49" i="3"/>
  <c r="G49" i="3"/>
  <c r="J49" i="3"/>
  <c r="E49" i="3"/>
  <c r="I49" i="3"/>
  <c r="Q49" i="3"/>
  <c r="H49" i="3"/>
  <c r="L49" i="3"/>
  <c r="O49" i="3"/>
  <c r="P49" i="3"/>
  <c r="F49" i="3"/>
  <c r="I33" i="9" l="1"/>
  <c r="D33" i="9"/>
  <c r="E33" i="9"/>
  <c r="F33" i="9"/>
  <c r="G33" i="9"/>
  <c r="H33" i="9"/>
  <c r="H32" i="36" l="1"/>
  <c r="H15" i="36"/>
  <c r="H10" i="36"/>
  <c r="H17" i="36"/>
  <c r="H25" i="36"/>
  <c r="H29" i="36"/>
  <c r="H9" i="36"/>
  <c r="H6" i="36"/>
  <c r="H16" i="36"/>
  <c r="H30" i="36"/>
  <c r="H31" i="36"/>
  <c r="H24" i="36"/>
  <c r="H13" i="36"/>
  <c r="H21" i="36"/>
  <c r="H12" i="36"/>
  <c r="H11" i="36"/>
  <c r="H7" i="36"/>
  <c r="H18" i="36"/>
  <c r="H22" i="36"/>
  <c r="H28" i="36"/>
  <c r="H20" i="36"/>
  <c r="H23" i="36"/>
  <c r="H14" i="36"/>
  <c r="H8" i="36"/>
  <c r="H27" i="36"/>
  <c r="H26" i="36"/>
  <c r="H19" i="36"/>
  <c r="D15" i="36"/>
  <c r="D20" i="36"/>
  <c r="D10" i="36"/>
  <c r="D23" i="36"/>
  <c r="D17" i="36"/>
  <c r="D14" i="36"/>
  <c r="D25" i="36"/>
  <c r="D8" i="36"/>
  <c r="D29" i="36"/>
  <c r="D27" i="36"/>
  <c r="D9" i="36"/>
  <c r="D30" i="36"/>
  <c r="D24" i="36"/>
  <c r="D21" i="36"/>
  <c r="D11" i="36"/>
  <c r="D18" i="36"/>
  <c r="D28" i="36"/>
  <c r="D26" i="36"/>
  <c r="D6" i="36"/>
  <c r="D19" i="36"/>
  <c r="D16" i="36"/>
  <c r="D31" i="36"/>
  <c r="D13" i="36"/>
  <c r="D12" i="36"/>
  <c r="D7" i="36"/>
  <c r="D22" i="36"/>
  <c r="G15" i="36"/>
  <c r="G30" i="36"/>
  <c r="G20" i="36"/>
  <c r="G31" i="36"/>
  <c r="G10" i="36"/>
  <c r="G24" i="36"/>
  <c r="G23" i="36"/>
  <c r="G13" i="36"/>
  <c r="G17" i="36"/>
  <c r="G21" i="36"/>
  <c r="G14" i="36"/>
  <c r="G12" i="36"/>
  <c r="G25" i="36"/>
  <c r="G11" i="36"/>
  <c r="G8" i="36"/>
  <c r="G7" i="36"/>
  <c r="G29" i="36"/>
  <c r="G18" i="36"/>
  <c r="G27" i="36"/>
  <c r="G22" i="36"/>
  <c r="G9" i="36"/>
  <c r="G28" i="36"/>
  <c r="G26" i="36"/>
  <c r="G6" i="36"/>
  <c r="G19" i="36"/>
  <c r="G16" i="36"/>
  <c r="F15" i="36"/>
  <c r="F30" i="36"/>
  <c r="F20" i="36"/>
  <c r="F31" i="36"/>
  <c r="F10" i="36"/>
  <c r="F24" i="36"/>
  <c r="F23" i="36"/>
  <c r="F13" i="36"/>
  <c r="F17" i="36"/>
  <c r="F21" i="36"/>
  <c r="F14" i="36"/>
  <c r="F12" i="36"/>
  <c r="F25" i="36"/>
  <c r="F11" i="36"/>
  <c r="F8" i="36"/>
  <c r="F7" i="36"/>
  <c r="F29" i="36"/>
  <c r="F18" i="36"/>
  <c r="F27" i="36"/>
  <c r="F22" i="36"/>
  <c r="F9" i="36"/>
  <c r="F28" i="36"/>
  <c r="F26" i="36"/>
  <c r="F6" i="36"/>
  <c r="F19" i="36"/>
  <c r="F16" i="36"/>
  <c r="E17" i="36"/>
  <c r="E21" i="36"/>
  <c r="E14" i="36"/>
  <c r="E12" i="36"/>
  <c r="E25" i="36"/>
  <c r="E11" i="36"/>
  <c r="E8" i="36"/>
  <c r="E7" i="36"/>
  <c r="E29" i="36"/>
  <c r="E18" i="36"/>
  <c r="E27" i="36"/>
  <c r="E22" i="36"/>
  <c r="E9" i="36"/>
  <c r="E28" i="36"/>
  <c r="E15" i="36"/>
  <c r="E30" i="36"/>
  <c r="E20" i="36"/>
  <c r="E31" i="36"/>
  <c r="E10" i="36"/>
  <c r="E24" i="36"/>
  <c r="E23" i="36"/>
  <c r="E13" i="36"/>
  <c r="E26" i="36"/>
  <c r="E6" i="36"/>
  <c r="E19" i="36"/>
  <c r="E16" i="36"/>
  <c r="I15" i="36"/>
  <c r="I30" i="36"/>
  <c r="I20" i="36"/>
  <c r="I31" i="36"/>
  <c r="I10" i="36"/>
  <c r="I24" i="36"/>
  <c r="I23" i="36"/>
  <c r="I13" i="36"/>
  <c r="I17" i="36"/>
  <c r="I21" i="36"/>
  <c r="I14" i="36"/>
  <c r="I12" i="36"/>
  <c r="I25" i="36"/>
  <c r="I11" i="36"/>
  <c r="I8" i="36"/>
  <c r="I7" i="36"/>
  <c r="I29" i="36"/>
  <c r="I18" i="36"/>
  <c r="I27" i="36"/>
  <c r="I22" i="36"/>
  <c r="I9" i="36"/>
  <c r="I28" i="36"/>
  <c r="I26" i="36"/>
  <c r="I19" i="36"/>
  <c r="I6" i="36"/>
  <c r="I16" i="36"/>
  <c r="E32" i="36"/>
  <c r="I32" i="36"/>
  <c r="J32" i="36"/>
  <c r="G32" i="36"/>
  <c r="D32" i="36"/>
  <c r="F32" i="36"/>
  <c r="F37" i="5" l="1"/>
  <c r="J37" i="5"/>
  <c r="N37" i="5"/>
  <c r="E32" i="6"/>
  <c r="J32" i="6"/>
  <c r="N32" i="6"/>
  <c r="E37" i="6"/>
  <c r="I37" i="6"/>
  <c r="M37" i="6"/>
  <c r="Q37" i="6"/>
  <c r="D32" i="7"/>
  <c r="I32" i="7"/>
  <c r="M32" i="7"/>
  <c r="Q32" i="7"/>
  <c r="D37" i="7"/>
  <c r="H37" i="7"/>
  <c r="L37" i="7"/>
  <c r="P37" i="7"/>
  <c r="F32" i="6"/>
  <c r="K32" i="6"/>
  <c r="O32" i="6"/>
  <c r="E32" i="7"/>
  <c r="J32" i="7"/>
  <c r="N32" i="7"/>
  <c r="F32" i="5"/>
  <c r="O32" i="5"/>
  <c r="L32" i="5"/>
  <c r="G37" i="5"/>
  <c r="O37" i="5"/>
  <c r="J37" i="6"/>
  <c r="I37" i="7"/>
  <c r="M37" i="7"/>
  <c r="I32" i="5"/>
  <c r="M32" i="5"/>
  <c r="K32" i="5"/>
  <c r="H32" i="5"/>
  <c r="P32" i="5"/>
  <c r="C37" i="5"/>
  <c r="K37" i="5"/>
  <c r="F37" i="6"/>
  <c r="N37" i="6"/>
  <c r="E37" i="7"/>
  <c r="Q37" i="7"/>
  <c r="E32" i="5"/>
  <c r="J32" i="5"/>
  <c r="N32" i="5"/>
  <c r="D37" i="5"/>
  <c r="H37" i="5"/>
  <c r="L37" i="5"/>
  <c r="P37" i="5"/>
  <c r="C32" i="6"/>
  <c r="H32" i="6"/>
  <c r="L32" i="6"/>
  <c r="P32" i="6"/>
  <c r="C37" i="6"/>
  <c r="G37" i="6"/>
  <c r="K37" i="6"/>
  <c r="O37" i="6"/>
  <c r="F32" i="7"/>
  <c r="K32" i="7"/>
  <c r="O32" i="7"/>
  <c r="F37" i="7"/>
  <c r="J37" i="7"/>
  <c r="N37" i="7"/>
  <c r="E37" i="5"/>
  <c r="I37" i="5"/>
  <c r="M37" i="5"/>
  <c r="Q37" i="5"/>
  <c r="D32" i="6"/>
  <c r="I32" i="6"/>
  <c r="M32" i="6"/>
  <c r="Q32" i="6"/>
  <c r="D37" i="6"/>
  <c r="H37" i="6"/>
  <c r="L37" i="6"/>
  <c r="P37" i="6"/>
  <c r="C32" i="7"/>
  <c r="H32" i="7"/>
  <c r="L32" i="7"/>
  <c r="P32" i="7"/>
  <c r="C37" i="7"/>
  <c r="G37" i="7"/>
  <c r="K37" i="7"/>
  <c r="O37" i="7"/>
  <c r="D32" i="5"/>
  <c r="G32" i="7" l="1"/>
  <c r="D32" i="8"/>
  <c r="E32" i="8"/>
  <c r="I32" i="8"/>
  <c r="N32" i="8"/>
  <c r="G32" i="5"/>
  <c r="K32" i="8"/>
  <c r="M32" i="8"/>
  <c r="L32" i="8"/>
  <c r="F32" i="8"/>
  <c r="H32" i="8"/>
  <c r="Q32" i="8"/>
  <c r="O32" i="8"/>
  <c r="P32" i="8"/>
  <c r="J32" i="8"/>
  <c r="G32" i="8" l="1"/>
  <c r="L37" i="8" l="1"/>
  <c r="N37" i="8"/>
  <c r="P37" i="8"/>
  <c r="Q37" i="8"/>
  <c r="E37" i="8"/>
  <c r="I37" i="8"/>
  <c r="D37" i="8"/>
  <c r="K37" i="8"/>
  <c r="F37" i="8"/>
  <c r="M37" i="8"/>
  <c r="H37" i="8"/>
  <c r="O37" i="8"/>
  <c r="J37" i="8"/>
  <c r="G37" i="8" l="1"/>
  <c r="C37" i="8" l="1"/>
  <c r="D43" i="28"/>
  <c r="E43" i="28"/>
  <c r="F43" i="28"/>
  <c r="G43" i="28"/>
  <c r="H43" i="28"/>
  <c r="I43" i="28"/>
  <c r="J43" i="28"/>
  <c r="K43" i="28"/>
  <c r="L43" i="28"/>
  <c r="M43" i="28"/>
  <c r="N43" i="28"/>
  <c r="O43" i="28"/>
  <c r="P43" i="28"/>
  <c r="Q43" i="28"/>
  <c r="D48" i="28" l="1"/>
  <c r="E48" i="28"/>
  <c r="F48" i="28"/>
  <c r="G48" i="28"/>
  <c r="H48" i="28"/>
  <c r="I48" i="28"/>
  <c r="J48" i="28"/>
  <c r="K48" i="28"/>
  <c r="L48" i="28"/>
  <c r="M48" i="28"/>
  <c r="N48" i="28"/>
  <c r="O48" i="28"/>
  <c r="P48" i="28"/>
  <c r="C48" i="28"/>
  <c r="C43" i="14" l="1"/>
  <c r="D49" i="15"/>
  <c r="D49" i="16" s="1"/>
  <c r="E49" i="15"/>
  <c r="E49" i="16" s="1"/>
  <c r="F49" i="15"/>
  <c r="F49" i="16" s="1"/>
  <c r="G49" i="15"/>
  <c r="G49" i="16" s="1"/>
  <c r="H49" i="15"/>
  <c r="H49" i="16" s="1"/>
  <c r="I49" i="15"/>
  <c r="I49" i="16" s="1"/>
  <c r="J49" i="15"/>
  <c r="J49" i="16" s="1"/>
  <c r="K49" i="15"/>
  <c r="K49" i="16" s="1"/>
  <c r="L49" i="15"/>
  <c r="L49" i="16" s="1"/>
  <c r="M49" i="15"/>
  <c r="M49" i="16" s="1"/>
  <c r="N49" i="15"/>
  <c r="N49" i="16" s="1"/>
  <c r="O49" i="15"/>
  <c r="O49" i="16" s="1"/>
  <c r="P49" i="15"/>
  <c r="P49" i="16" s="1"/>
  <c r="C49" i="15"/>
  <c r="Q49" i="15" l="1"/>
  <c r="Q49" i="16" s="1"/>
  <c r="C49" i="16"/>
  <c r="C44" i="17"/>
  <c r="D37" i="4" l="1"/>
  <c r="E37" i="4"/>
  <c r="F37" i="4"/>
  <c r="G37" i="4"/>
  <c r="H37" i="4"/>
  <c r="I37" i="4"/>
  <c r="J37" i="4"/>
  <c r="K37" i="4"/>
  <c r="L37" i="4"/>
  <c r="M37" i="4"/>
  <c r="N37" i="4"/>
  <c r="O37" i="4"/>
  <c r="P37" i="4"/>
  <c r="Q37" i="4"/>
  <c r="C37" i="4"/>
  <c r="C32" i="4"/>
  <c r="D32" i="4"/>
  <c r="E32" i="4"/>
  <c r="F32" i="4"/>
  <c r="G32" i="4"/>
  <c r="H32" i="4"/>
  <c r="I32" i="4"/>
  <c r="J32" i="4"/>
  <c r="K32" i="4"/>
  <c r="L32" i="4"/>
  <c r="M32" i="4"/>
  <c r="N32" i="4"/>
  <c r="O32" i="4"/>
  <c r="P32" i="4"/>
  <c r="Q32" i="4"/>
  <c r="O48" i="14"/>
  <c r="N48" i="14"/>
  <c r="M48" i="14"/>
  <c r="L48" i="14"/>
  <c r="K48" i="14"/>
  <c r="J48" i="14"/>
  <c r="I48" i="14"/>
  <c r="H48" i="14"/>
  <c r="G48" i="14"/>
  <c r="F48" i="14"/>
  <c r="E48" i="14"/>
  <c r="D48" i="14"/>
  <c r="C48" i="14"/>
  <c r="J38" i="9"/>
  <c r="I38" i="9"/>
  <c r="H38" i="9"/>
  <c r="G38" i="9"/>
  <c r="F38" i="9"/>
  <c r="E38" i="9"/>
  <c r="D38" i="9"/>
  <c r="C38" i="9"/>
  <c r="G35" i="36" l="1"/>
  <c r="G34" i="36"/>
  <c r="G36" i="36"/>
  <c r="D34" i="36"/>
  <c r="D35" i="36"/>
  <c r="D36" i="36"/>
  <c r="H35" i="36"/>
  <c r="H36" i="36"/>
  <c r="H34" i="36"/>
  <c r="E35" i="36"/>
  <c r="E36" i="36"/>
  <c r="E34" i="36"/>
  <c r="F35" i="36"/>
  <c r="F34" i="36"/>
  <c r="F36" i="36"/>
  <c r="K35" i="9"/>
  <c r="J36" i="36"/>
  <c r="J35" i="36"/>
  <c r="J34" i="36"/>
  <c r="C35" i="36"/>
  <c r="C34" i="36"/>
  <c r="C36" i="36"/>
  <c r="I35" i="36"/>
  <c r="I34" i="36"/>
  <c r="I36" i="36"/>
  <c r="K38" i="9"/>
  <c r="K37" i="9"/>
  <c r="K36" i="9"/>
  <c r="D37" i="36"/>
  <c r="E37" i="36"/>
  <c r="F37" i="36"/>
  <c r="C37" i="36"/>
  <c r="G37" i="36"/>
  <c r="H37" i="36"/>
  <c r="J37" i="36"/>
  <c r="I37" i="36"/>
  <c r="C32" i="36"/>
  <c r="K38" i="4"/>
  <c r="G38" i="4"/>
  <c r="D38" i="4"/>
  <c r="O38" i="4"/>
  <c r="C38" i="4"/>
  <c r="J38" i="4"/>
  <c r="P38" i="4"/>
  <c r="I38" i="4"/>
  <c r="N38" i="4"/>
  <c r="H38" i="4"/>
  <c r="F38" i="4"/>
  <c r="L38" i="4"/>
  <c r="M38" i="4"/>
  <c r="Q38" i="4"/>
  <c r="E38" i="4"/>
</calcChain>
</file>

<file path=xl/sharedStrings.xml><?xml version="1.0" encoding="utf-8"?>
<sst xmlns="http://schemas.openxmlformats.org/spreadsheetml/2006/main" count="1549" uniqueCount="307">
  <si>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</si>
  <si>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</si>
  <si>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</si>
  <si>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</si>
  <si>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</si>
  <si>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</si>
  <si>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</si>
  <si>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</si>
  <si>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</si>
  <si>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</si>
  <si>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</si>
  <si>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</si>
  <si>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</si>
  <si>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</si>
  <si>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</si>
  <si>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</si>
  <si>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</si>
  <si>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</si>
  <si>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</si>
  <si>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</si>
  <si>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</si>
  <si>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 xml:space="preserve">CANNON ASSURANCE COMPANY </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</si>
  <si>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</si>
  <si>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</si>
  <si>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</si>
  <si>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</si>
  <si>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</si>
  <si>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</si>
  <si>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</si>
  <si>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</si>
  <si>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</si>
  <si>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</si>
  <si>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</si>
  <si>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</si>
  <si>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</si>
  <si>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</si>
  <si>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</si>
  <si>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</si>
  <si>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</si>
  <si>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 xml:space="preserve">PACIS INSURANCE COMPANY </t>
  </si>
  <si>
    <t>TAKAFUL INSURANCE OF AFRICA</t>
  </si>
  <si>
    <t>TAUSI ASSURANCE COMPANY</t>
  </si>
  <si>
    <t xml:space="preserve">THE KENYAN ALLIANCE INSURANCE </t>
  </si>
  <si>
    <t xml:space="preserve">THE MONARCH INSURANCE </t>
  </si>
  <si>
    <t xml:space="preserve">TRIDENT INSURANCE COMPANY </t>
  </si>
  <si>
    <t>UAP INSURANCE COMPANY</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</si>
  <si>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</si>
  <si>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</si>
  <si>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</si>
  <si>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</si>
  <si>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</si>
  <si>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</si>
  <si>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</si>
  <si>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</si>
  <si>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</si>
  <si>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</si>
  <si>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</si>
  <si>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</si>
  <si>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GEMINIA INSURANCE COMPANY</t>
  </si>
  <si>
    <t xml:space="preserve">ICEA LION LIFE ASSURANCE </t>
  </si>
  <si>
    <t xml:space="preserve">JUBILEE INSURANCE COMPANY </t>
  </si>
  <si>
    <t>KENINDIA ASSURANCE COMPANY</t>
  </si>
  <si>
    <t xml:space="preserve">METROPOLITAN INSURANCE </t>
  </si>
  <si>
    <t xml:space="preserve">OLD MUTUAL LIFE ASSURANCE </t>
  </si>
  <si>
    <t xml:space="preserve">PIONEER ASSURANCE COMPANY </t>
  </si>
  <si>
    <t>THE KENYAN ALLIANCE INSURANCE</t>
  </si>
  <si>
    <t>THE MONARCH INSURANCE</t>
  </si>
  <si>
    <t>UAP LIFE ASSURANCE COMPANY</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</si>
  <si>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</si>
  <si>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</si>
  <si>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</si>
  <si>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</si>
  <si>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</si>
  <si>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</si>
  <si>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</si>
  <si>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</si>
  <si>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</si>
  <si>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</si>
  <si>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</si>
  <si>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</si>
  <si>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</si>
  <si>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</si>
  <si>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</si>
  <si>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</si>
  <si>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</si>
  <si>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</si>
  <si>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</si>
  <si>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</si>
  <si>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</si>
  <si>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SAHAM INSURANCE COMPANY</t>
  </si>
  <si>
    <t>Claims</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</si>
  <si>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</si>
  <si>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</si>
  <si>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</si>
  <si>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</si>
  <si>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</si>
  <si>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</si>
  <si>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</si>
  <si>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</si>
  <si>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</si>
  <si>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</si>
  <si>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</si>
  <si>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</si>
  <si>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</si>
  <si>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</si>
  <si>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</si>
  <si>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APA LIFE ASSURANCE COMPANY</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</si>
  <si>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</si>
  <si>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</si>
  <si>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</si>
  <si>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</si>
  <si>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</si>
  <si>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</si>
  <si>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</si>
  <si>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</si>
  <si>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</si>
  <si>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</si>
  <si>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</si>
  <si>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</si>
  <si>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</si>
  <si>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</si>
  <si>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</si>
  <si>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</si>
  <si>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</si>
  <si>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</si>
  <si>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</si>
  <si>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</si>
  <si>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</si>
  <si>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</si>
  <si>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</si>
  <si>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</si>
  <si>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</si>
  <si>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</si>
  <si>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</si>
  <si>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</si>
  <si>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</si>
  <si>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</si>
  <si>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</si>
  <si>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</si>
  <si>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</si>
  <si>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</si>
  <si>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</si>
  <si>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</si>
  <si>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</si>
  <si>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</si>
  <si>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</si>
  <si>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</si>
  <si>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</si>
  <si>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</si>
  <si>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</si>
  <si>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</si>
  <si>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METROPOLITAN LIFE ASSURANCE</t>
  </si>
  <si>
    <t>Ordinary Shares UnQuoted</t>
  </si>
  <si>
    <t xml:space="preserve">AAR INSURANCE KENYA </t>
  </si>
  <si>
    <t xml:space="preserve">AFRICAN MERCHANT ASSURANCE COMPANY </t>
  </si>
  <si>
    <t xml:space="preserve">AIG INSURANCE COMPANY </t>
  </si>
  <si>
    <t xml:space="preserve">APA INSURANCE COMPANY </t>
  </si>
  <si>
    <t xml:space="preserve">CONTINENTAL REINSURANCE </t>
  </si>
  <si>
    <t xml:space="preserve">DIRECTLINE ASSURANCE COMPANY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</si>
  <si>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</si>
  <si>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</si>
  <si>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</si>
  <si>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</si>
  <si>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</si>
  <si>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</si>
  <si>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</si>
  <si>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</si>
  <si>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</si>
  <si>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</si>
  <si>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TAKAFUL INSURANCE OF AFRICA </t>
  </si>
  <si>
    <t>THE KENYAN ALLIANCE INSURANCE COMPANY</t>
  </si>
  <si>
    <t>THE MONARCH INSURANCE COMPANY</t>
  </si>
  <si>
    <t xml:space="preserve">UAP INSURANCE COMPANY </t>
  </si>
  <si>
    <t xml:space="preserve">XPLICO INSURANCE COMPANY </t>
  </si>
  <si>
    <t xml:space="preserve">Gross Direct Premium </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</si>
  <si>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</si>
  <si>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</si>
  <si>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</si>
  <si>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</si>
  <si>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</si>
  <si>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</si>
  <si>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</si>
  <si>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</si>
  <si>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</si>
  <si>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Inward Reinsurance</t>
  </si>
  <si>
    <t>KENYA ORIENT LIFE ASSURANCE</t>
  </si>
  <si>
    <t>Continued next page</t>
  </si>
  <si>
    <t>LIBERTY LIFE ASSURANCE</t>
  </si>
  <si>
    <t>PRUDENTIAL LIFE ASSURANCE</t>
  </si>
  <si>
    <t>SAHAM ASSURANCE</t>
  </si>
  <si>
    <t>LIBERTY LIFE ASSURANCE COMPANY</t>
  </si>
  <si>
    <t>BRITAM GENERAL INSURANCE COMPANY</t>
  </si>
  <si>
    <t xml:space="preserve">PHOENIX OF EAST AFRICA ASSURANCE </t>
  </si>
  <si>
    <t>RESOLUTION  INSURANCE COMPANY</t>
  </si>
  <si>
    <t>BRITAM GENERAL INSURANCE</t>
  </si>
  <si>
    <t xml:space="preserve">Permanent Health </t>
  </si>
  <si>
    <t>PACIS INSURANCE COMPANY</t>
  </si>
  <si>
    <t>PHOENIX OF EAST AFRICA</t>
  </si>
  <si>
    <t>RESOLUTION INSURANCE COMPANY</t>
  </si>
  <si>
    <t xml:space="preserve">SAHAM INSURANCE COMPANY </t>
  </si>
  <si>
    <t>BARCLAYS LIFE</t>
  </si>
  <si>
    <t xml:space="preserve">TOTAL </t>
  </si>
  <si>
    <t>ALLIANZ INSURANCE COMPANY</t>
  </si>
  <si>
    <t>TABLE OF CONTENTS</t>
  </si>
  <si>
    <t>Link</t>
  </si>
  <si>
    <t>Description</t>
  </si>
  <si>
    <t>INSURANCE REGULATORY AUTHORITY</t>
  </si>
  <si>
    <t>Quarterly</t>
  </si>
  <si>
    <t>Annual</t>
  </si>
  <si>
    <t>Quarterly (Unaudited)</t>
  </si>
  <si>
    <t>QUARTER</t>
  </si>
  <si>
    <t>BRITAM LIFE ASSURANCE</t>
  </si>
  <si>
    <t>SANLAM LIFE ASSURANCE</t>
  </si>
  <si>
    <t xml:space="preserve"> YEAR</t>
  </si>
  <si>
    <t>ACKNOWLEDGMEMENT</t>
  </si>
  <si>
    <t>PIONEER INSURANCE COMPANY</t>
  </si>
  <si>
    <t>SANLAM INSURANE COMPANY</t>
  </si>
  <si>
    <t xml:space="preserve">PIONEER GENERAL INSURANCE </t>
  </si>
  <si>
    <t>SANLAM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</si>
  <si>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</si>
  <si>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</si>
  <si>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</si>
  <si>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</si>
  <si>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</si>
  <si>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</si>
  <si>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</si>
  <si>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</si>
  <si>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</si>
  <si>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</si>
  <si>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</si>
  <si>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</si>
  <si>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</si>
  <si>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</si>
  <si>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</si>
  <si>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</si>
  <si>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</si>
  <si>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</si>
  <si>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</si>
  <si>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12'</t>
  </si>
  <si>
    <t>APPENDIX 13'</t>
  </si>
  <si>
    <t>APPENDIX 14'</t>
  </si>
  <si>
    <t>APPENDIX 15'</t>
  </si>
  <si>
    <t>APPENDIX 16'</t>
  </si>
  <si>
    <t>APPENDIX 17'</t>
  </si>
  <si>
    <t>APPENDIX 18'</t>
  </si>
  <si>
    <t>APPENDIX 19'</t>
  </si>
  <si>
    <t>APPENDIX 20 i'</t>
  </si>
  <si>
    <t>APPENDIX 20 ii'</t>
  </si>
  <si>
    <t>APPENDIX 20 iii'</t>
  </si>
  <si>
    <t>APPENDIX 21 i'</t>
  </si>
  <si>
    <t>APPENDIX 21 ii'</t>
  </si>
  <si>
    <t>APPENDIX 21 iii'</t>
  </si>
  <si>
    <t>APPENDIX  21 iv'</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</si>
  <si>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t>
  </si>
  <si>
    <t>31st March</t>
  </si>
  <si>
    <t>SUMMARY OF GENERAL INSURANCE BUSINESS PROFIT &amp; LOSS ACCOUNTS FOR THE PERIOD ENDED 31.03.2017</t>
  </si>
  <si>
    <t>SUMMARY OF LONG TERM INSURANCE BUSINESS PROFIT &amp; LOSS ACCOUNTS  FOR THE PERIOD ENDED 31.03.2017</t>
  </si>
  <si>
    <t>SUMMARY OF LONG TERM INSURANCE BUSINESS GROSS PREMIUM INCOME FOR THE PERIOD ENDED 31.03.2017</t>
  </si>
  <si>
    <t>SUMMARY OF LONG TERM INSURANCE BUSINESS MARKET SHARE PER CLASS FOR THE PERIOD ENDED 31.03.2017</t>
  </si>
  <si>
    <t>SUMMARY OF LIFE ASSURANCE BUSINESS REVENUE ACCOUNTS FOR THE PERIOD ENDED 31.03.2017</t>
  </si>
  <si>
    <t>SUMMARY OF ANNUITIES BUSINESS REVENUE ACCOUNTS FOR THE PERIOD ENDED 31.03.2017</t>
  </si>
  <si>
    <t>SUMMARY OF GROUP LIFE BUSINESS REVENUE ACCOUNTS FOR THE PERIOD ENDED 31.03.2017</t>
  </si>
  <si>
    <t xml:space="preserve"> SUMMARY OF GROUP CREDIT BUSINESS REVENUE ACCOUNTS FOR THE PERIOD ENDED 31.03.2017</t>
  </si>
  <si>
    <t>SUMMARY OF INVESTMENTS BUSINESS REVENUE ACCOUNTS FOR THE PERIOD ENDED 31.03.2017</t>
  </si>
  <si>
    <t>SUMMARY OF PERMANENT HEALTH BUSINESS REVENUE ACCOUNTS FOR THE PERIOD ENDED 31.03.2017</t>
  </si>
  <si>
    <t>SUMMARY OF PENSIONS BUSINESS REVENUE ACCOUNTS FOR THE PERIOD ENDED 31.03.2017</t>
  </si>
  <si>
    <t>SUMMARY OF COMBINED LONG TERM BUSINESS REVENUE ACCOUNTS FOR THE PERIOD ENDED 31.03.2017</t>
  </si>
  <si>
    <t>SUMMARY OF GROSS  PREMIUM INCOME UNDER GENERAL INSURANCE BUSINESS FOR THE PERIOD ENDED 31.03.2017</t>
  </si>
  <si>
    <t xml:space="preserve"> SUMMARY OF GENERAL INSURANCE BUSINESS MARKET SHARE PER CLASS FOR THE PERIOD ENDED 31.03.2017</t>
  </si>
  <si>
    <t xml:space="preserve"> SUMMARY OF CLAIMS PAID UNDER GENERAL INSURANCE BUSINESS FOR THE PERIOD ENDED 31.03.2017</t>
  </si>
  <si>
    <t>SUMMARY OF CLAIMS INCURRED UNDER GENERAL INSURANCE BUSINESS FOR THE PERIOD ENDED 31.03.2017</t>
  </si>
  <si>
    <t>SUMMARY OF INCURRED CLAIMS RATIOS UNDER GENERAL INSURANCE BUSINESS FOR THE PERIOD ENDED 31.03.2017</t>
  </si>
  <si>
    <t xml:space="preserve"> SUMMARY OF UNDERWRITING PROFITS UNDER GENERAL INSURANCE BUSINESS FOR THE PERIOD ENDED 31.03.2017</t>
  </si>
  <si>
    <t>SUMMARY OF GENERAL INSURANCE BUSINESS REVENUE ACCOUNTS FOR THE PERIOD ENDED 31.03.2017</t>
  </si>
  <si>
    <t xml:space="preserve"> SUMMARY OF LONG TERM INSURANCE BUSINESS BALANCE SHEETS AS AT 31.03.2017</t>
  </si>
  <si>
    <t>SUMMARY OF GENERAL INSURANCE BUSINESS BALANCE SHEETS AS AT 31.03.2017</t>
  </si>
  <si>
    <t>APPENDIX 1: SUMMARY OF GENERAL INSURANCE BUSINESS PROFIT &amp; LOSS ACCOUNTS FOR THE PERIOD ENDED 31.03.2017</t>
  </si>
  <si>
    <t>APPENDIX 2: SUMMARY OF LONG TERM INSURANCE BUSINESS PROFIT &amp; LOSS ACCOUNTS  FOR THE PERIOD ENDED 31.03.2017</t>
  </si>
  <si>
    <t>APPENDIX 3: SUMMARY OF LONG TERM INSURANCE BUSINESS GROSS PREMIUM INCOME FOR THE PERIOD ENDED 31.03.2017</t>
  </si>
  <si>
    <t>APPENDIX 4: SUMMARY OF LONG TERM INSURANCE BUSINESS MARKET SHARE (GROSS PREMIUM INCOME) PER CLASS FOR THE PERIOD ENDED 31.03.2017</t>
  </si>
  <si>
    <t>APPENDIX 5: SUMMARY OF LIFE ASSURANCE BUSINESS REVENUE ACCOUNTS FOR THE PERIOD ENDED 31.03.2017</t>
  </si>
  <si>
    <t>APPENDIX 6: SUMMARY OF ANNUITIES BUSINESS REVENUE ACCOUNTS FOR THE PERIOD ENDED 31.03.2017</t>
  </si>
  <si>
    <t>APPENDIX 7: SUMMARY OF GROUP LIFE BUSINESS REVENUE ACCOUNTS FOR THE PERIOD ENDED 31.03.2017</t>
  </si>
  <si>
    <t>APPENDIX 8: SUMMARY OF GROUP CREDIT BUSINESS REVENUE ACCOUNTS FOR THE PERIOD ENDED 31.03.2017</t>
  </si>
  <si>
    <t>APPENDIX 9: SUMMARY OF INVESTMENTS BUSINESS REVENUE ACCOUNTS FOR THE PERIOD ENDED 31.03.2017</t>
  </si>
  <si>
    <t>APPENDIX 10: SUMMARY OF PERMANENT HEALTH BUSINESS REVENUE ACCOUNTS FOR THE PERIOD ENDED 31.03.2017</t>
  </si>
  <si>
    <t>APPENDIX 11: SUMMARY OF PENSIONS BUSINESS REVENUE ACCOUNTS FOR THE PERIOD ENDED 31.03.2017</t>
  </si>
  <si>
    <t>APPENDIX 12: SUMMARY OF COMBINED LONG TERM BUSINESS REVENUE ACCOUNTS FOR THE PERIOD ENDED 31.03.2017</t>
  </si>
  <si>
    <t>APPENDIX 13: SUMMARY OF GROSS  PREMIUM INCOME UNDER GENERAL INSURANCE BUSINESS FOR THE PERIOD ENDED 31.03.2017</t>
  </si>
  <si>
    <t>APPENDIX 14: SUMMARY OF GENERAL INSURANCE BUSINESS MARKET SHARE (GROSS PREMIUM INCOME) PER CLASS FOR THE PERIOD ENDED 31.03.2017</t>
  </si>
  <si>
    <t>APPENDIX 15: SUMMARY OF CLAIMS PAID UNDER GENERAL INSURANCE BUSINESS FOR THE PERIOD ENDED 31.03.2017</t>
  </si>
  <si>
    <t>APPENDIX 16: SUMMARY OF CLAIMS INCURRED UNDER GENERAL INSURANCE BUSINESS FOR THE PERIOD ENDED 31.03.2017</t>
  </si>
  <si>
    <t>APPENDIX 17: SUMMARY OF INCURRED CLAIMS RATIOS UNDER GENERAL INSURANCE BUSINESS FOR THE PERIOD ENDED 31.03.2017</t>
  </si>
  <si>
    <t>APPENDIX 18: SUMMARY OF UNDERWRITING PROFITS UNDER GENERAL INSURANCE BUSINESS FOR THE PERIOD ENDED 31.03.2017</t>
  </si>
  <si>
    <t>APPENDIX 19: SUMMARY OF GENERAL INSURANCE BUSINESS REVENUE ACCOUNTS FOR THE PERIOD ENDED 31.03.2017</t>
  </si>
  <si>
    <t>APPENDIX 20 i: SUMMARY OF LONG TERM INSURANCE BUSINESS BALANCE SHEETS AS AT 31.03.2017</t>
  </si>
  <si>
    <t>APPENDIX 20 ii: SUMMARY OF LONG TERM INSURANCE BUSINESS BALANCE SHEETS AS AT 31.03.2017</t>
  </si>
  <si>
    <t>APPENDIX 20 iii: SUMMARY OF LONG TERM INSURANCE BUSINESS BALANCE SHEETS AS AT 31.03.2017</t>
  </si>
  <si>
    <t>APPENDIX 21 i: SUMMARY OF GENERAL INSURANCE BUSINESS BALANCE SHEETS AS AT 31.03.2017</t>
  </si>
  <si>
    <t>APPENDIX 21 ii: SUMMARY OF GENERAL INSURANCE BUSINESS BALANCE SHEETS AS AT 31.03.2017</t>
  </si>
  <si>
    <t>APPENDIX 21 iii: SUMMARY OF GENERAL INSURANCE BUSINESS BALANCE SHEETS AS AT 31.03.2017</t>
  </si>
  <si>
    <t>APPENDIX 21 iv: SUMMARY OF GENERAL INSURANCE BUSINESS BALANCE SHEETS AS AT 31.03.2017</t>
  </si>
  <si>
    <t>Reinsures</t>
  </si>
  <si>
    <t>TYPE OF INDUSTRY STATISTICS</t>
  </si>
  <si>
    <t>PERIOD ENDED</t>
  </si>
  <si>
    <t>2017 QUARTER ONE STATISTICS</t>
  </si>
  <si>
    <t>APPENDIX 18: SUMMARY OF NET EARNED PREMIUM INCOME UNDER GENERAL INSURANCE BUSINESS FOR THE PERIOD ENDED 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</si>
</sst>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_);_(* \(\ #,##0\ \);_(* &quot;-&quot;??_);_(\ @_ \)"/>
    <numFmt numFmtId="166" formatCode="_-* #,##0_-;\-* #,##0_-;_-* &quot;-&quot;??_-;_-@_-"/>
    <numFmt numFmtId="167" formatCode="0.0"/>
    <numFmt numFmtId="168" formatCode="_(* #,##0.00_);_(* \(\ #,##0.00\ \);_(* &quot;-&quot;??_);_(\ @_ \)"/>
    <numFmt numFmtId="169" formatCode="_(* #,##0_);_(* \(#,##0\);_(* &quot;-&quot;??_);_(@_)"/>
  </numFmts>
  <fonts count="44"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sz val="10"/>
      <name val="Bookman Old Style"/>
      <family val="1"/>
    </font>
    <font>
      <b/>
      <sz val="11"/>
      <color theme="1"/>
      <name val="Bookman Old Style"/>
      <family val="1"/>
    </font>
    <font>
      <i/>
      <sz val="11"/>
      <color theme="1"/>
      <name val="Bookman Old Style"/>
      <family val="1"/>
    </font>
    <font>
      <sz val="10"/>
      <color theme="1"/>
      <name val="Bookman Old Style"/>
      <family val="1"/>
    </font>
    <font>
      <i/>
      <sz val="8"/>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i/>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s>
  <fills count="11">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0A73C"/>
        <bgColor indexed="9"/>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style="thick">
        <color rgb="FFA87C24"/>
      </left>
      <right style="thick">
        <color rgb="FFA87C24"/>
      </right>
      <top/>
      <bottom style="double">
        <color rgb="FFA87C24"/>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s>
  <cellStyleXfs count="5">
    <xf numFmtId="0" fontId="0" fillId="0" borderId="0"/>
    <xf numFmtId="164" fontId="2" fillId="0" borderId="0" applyFont="0" applyFill="0" applyBorder="0" applyAlignment="0" applyProtection="0"/>
    <xf numFmtId="0" fontId="1" fillId="0" borderId="0"/>
    <xf numFmtId="164" fontId="2" fillId="0" borderId="0" applyFont="0" applyFill="0" applyBorder="0" applyAlignment="0" applyProtection="0"/>
    <xf numFmtId="0" fontId="17" fillId="0" borderId="0" applyNumberFormat="0" applyFill="0" applyBorder="0" applyAlignment="0" applyProtection="0"/>
  </cellStyleXfs>
  <cellXfs count="307">
    <xf numFmtId="0" fontId="0" fillId="0" borderId="0" xfId="0"/>
    <xf numFmtId="0" fontId="0" fillId="0" borderId="0" xfId="0" applyFill="1"/>
    <xf numFmtId="0" fontId="0" fillId="0" borderId="0" xfId="0" applyAlignment="1"/>
    <xf numFmtId="0" fontId="3" fillId="0" borderId="0" xfId="0" applyFont="1"/>
    <xf numFmtId="0" fontId="0" fillId="0" borderId="0" xfId="0" applyAlignment="1">
      <alignment wrapText="1"/>
    </xf>
    <xf numFmtId="166" fontId="2" fillId="0" borderId="0" xfId="1" applyNumberFormat="1" applyFont="1"/>
    <xf numFmtId="0" fontId="0" fillId="0" borderId="0" xfId="0" applyFill="1" applyAlignment="1">
      <alignment wrapText="1"/>
    </xf>
    <xf numFmtId="165" fontId="8" fillId="3" borderId="2" xfId="1" applyNumberFormat="1" applyFont="1" applyFill="1" applyBorder="1" applyAlignment="1">
      <alignment horizontal="right" wrapText="1"/>
    </xf>
    <xf numFmtId="165" fontId="7" fillId="2" borderId="1" xfId="1" applyNumberFormat="1" applyFont="1" applyFill="1" applyBorder="1" applyAlignment="1">
      <alignment horizontal="right" wrapText="1"/>
    </xf>
    <xf numFmtId="165" fontId="8" fillId="2" borderId="1" xfId="1" applyNumberFormat="1" applyFont="1" applyFill="1" applyBorder="1" applyAlignment="1">
      <alignment horizontal="right" wrapText="1"/>
    </xf>
    <xf numFmtId="0" fontId="10" fillId="0" borderId="0" xfId="0" applyFont="1"/>
    <xf numFmtId="165" fontId="10" fillId="0" borderId="0" xfId="0" applyNumberFormat="1" applyFont="1" applyFill="1"/>
    <xf numFmtId="0" fontId="10" fillId="0" borderId="0" xfId="0" applyFont="1" applyFill="1"/>
    <xf numFmtId="0" fontId="10" fillId="0" borderId="0" xfId="0" applyFont="1" applyAlignment="1"/>
    <xf numFmtId="0" fontId="4" fillId="0" borderId="0" xfId="0" applyFont="1" applyFill="1" applyBorder="1" applyAlignment="1">
      <alignment horizontal="left" wrapText="1"/>
    </xf>
    <xf numFmtId="0" fontId="10" fillId="0" borderId="0" xfId="0" applyFont="1" applyBorder="1"/>
    <xf numFmtId="0" fontId="12" fillId="0" borderId="0" xfId="0" applyFont="1" applyFill="1" applyBorder="1" applyAlignment="1">
      <alignment horizontal="left"/>
    </xf>
    <xf numFmtId="0" fontId="5" fillId="0" borderId="0" xfId="0" applyFont="1" applyFill="1" applyBorder="1" applyAlignment="1">
      <alignment horizontal="left" wrapText="1"/>
    </xf>
    <xf numFmtId="0" fontId="10" fillId="0" borderId="1" xfId="0" applyFont="1" applyBorder="1"/>
    <xf numFmtId="0" fontId="7" fillId="2" borderId="2" xfId="0" applyFont="1" applyFill="1" applyBorder="1" applyAlignment="1"/>
    <xf numFmtId="2" fontId="12" fillId="0" borderId="1" xfId="0" applyNumberFormat="1" applyFont="1" applyBorder="1" applyAlignment="1"/>
    <xf numFmtId="0" fontId="7" fillId="2" borderId="1" xfId="0" applyFont="1" applyFill="1" applyBorder="1" applyAlignment="1"/>
    <xf numFmtId="164" fontId="8" fillId="2" borderId="1" xfId="1" applyNumberFormat="1" applyFont="1" applyFill="1" applyBorder="1" applyAlignment="1">
      <alignment horizontal="right"/>
    </xf>
    <xf numFmtId="0" fontId="12" fillId="0" borderId="0" xfId="0" applyFont="1"/>
    <xf numFmtId="0" fontId="12" fillId="0" borderId="0" xfId="0" applyFont="1" applyFill="1"/>
    <xf numFmtId="0" fontId="10" fillId="0" borderId="1" xfId="0" applyFont="1" applyFill="1" applyBorder="1"/>
    <xf numFmtId="166" fontId="7" fillId="0" borderId="1" xfId="1" applyNumberFormat="1" applyFont="1" applyFill="1" applyBorder="1" applyAlignment="1">
      <alignment horizontal="right" wrapText="1"/>
    </xf>
    <xf numFmtId="166" fontId="10" fillId="0" borderId="1" xfId="1" applyNumberFormat="1" applyFont="1" applyFill="1" applyBorder="1" applyAlignment="1">
      <alignment horizontal="right" wrapText="1"/>
    </xf>
    <xf numFmtId="0" fontId="10" fillId="0" borderId="0" xfId="0" applyFont="1" applyFill="1" applyAlignment="1"/>
    <xf numFmtId="0" fontId="7" fillId="0" borderId="1" xfId="0" applyFont="1" applyFill="1" applyBorder="1" applyAlignment="1">
      <alignment wrapText="1"/>
    </xf>
    <xf numFmtId="165" fontId="7" fillId="0" borderId="1" xfId="1" applyNumberFormat="1" applyFont="1" applyFill="1" applyBorder="1" applyAlignment="1">
      <alignment horizontal="right" wrapText="1"/>
    </xf>
    <xf numFmtId="165" fontId="8" fillId="0" borderId="1" xfId="1" applyNumberFormat="1" applyFont="1" applyFill="1" applyBorder="1" applyAlignment="1">
      <alignment horizontal="right" wrapText="1"/>
    </xf>
    <xf numFmtId="0" fontId="10" fillId="0" borderId="0" xfId="0" applyFont="1" applyFill="1" applyBorder="1"/>
    <xf numFmtId="0" fontId="10" fillId="0" borderId="0" xfId="0" applyFont="1" applyFill="1" applyAlignment="1">
      <alignment vertical="center"/>
    </xf>
    <xf numFmtId="0" fontId="10" fillId="0" borderId="2" xfId="0" applyFont="1" applyBorder="1"/>
    <xf numFmtId="166" fontId="7" fillId="2" borderId="2" xfId="1" applyNumberFormat="1" applyFont="1" applyFill="1" applyBorder="1" applyAlignment="1">
      <alignment horizontal="right" wrapText="1"/>
    </xf>
    <xf numFmtId="164" fontId="10" fillId="0" borderId="1" xfId="0" applyNumberFormat="1" applyFont="1" applyBorder="1"/>
    <xf numFmtId="0" fontId="10" fillId="0" borderId="0" xfId="0" applyFont="1" applyFill="1" applyAlignment="1">
      <alignment wrapText="1"/>
    </xf>
    <xf numFmtId="166" fontId="10" fillId="0" borderId="0" xfId="0" applyNumberFormat="1" applyFont="1" applyFill="1"/>
    <xf numFmtId="0" fontId="8" fillId="0" borderId="0" xfId="2" applyFont="1" applyFill="1" applyBorder="1" applyAlignment="1">
      <alignment horizontal="center" wrapText="1"/>
    </xf>
    <xf numFmtId="166" fontId="8" fillId="0" borderId="0" xfId="1" applyNumberFormat="1" applyFont="1" applyFill="1" applyBorder="1" applyAlignment="1">
      <alignment horizontal="right" wrapText="1"/>
    </xf>
    <xf numFmtId="0" fontId="13" fillId="0" borderId="0" xfId="0" applyFont="1" applyFill="1" applyBorder="1" applyAlignment="1">
      <alignment horizontal="right"/>
    </xf>
    <xf numFmtId="166" fontId="10" fillId="0" borderId="0" xfId="1" applyNumberFormat="1" applyFont="1" applyFill="1" applyBorder="1"/>
    <xf numFmtId="166" fontId="10" fillId="0" borderId="0" xfId="1" applyNumberFormat="1" applyFont="1" applyFill="1"/>
    <xf numFmtId="166" fontId="12" fillId="0" borderId="0" xfId="0" applyNumberFormat="1" applyFont="1" applyFill="1"/>
    <xf numFmtId="2" fontId="10" fillId="0" borderId="1" xfId="0" applyNumberFormat="1" applyFont="1" applyFill="1" applyBorder="1"/>
    <xf numFmtId="169" fontId="7" fillId="2" borderId="1" xfId="1" applyNumberFormat="1" applyFont="1" applyFill="1" applyBorder="1" applyAlignment="1">
      <alignment horizontal="right" wrapText="1"/>
    </xf>
    <xf numFmtId="169" fontId="8" fillId="2" borderId="1" xfId="1" applyNumberFormat="1" applyFont="1" applyFill="1" applyBorder="1" applyAlignment="1">
      <alignment horizontal="right" wrapText="1"/>
    </xf>
    <xf numFmtId="165" fontId="10" fillId="0" borderId="1" xfId="1" applyNumberFormat="1" applyFont="1" applyFill="1" applyBorder="1" applyAlignment="1">
      <alignment horizontal="right" wrapText="1"/>
    </xf>
    <xf numFmtId="0" fontId="0" fillId="0" borderId="0" xfId="0" applyFont="1" applyFill="1"/>
    <xf numFmtId="165" fontId="10" fillId="0" borderId="1" xfId="1" applyNumberFormat="1" applyFont="1" applyBorder="1" applyAlignment="1">
      <alignment horizontal="right" wrapText="1"/>
    </xf>
    <xf numFmtId="165" fontId="12" fillId="0" borderId="1" xfId="1" applyNumberFormat="1" applyFont="1" applyBorder="1" applyAlignment="1">
      <alignment horizontal="right" wrapText="1"/>
    </xf>
    <xf numFmtId="166" fontId="8" fillId="3" borderId="2" xfId="1" applyNumberFormat="1" applyFont="1" applyFill="1" applyBorder="1" applyAlignment="1">
      <alignment horizontal="right" wrapText="1"/>
    </xf>
    <xf numFmtId="166" fontId="14" fillId="0" borderId="0" xfId="1" applyNumberFormat="1" applyFont="1" applyBorder="1"/>
    <xf numFmtId="164" fontId="7" fillId="2" borderId="2" xfId="1" applyNumberFormat="1" applyFont="1" applyFill="1" applyBorder="1" applyAlignment="1">
      <alignment horizontal="right" wrapText="1"/>
    </xf>
    <xf numFmtId="0" fontId="0" fillId="4" borderId="0" xfId="0" applyFill="1"/>
    <xf numFmtId="0" fontId="0" fillId="4" borderId="10" xfId="0" applyFill="1" applyBorder="1"/>
    <xf numFmtId="0" fontId="0" fillId="4" borderId="12" xfId="0" applyFill="1" applyBorder="1"/>
    <xf numFmtId="0" fontId="0" fillId="4" borderId="13" xfId="0" applyFill="1" applyBorder="1"/>
    <xf numFmtId="0" fontId="0" fillId="4" borderId="11" xfId="0" applyFill="1" applyBorder="1"/>
    <xf numFmtId="0" fontId="0" fillId="4" borderId="14" xfId="0" applyFill="1" applyBorder="1"/>
    <xf numFmtId="0" fontId="0" fillId="4" borderId="0" xfId="0" applyFill="1" applyBorder="1"/>
    <xf numFmtId="0" fontId="0" fillId="4" borderId="0" xfId="0" applyFont="1" applyFill="1"/>
    <xf numFmtId="0" fontId="18" fillId="4" borderId="0" xfId="0" applyFont="1" applyFill="1" applyBorder="1"/>
    <xf numFmtId="0" fontId="19" fillId="4" borderId="0" xfId="0" applyFont="1" applyFill="1" applyBorder="1"/>
    <xf numFmtId="0" fontId="12" fillId="4" borderId="0" xfId="0" applyFont="1" applyFill="1" applyBorder="1"/>
    <xf numFmtId="0" fontId="0" fillId="4" borderId="0" xfId="0" applyFont="1" applyFill="1" applyBorder="1"/>
    <xf numFmtId="0" fontId="0" fillId="4" borderId="16" xfId="0" applyFill="1" applyBorder="1"/>
    <xf numFmtId="0" fontId="0" fillId="4" borderId="17" xfId="0" applyFill="1" applyBorder="1"/>
    <xf numFmtId="0" fontId="0" fillId="4" borderId="18" xfId="0" applyFill="1" applyBorder="1"/>
    <xf numFmtId="0" fontId="21" fillId="4" borderId="0" xfId="0" applyFont="1" applyFill="1" applyBorder="1" applyAlignment="1">
      <alignment horizontal="left" indent="17"/>
    </xf>
    <xf numFmtId="0" fontId="0" fillId="4" borderId="0" xfId="0" applyFill="1" applyBorder="1" applyAlignment="1">
      <alignment horizontal="left" indent="17"/>
    </xf>
    <xf numFmtId="0" fontId="12" fillId="4" borderId="0" xfId="0" applyFont="1" applyFill="1" applyBorder="1" applyAlignment="1">
      <alignment horizontal="left"/>
    </xf>
    <xf numFmtId="0" fontId="20" fillId="5" borderId="15" xfId="0" applyFont="1" applyFill="1" applyBorder="1" applyAlignment="1">
      <alignment horizontal="center" vertical="center"/>
    </xf>
    <xf numFmtId="0" fontId="9" fillId="0" borderId="0" xfId="0" applyFont="1" applyFill="1" applyBorder="1" applyAlignment="1">
      <alignment horizontal="left" wrapText="1"/>
    </xf>
    <xf numFmtId="0" fontId="12" fillId="0" borderId="23" xfId="0" applyFont="1" applyBorder="1" applyAlignment="1"/>
    <xf numFmtId="0" fontId="12" fillId="0" borderId="24" xfId="0" applyFont="1" applyBorder="1" applyAlignment="1"/>
    <xf numFmtId="0" fontId="23" fillId="0" borderId="1" xfId="0" applyFont="1" applyBorder="1" applyAlignment="1">
      <alignment wrapText="1"/>
    </xf>
    <xf numFmtId="0" fontId="22" fillId="0" borderId="1" xfId="0" applyFont="1" applyBorder="1" applyAlignment="1">
      <alignment horizontal="center" wrapText="1"/>
    </xf>
    <xf numFmtId="0" fontId="23" fillId="0" borderId="1" xfId="0" applyFont="1" applyBorder="1" applyAlignment="1">
      <alignment horizontal="center" wrapText="1"/>
    </xf>
    <xf numFmtId="0" fontId="0" fillId="0" borderId="0" xfId="0" applyFont="1"/>
    <xf numFmtId="0" fontId="24" fillId="8" borderId="1" xfId="0" applyFont="1" applyFill="1" applyBorder="1" applyAlignment="1">
      <alignment wrapText="1"/>
    </xf>
    <xf numFmtId="165" fontId="24" fillId="8" borderId="1" xfId="1" applyNumberFormat="1" applyFont="1" applyFill="1" applyBorder="1" applyAlignment="1">
      <alignment horizontal="right" wrapText="1"/>
    </xf>
    <xf numFmtId="165" fontId="24" fillId="8" borderId="1" xfId="1" applyNumberFormat="1" applyFont="1" applyFill="1" applyBorder="1" applyAlignment="1">
      <alignment wrapText="1"/>
    </xf>
    <xf numFmtId="0" fontId="25" fillId="0" borderId="0" xfId="0" applyFont="1" applyFill="1"/>
    <xf numFmtId="0" fontId="27" fillId="0" borderId="1" xfId="0" applyFont="1" applyBorder="1" applyAlignment="1">
      <alignment wrapText="1"/>
    </xf>
    <xf numFmtId="0" fontId="26" fillId="0" borderId="1" xfId="0" applyFont="1" applyBorder="1" applyAlignment="1">
      <alignment horizontal="left" wrapText="1"/>
    </xf>
    <xf numFmtId="0" fontId="26" fillId="0" borderId="1" xfId="0" applyFont="1" applyBorder="1" applyAlignment="1">
      <alignment horizontal="center" wrapText="1"/>
    </xf>
    <xf numFmtId="0" fontId="27" fillId="0" borderId="1" xfId="0" applyFont="1" applyBorder="1" applyAlignment="1">
      <alignment horizontal="center" wrapText="1"/>
    </xf>
    <xf numFmtId="0" fontId="7" fillId="0" borderId="1" xfId="0" applyFont="1" applyFill="1" applyBorder="1" applyAlignment="1"/>
    <xf numFmtId="0" fontId="28" fillId="0" borderId="0" xfId="0" applyFont="1"/>
    <xf numFmtId="0" fontId="29" fillId="8" borderId="1" xfId="0" applyFont="1" applyFill="1" applyBorder="1" applyAlignment="1">
      <alignment wrapText="1"/>
    </xf>
    <xf numFmtId="165" fontId="29" fillId="8" borderId="1" xfId="1" applyNumberFormat="1" applyFont="1" applyFill="1" applyBorder="1" applyAlignment="1">
      <alignment horizontal="right" wrapText="1"/>
    </xf>
    <xf numFmtId="0" fontId="25" fillId="0" borderId="0" xfId="0" applyFont="1"/>
    <xf numFmtId="0" fontId="30" fillId="2" borderId="1" xfId="0" applyFont="1" applyFill="1" applyBorder="1" applyAlignment="1">
      <alignment wrapText="1"/>
    </xf>
    <xf numFmtId="165" fontId="27" fillId="6" borderId="1" xfId="1" applyNumberFormat="1" applyFont="1" applyFill="1" applyBorder="1" applyAlignment="1">
      <alignment horizontal="right" wrapText="1"/>
    </xf>
    <xf numFmtId="0" fontId="12" fillId="6" borderId="1" xfId="0" applyFont="1" applyFill="1" applyBorder="1"/>
    <xf numFmtId="166" fontId="8" fillId="8" borderId="1" xfId="1" applyNumberFormat="1" applyFont="1" applyFill="1" applyBorder="1" applyAlignment="1">
      <alignment horizontal="center" wrapText="1"/>
    </xf>
    <xf numFmtId="166" fontId="8" fillId="10" borderId="2" xfId="1" applyNumberFormat="1" applyFont="1" applyFill="1" applyBorder="1" applyAlignment="1">
      <alignment horizontal="right" wrapText="1"/>
    </xf>
    <xf numFmtId="164" fontId="12" fillId="6" borderId="1" xfId="0" applyNumberFormat="1" applyFont="1" applyFill="1" applyBorder="1"/>
    <xf numFmtId="166" fontId="5" fillId="6" borderId="1" xfId="1" applyNumberFormat="1" applyFont="1" applyFill="1" applyBorder="1" applyAlignment="1">
      <alignment horizontal="left" wrapText="1"/>
    </xf>
    <xf numFmtId="166" fontId="5" fillId="6" borderId="1" xfId="1" applyNumberFormat="1" applyFont="1" applyFill="1" applyBorder="1" applyAlignment="1">
      <alignment horizontal="right" wrapText="1"/>
    </xf>
    <xf numFmtId="164" fontId="5" fillId="6" borderId="1" xfId="1" applyNumberFormat="1" applyFont="1" applyFill="1" applyBorder="1" applyAlignment="1">
      <alignment horizontal="right" wrapText="1"/>
    </xf>
    <xf numFmtId="0" fontId="4" fillId="0" borderId="1" xfId="0" applyFont="1" applyFill="1" applyBorder="1"/>
    <xf numFmtId="0" fontId="6" fillId="0" borderId="1" xfId="0" applyFont="1" applyFill="1" applyBorder="1" applyAlignment="1">
      <alignment horizontal="center" wrapText="1"/>
    </xf>
    <xf numFmtId="0" fontId="5" fillId="0" borderId="1" xfId="0" applyFont="1" applyFill="1" applyBorder="1" applyAlignment="1">
      <alignment horizontal="center" wrapText="1"/>
    </xf>
    <xf numFmtId="0" fontId="4" fillId="6" borderId="1" xfId="0" applyFont="1" applyFill="1" applyBorder="1"/>
    <xf numFmtId="164" fontId="8" fillId="6" borderId="1" xfId="1" applyNumberFormat="1" applyFont="1" applyFill="1" applyBorder="1" applyAlignment="1">
      <alignment horizontal="center" wrapText="1"/>
    </xf>
    <xf numFmtId="164" fontId="8" fillId="6" borderId="1" xfId="1" applyNumberFormat="1" applyFont="1" applyFill="1" applyBorder="1" applyAlignment="1">
      <alignment horizontal="right"/>
    </xf>
    <xf numFmtId="0" fontId="4" fillId="0" borderId="1" xfId="0" applyFont="1" applyFill="1" applyBorder="1" applyAlignment="1">
      <alignment wrapText="1"/>
    </xf>
    <xf numFmtId="0" fontId="6" fillId="0" borderId="1" xfId="0" applyFont="1" applyFill="1" applyBorder="1" applyAlignment="1">
      <alignment horizontal="center"/>
    </xf>
    <xf numFmtId="169" fontId="8" fillId="8" borderId="1" xfId="1" applyNumberFormat="1" applyFont="1" applyFill="1" applyBorder="1" applyAlignment="1">
      <alignment horizontal="right" wrapText="1"/>
    </xf>
    <xf numFmtId="0" fontId="4" fillId="0" borderId="1" xfId="0" applyFont="1" applyFill="1" applyBorder="1" applyAlignment="1">
      <alignment horizontal="center" wrapText="1"/>
    </xf>
    <xf numFmtId="165" fontId="8" fillId="6" borderId="1" xfId="1" applyNumberFormat="1" applyFont="1" applyFill="1" applyBorder="1" applyAlignment="1">
      <alignment horizontal="right" wrapText="1"/>
    </xf>
    <xf numFmtId="165" fontId="8" fillId="8" borderId="1" xfId="1" applyNumberFormat="1" applyFont="1" applyFill="1" applyBorder="1" applyAlignment="1">
      <alignment horizontal="right" wrapText="1"/>
    </xf>
    <xf numFmtId="0" fontId="8" fillId="8" borderId="1" xfId="0" applyFont="1" applyFill="1" applyBorder="1" applyAlignment="1"/>
    <xf numFmtId="0" fontId="0" fillId="0" borderId="0" xfId="0" applyFill="1" applyAlignment="1"/>
    <xf numFmtId="0" fontId="7" fillId="0" borderId="2" xfId="0" applyFont="1" applyFill="1" applyBorder="1" applyAlignment="1"/>
    <xf numFmtId="168" fontId="7" fillId="0" borderId="1" xfId="1" applyNumberFormat="1" applyFont="1" applyFill="1" applyBorder="1" applyAlignment="1">
      <alignment horizontal="right" wrapText="1"/>
    </xf>
    <xf numFmtId="168" fontId="8" fillId="0" borderId="1" xfId="1" applyNumberFormat="1" applyFont="1" applyFill="1" applyBorder="1" applyAlignment="1">
      <alignment horizontal="right" wrapText="1"/>
    </xf>
    <xf numFmtId="165" fontId="0" fillId="0" borderId="0" xfId="0" applyNumberFormat="1" applyFill="1"/>
    <xf numFmtId="0" fontId="8" fillId="6" borderId="1" xfId="0" applyFont="1" applyFill="1" applyBorder="1" applyAlignment="1"/>
    <xf numFmtId="168" fontId="8" fillId="6" borderId="1" xfId="1" applyNumberFormat="1" applyFont="1" applyFill="1" applyBorder="1" applyAlignment="1">
      <alignment horizontal="right" wrapText="1"/>
    </xf>
    <xf numFmtId="0" fontId="5" fillId="0" borderId="1" xfId="0" applyFont="1" applyFill="1" applyBorder="1" applyAlignment="1">
      <alignment wrapText="1"/>
    </xf>
    <xf numFmtId="165" fontId="7" fillId="0" borderId="2" xfId="1" applyNumberFormat="1" applyFont="1" applyFill="1" applyBorder="1" applyAlignment="1">
      <alignment horizontal="right" wrapText="1"/>
    </xf>
    <xf numFmtId="165" fontId="8" fillId="0" borderId="2" xfId="1" applyNumberFormat="1" applyFont="1" applyFill="1" applyBorder="1" applyAlignment="1">
      <alignment horizontal="right" wrapText="1"/>
    </xf>
    <xf numFmtId="165" fontId="8" fillId="5" borderId="1" xfId="1" applyNumberFormat="1" applyFont="1" applyFill="1" applyBorder="1" applyAlignment="1">
      <alignment horizontal="right" wrapText="1"/>
    </xf>
    <xf numFmtId="0" fontId="31" fillId="0" borderId="1" xfId="0" applyFont="1" applyFill="1" applyBorder="1" applyAlignment="1">
      <alignment wrapText="1"/>
    </xf>
    <xf numFmtId="165" fontId="31" fillId="0" borderId="2" xfId="1" applyNumberFormat="1" applyFont="1" applyFill="1" applyBorder="1" applyAlignment="1">
      <alignment horizontal="right" wrapText="1"/>
    </xf>
    <xf numFmtId="165" fontId="32" fillId="0" borderId="2" xfId="1" applyNumberFormat="1" applyFont="1" applyFill="1" applyBorder="1" applyAlignment="1">
      <alignment horizontal="right" wrapText="1"/>
    </xf>
    <xf numFmtId="165" fontId="31" fillId="0" borderId="1" xfId="1" applyNumberFormat="1" applyFont="1" applyFill="1" applyBorder="1" applyAlignment="1">
      <alignment horizontal="right" wrapText="1"/>
    </xf>
    <xf numFmtId="0" fontId="32" fillId="6" borderId="1" xfId="0" applyFont="1" applyFill="1" applyBorder="1" applyAlignment="1">
      <alignment wrapText="1"/>
    </xf>
    <xf numFmtId="165" fontId="32" fillId="6" borderId="1" xfId="1" applyNumberFormat="1" applyFont="1" applyFill="1" applyBorder="1" applyAlignment="1">
      <alignment horizontal="right" wrapText="1"/>
    </xf>
    <xf numFmtId="165" fontId="32" fillId="0" borderId="1" xfId="1" applyNumberFormat="1" applyFont="1" applyFill="1" applyBorder="1" applyAlignment="1">
      <alignment horizontal="right"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10" fillId="0" borderId="0" xfId="0" applyFont="1" applyFill="1" applyAlignment="1">
      <alignment horizontal="center" vertical="center"/>
    </xf>
    <xf numFmtId="0" fontId="7" fillId="0" borderId="2" xfId="0" applyNumberFormat="1" applyFont="1" applyFill="1" applyBorder="1" applyAlignment="1">
      <alignment wrapText="1"/>
    </xf>
    <xf numFmtId="167" fontId="7" fillId="0" borderId="2" xfId="1" applyNumberFormat="1" applyFont="1" applyFill="1" applyBorder="1" applyAlignment="1">
      <alignment horizontal="right" wrapText="1"/>
    </xf>
    <xf numFmtId="0" fontId="7" fillId="0" borderId="1" xfId="0" applyNumberFormat="1" applyFont="1" applyFill="1" applyBorder="1" applyAlignment="1">
      <alignment wrapText="1"/>
    </xf>
    <xf numFmtId="167" fontId="7" fillId="0" borderId="1" xfId="1" applyNumberFormat="1" applyFont="1" applyFill="1" applyBorder="1" applyAlignment="1">
      <alignment horizontal="right" wrapText="1"/>
    </xf>
    <xf numFmtId="0" fontId="8" fillId="6" borderId="1" xfId="0" applyNumberFormat="1" applyFont="1" applyFill="1" applyBorder="1" applyAlignment="1">
      <alignment wrapText="1"/>
    </xf>
    <xf numFmtId="167" fontId="8" fillId="6" borderId="2" xfId="1" applyNumberFormat="1" applyFont="1" applyFill="1" applyBorder="1" applyAlignment="1">
      <alignment horizontal="right" wrapText="1"/>
    </xf>
    <xf numFmtId="0" fontId="14" fillId="0" borderId="0" xfId="0" applyFont="1" applyFill="1"/>
    <xf numFmtId="165" fontId="32" fillId="0" borderId="0" xfId="1" applyNumberFormat="1" applyFont="1" applyFill="1" applyBorder="1" applyAlignment="1">
      <alignment horizontal="right" wrapText="1"/>
    </xf>
    <xf numFmtId="0" fontId="32" fillId="0" borderId="0" xfId="0" applyFont="1" applyFill="1" applyBorder="1" applyAlignment="1">
      <alignment horizontal="center" wrapText="1"/>
    </xf>
    <xf numFmtId="0" fontId="33" fillId="0" borderId="0" xfId="0" applyFont="1" applyFill="1" applyBorder="1" applyAlignment="1">
      <alignment horizontal="left" wrapText="1"/>
    </xf>
    <xf numFmtId="0" fontId="13" fillId="0" borderId="0" xfId="0" applyFont="1" applyFill="1"/>
    <xf numFmtId="165" fontId="8" fillId="6" borderId="3" xfId="1" applyNumberFormat="1" applyFont="1" applyFill="1" applyBorder="1" applyAlignment="1">
      <alignment horizontal="right" wrapText="1"/>
    </xf>
    <xf numFmtId="0" fontId="4" fillId="0" borderId="1" xfId="0" applyFont="1" applyFill="1" applyBorder="1" applyAlignment="1">
      <alignment horizontal="left" wrapText="1"/>
    </xf>
    <xf numFmtId="0" fontId="32" fillId="0" borderId="1" xfId="0" applyFont="1" applyFill="1" applyBorder="1" applyAlignment="1">
      <alignment horizontal="center" wrapText="1"/>
    </xf>
    <xf numFmtId="0" fontId="32" fillId="0" borderId="1" xfId="0" applyFont="1" applyFill="1" applyBorder="1" applyAlignment="1">
      <alignment horizontal="center" vertical="center" wrapText="1"/>
    </xf>
    <xf numFmtId="0" fontId="34" fillId="0" borderId="1" xfId="0" applyFont="1" applyFill="1" applyBorder="1" applyAlignment="1">
      <alignment horizontal="left"/>
    </xf>
    <xf numFmtId="0" fontId="35" fillId="5" borderId="1" xfId="0" applyFont="1" applyFill="1" applyBorder="1" applyAlignment="1">
      <alignment horizontal="left"/>
    </xf>
    <xf numFmtId="165" fontId="32" fillId="5" borderId="1" xfId="1" applyNumberFormat="1" applyFont="1" applyFill="1" applyBorder="1" applyAlignment="1">
      <alignment horizontal="right" wrapText="1"/>
    </xf>
    <xf numFmtId="0" fontId="16" fillId="0" borderId="1" xfId="0" applyFont="1" applyFill="1" applyBorder="1" applyAlignment="1">
      <alignment horizontal="left"/>
    </xf>
    <xf numFmtId="0" fontId="4" fillId="6" borderId="3" xfId="0" applyFont="1" applyFill="1" applyBorder="1" applyAlignment="1">
      <alignment horizontal="left"/>
    </xf>
    <xf numFmtId="165" fontId="32" fillId="6" borderId="3" xfId="1" applyNumberFormat="1" applyFont="1" applyFill="1" applyBorder="1" applyAlignment="1">
      <alignment horizontal="right" wrapText="1"/>
    </xf>
    <xf numFmtId="0" fontId="16" fillId="0" borderId="2" xfId="0" applyFont="1" applyFill="1" applyBorder="1" applyAlignment="1">
      <alignment horizontal="left"/>
    </xf>
    <xf numFmtId="166" fontId="13" fillId="0" borderId="0" xfId="1" applyNumberFormat="1" applyFont="1" applyFill="1"/>
    <xf numFmtId="166" fontId="4" fillId="0" borderId="1" xfId="1" applyNumberFormat="1" applyFont="1" applyFill="1" applyBorder="1" applyAlignment="1">
      <alignment horizontal="left" vertical="center" wrapText="1"/>
    </xf>
    <xf numFmtId="166" fontId="34" fillId="0" borderId="1" xfId="1" applyNumberFormat="1" applyFont="1" applyFill="1" applyBorder="1" applyAlignment="1">
      <alignment horizontal="left"/>
    </xf>
    <xf numFmtId="165" fontId="31" fillId="0" borderId="1" xfId="1" applyNumberFormat="1" applyFont="1" applyFill="1" applyBorder="1" applyAlignment="1">
      <alignment horizontal="center" wrapText="1"/>
    </xf>
    <xf numFmtId="166" fontId="35" fillId="5" borderId="1" xfId="1" applyNumberFormat="1" applyFont="1" applyFill="1" applyBorder="1" applyAlignment="1">
      <alignment horizontal="left"/>
    </xf>
    <xf numFmtId="165" fontId="32" fillId="5" borderId="1" xfId="1" applyNumberFormat="1" applyFont="1" applyFill="1" applyBorder="1" applyAlignment="1">
      <alignment horizontal="center" wrapText="1"/>
    </xf>
    <xf numFmtId="166" fontId="16" fillId="0" borderId="1" xfId="1" applyNumberFormat="1" applyFont="1" applyFill="1" applyBorder="1" applyAlignment="1">
      <alignment horizontal="left"/>
    </xf>
    <xf numFmtId="166" fontId="4" fillId="6" borderId="3" xfId="1" applyNumberFormat="1" applyFont="1" applyFill="1" applyBorder="1" applyAlignment="1">
      <alignment horizontal="left"/>
    </xf>
    <xf numFmtId="165" fontId="32" fillId="6" borderId="3" xfId="1" applyNumberFormat="1" applyFont="1" applyFill="1" applyBorder="1" applyAlignment="1">
      <alignment horizontal="center" wrapText="1"/>
    </xf>
    <xf numFmtId="166" fontId="16" fillId="0" borderId="2" xfId="1" applyNumberFormat="1" applyFont="1" applyFill="1" applyBorder="1" applyAlignment="1">
      <alignment horizontal="left"/>
    </xf>
    <xf numFmtId="165" fontId="31" fillId="0" borderId="2" xfId="1" applyNumberFormat="1" applyFont="1" applyFill="1" applyBorder="1" applyAlignment="1">
      <alignment horizontal="center" wrapText="1"/>
    </xf>
    <xf numFmtId="0" fontId="13" fillId="0" borderId="0" xfId="0" applyFont="1" applyFill="1" applyBorder="1" applyAlignment="1">
      <alignment horizontal="left"/>
    </xf>
    <xf numFmtId="0" fontId="5" fillId="0" borderId="1" xfId="0" applyFont="1" applyFill="1" applyBorder="1" applyAlignment="1">
      <alignment horizontal="left" vertical="center" wrapText="1"/>
    </xf>
    <xf numFmtId="0" fontId="13" fillId="0" borderId="0" xfId="0" applyFont="1" applyFill="1" applyAlignment="1">
      <alignment horizontal="left"/>
    </xf>
    <xf numFmtId="165" fontId="4" fillId="0" borderId="1" xfId="1" applyNumberFormat="1" applyFont="1" applyFill="1" applyBorder="1" applyAlignment="1">
      <alignment horizontal="left" wrapText="1"/>
    </xf>
    <xf numFmtId="165" fontId="4" fillId="0" borderId="0" xfId="1" applyNumberFormat="1" applyFont="1" applyFill="1" applyBorder="1" applyAlignment="1">
      <alignment horizontal="left" wrapText="1"/>
    </xf>
    <xf numFmtId="165" fontId="4" fillId="5" borderId="1" xfId="1" applyNumberFormat="1" applyFont="1" applyFill="1" applyBorder="1" applyAlignment="1">
      <alignment horizontal="left" wrapText="1"/>
    </xf>
    <xf numFmtId="165" fontId="4" fillId="6" borderId="3" xfId="1" applyNumberFormat="1" applyFont="1" applyFill="1" applyBorder="1" applyAlignment="1">
      <alignment horizontal="left" wrapText="1"/>
    </xf>
    <xf numFmtId="165" fontId="4" fillId="0" borderId="2" xfId="1" applyNumberFormat="1" applyFont="1" applyFill="1" applyBorder="1" applyAlignment="1">
      <alignment horizontal="left" wrapText="1"/>
    </xf>
    <xf numFmtId="165" fontId="16" fillId="0" borderId="1" xfId="1" applyNumberFormat="1" applyFont="1" applyFill="1" applyBorder="1" applyAlignment="1">
      <alignment horizontal="center" wrapText="1"/>
    </xf>
    <xf numFmtId="0" fontId="5" fillId="0" borderId="2" xfId="2" applyFont="1" applyFill="1" applyBorder="1" applyAlignment="1">
      <alignment horizontal="left" wrapText="1"/>
    </xf>
    <xf numFmtId="0" fontId="8" fillId="0" borderId="1" xfId="2" applyFont="1" applyFill="1" applyBorder="1" applyAlignment="1">
      <alignment horizontal="center" wrapText="1"/>
    </xf>
    <xf numFmtId="166" fontId="11" fillId="0" borderId="1" xfId="1" applyNumberFormat="1" applyFont="1" applyFill="1" applyBorder="1" applyAlignment="1"/>
    <xf numFmtId="166" fontId="11" fillId="0" borderId="4" xfId="1" applyNumberFormat="1" applyFont="1" applyFill="1" applyBorder="1" applyAlignment="1"/>
    <xf numFmtId="165" fontId="7" fillId="0" borderId="4" xfId="1" applyNumberFormat="1" applyFont="1" applyFill="1" applyBorder="1" applyAlignment="1">
      <alignment horizontal="right" wrapText="1"/>
    </xf>
    <xf numFmtId="166" fontId="11" fillId="0" borderId="2" xfId="1" applyNumberFormat="1" applyFont="1" applyFill="1" applyBorder="1" applyAlignment="1"/>
    <xf numFmtId="166" fontId="7" fillId="0" borderId="2" xfId="1" applyNumberFormat="1" applyFont="1" applyFill="1" applyBorder="1" applyAlignment="1">
      <alignment horizontal="right" wrapText="1"/>
    </xf>
    <xf numFmtId="166" fontId="7" fillId="0" borderId="4" xfId="1" applyNumberFormat="1" applyFont="1" applyFill="1" applyBorder="1" applyAlignment="1">
      <alignment horizontal="right" wrapText="1"/>
    </xf>
    <xf numFmtId="166" fontId="5" fillId="6" borderId="3" xfId="1" applyNumberFormat="1" applyFont="1" applyFill="1" applyBorder="1" applyAlignment="1"/>
    <xf numFmtId="166" fontId="8" fillId="6" borderId="3" xfId="1" applyNumberFormat="1" applyFont="1" applyFill="1" applyBorder="1" applyAlignment="1">
      <alignment horizontal="right" wrapText="1"/>
    </xf>
    <xf numFmtId="166" fontId="5" fillId="5" borderId="1" xfId="1" applyNumberFormat="1" applyFont="1" applyFill="1" applyBorder="1" applyAlignment="1"/>
    <xf numFmtId="164" fontId="10" fillId="0" borderId="0" xfId="1" applyNumberFormat="1" applyFont="1" applyFill="1"/>
    <xf numFmtId="0" fontId="5" fillId="0" borderId="1" xfId="2" applyFont="1" applyFill="1" applyBorder="1" applyAlignment="1">
      <alignment horizontal="left" wrapText="1"/>
    </xf>
    <xf numFmtId="0" fontId="13" fillId="0" borderId="0" xfId="0" applyFont="1" applyFill="1" applyAlignment="1">
      <alignment horizontal="left"/>
    </xf>
    <xf numFmtId="0" fontId="13" fillId="0" borderId="9" xfId="0" applyFont="1" applyFill="1" applyBorder="1" applyAlignment="1">
      <alignment horizontal="left"/>
    </xf>
    <xf numFmtId="168" fontId="8" fillId="8" borderId="1" xfId="1" applyNumberFormat="1" applyFont="1" applyFill="1" applyBorder="1" applyAlignment="1">
      <alignment horizontal="right" wrapText="1"/>
    </xf>
    <xf numFmtId="0" fontId="5" fillId="0" borderId="1" xfId="0" applyFont="1" applyFill="1" applyBorder="1" applyAlignment="1">
      <alignment horizontal="center" wrapText="1"/>
    </xf>
    <xf numFmtId="0" fontId="14" fillId="0" borderId="25" xfId="0" applyFont="1" applyBorder="1" applyAlignment="1">
      <alignment horizontal="left"/>
    </xf>
    <xf numFmtId="0" fontId="14" fillId="0" borderId="26" xfId="0" applyFont="1" applyBorder="1" applyAlignment="1">
      <alignment horizontal="left"/>
    </xf>
    <xf numFmtId="0" fontId="14" fillId="0" borderId="27" xfId="0" applyFont="1" applyBorder="1" applyAlignment="1">
      <alignment horizontal="left"/>
    </xf>
    <xf numFmtId="164" fontId="8" fillId="2" borderId="2" xfId="1" applyNumberFormat="1" applyFont="1" applyFill="1" applyBorder="1" applyAlignment="1">
      <alignment horizontal="right" wrapText="1"/>
    </xf>
    <xf numFmtId="165" fontId="12" fillId="0" borderId="1" xfId="1" applyNumberFormat="1" applyFont="1" applyFill="1" applyBorder="1" applyAlignment="1">
      <alignment horizontal="right" wrapText="1"/>
    </xf>
    <xf numFmtId="0" fontId="4" fillId="0" borderId="1" xfId="0" applyFont="1" applyFill="1" applyBorder="1" applyAlignment="1">
      <alignment horizontal="center" vertical="center" wrapText="1"/>
    </xf>
    <xf numFmtId="166" fontId="12" fillId="0" borderId="0" xfId="1" applyNumberFormat="1" applyFont="1" applyFill="1"/>
    <xf numFmtId="166" fontId="37" fillId="0" borderId="0" xfId="1" applyNumberFormat="1" applyFont="1" applyFill="1"/>
    <xf numFmtId="0" fontId="37" fillId="0" borderId="0" xfId="0" applyFont="1" applyFill="1"/>
    <xf numFmtId="0" fontId="10" fillId="0" borderId="11" xfId="0" applyFont="1" applyFill="1" applyBorder="1"/>
    <xf numFmtId="0" fontId="10" fillId="0" borderId="19" xfId="0" applyFont="1" applyBorder="1" applyAlignment="1"/>
    <xf numFmtId="0" fontId="10" fillId="0" borderId="20" xfId="0" applyFont="1" applyBorder="1" applyAlignment="1"/>
    <xf numFmtId="0" fontId="10" fillId="0" borderId="11" xfId="0" applyFont="1" applyFill="1" applyBorder="1" applyProtection="1"/>
    <xf numFmtId="0" fontId="41" fillId="0" borderId="28" xfId="4" quotePrefix="1" applyFont="1" applyBorder="1"/>
    <xf numFmtId="0" fontId="41" fillId="0" borderId="29" xfId="4" quotePrefix="1" applyFont="1" applyBorder="1"/>
    <xf numFmtId="0" fontId="42" fillId="0" borderId="0" xfId="4" applyFont="1"/>
    <xf numFmtId="0" fontId="41" fillId="0" borderId="30" xfId="4" quotePrefix="1" applyFont="1" applyBorder="1"/>
    <xf numFmtId="0" fontId="43" fillId="0" borderId="0" xfId="0" applyFont="1" applyAlignment="1"/>
    <xf numFmtId="0" fontId="5" fillId="0" borderId="1" xfId="0" applyFont="1" applyFill="1" applyBorder="1" applyAlignment="1">
      <alignment horizontal="center" wrapText="1"/>
    </xf>
    <xf numFmtId="169" fontId="10" fillId="0" borderId="0" xfId="0" applyNumberFormat="1" applyFont="1" applyFill="1"/>
    <xf numFmtId="0" fontId="5" fillId="0" borderId="1" xfId="0" applyFont="1" applyFill="1" applyBorder="1"/>
    <xf numFmtId="0" fontId="3" fillId="0" borderId="0" xfId="0" applyFont="1" applyFill="1" applyAlignment="1">
      <alignment wrapText="1"/>
    </xf>
    <xf numFmtId="166" fontId="32" fillId="0" borderId="1" xfId="1" applyNumberFormat="1" applyFont="1" applyFill="1" applyBorder="1" applyAlignment="1">
      <alignment horizontal="center" wrapText="1"/>
    </xf>
    <xf numFmtId="0" fontId="8" fillId="0" borderId="1" xfId="0" applyFont="1" applyFill="1" applyBorder="1" applyAlignment="1">
      <alignment horizontal="center" wrapText="1"/>
    </xf>
    <xf numFmtId="0" fontId="12" fillId="0" borderId="1" xfId="0" applyFont="1" applyFill="1" applyBorder="1"/>
    <xf numFmtId="0" fontId="20" fillId="6" borderId="15" xfId="0" applyFont="1" applyFill="1" applyBorder="1" applyAlignment="1">
      <alignment horizontal="center" vertical="center"/>
    </xf>
    <xf numFmtId="2" fontId="7" fillId="0" borderId="1" xfId="1" applyNumberFormat="1" applyFont="1" applyFill="1" applyBorder="1" applyAlignment="1">
      <alignment horizontal="right" wrapText="1"/>
    </xf>
    <xf numFmtId="2" fontId="8" fillId="0" borderId="1" xfId="1" applyNumberFormat="1" applyFont="1" applyFill="1" applyBorder="1" applyAlignment="1">
      <alignment horizontal="right" wrapText="1"/>
    </xf>
    <xf numFmtId="2" fontId="8" fillId="6" borderId="1" xfId="1" applyNumberFormat="1" applyFont="1" applyFill="1" applyBorder="1" applyAlignment="1">
      <alignment horizontal="right" wrapText="1"/>
    </xf>
    <xf numFmtId="0" fontId="33" fillId="0" borderId="0" xfId="0" applyFont="1" applyFill="1" applyBorder="1" applyAlignment="1">
      <alignment horizontal="left" wrapText="1"/>
    </xf>
    <xf numFmtId="0" fontId="36" fillId="0" borderId="32" xfId="0" applyFont="1" applyBorder="1" applyAlignment="1">
      <alignment horizontal="center"/>
    </xf>
    <xf numFmtId="0" fontId="36" fillId="0" borderId="33" xfId="0" applyFont="1" applyBorder="1" applyAlignment="1">
      <alignment horizontal="center"/>
    </xf>
    <xf numFmtId="0" fontId="36" fillId="0" borderId="34" xfId="0" applyFont="1" applyBorder="1" applyAlignment="1">
      <alignment horizontal="center"/>
    </xf>
    <xf numFmtId="0" fontId="10" fillId="0" borderId="35" xfId="0" applyFont="1" applyBorder="1" applyAlignment="1">
      <alignment horizontal="left" vertical="center" wrapText="1"/>
    </xf>
    <xf numFmtId="0" fontId="10" fillId="0" borderId="31"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0" xfId="0" applyFont="1" applyBorder="1" applyAlignment="1">
      <alignment horizontal="left" vertical="center" wrapText="1"/>
    </xf>
    <xf numFmtId="0" fontId="10" fillId="0" borderId="38" xfId="0" applyFont="1" applyBorder="1" applyAlignment="1">
      <alignment horizontal="left" vertical="center" wrapText="1"/>
    </xf>
    <xf numFmtId="0" fontId="10" fillId="0" borderId="39"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40" fillId="0" borderId="21" xfId="0" applyFont="1" applyBorder="1" applyAlignment="1">
      <alignment horizontal="left" indent="5"/>
    </xf>
    <xf numFmtId="0" fontId="40" fillId="0" borderId="22" xfId="0" applyFont="1" applyBorder="1" applyAlignment="1">
      <alignment horizontal="left" indent="5"/>
    </xf>
    <xf numFmtId="0" fontId="38" fillId="0" borderId="21" xfId="0" applyFont="1" applyBorder="1" applyAlignment="1">
      <alignment horizontal="center" vertical="center" wrapText="1"/>
    </xf>
    <xf numFmtId="0" fontId="38" fillId="0" borderId="22" xfId="0" applyFont="1" applyBorder="1" applyAlignment="1">
      <alignment horizontal="center" vertical="center" wrapText="1"/>
    </xf>
    <xf numFmtId="0" fontId="39" fillId="0" borderId="21" xfId="0" applyFont="1" applyBorder="1" applyAlignment="1">
      <alignment horizontal="center"/>
    </xf>
    <xf numFmtId="0" fontId="39" fillId="0" borderId="22" xfId="0" applyFont="1" applyBorder="1" applyAlignment="1">
      <alignment horizontal="center"/>
    </xf>
    <xf numFmtId="0" fontId="22" fillId="6" borderId="5" xfId="0" applyFont="1" applyFill="1" applyBorder="1" applyAlignment="1">
      <alignment horizontal="left" wrapText="1"/>
    </xf>
    <xf numFmtId="0" fontId="22" fillId="6" borderId="6" xfId="0" applyFont="1" applyFill="1" applyBorder="1" applyAlignment="1">
      <alignment horizontal="left" wrapText="1"/>
    </xf>
    <xf numFmtId="0" fontId="22" fillId="6" borderId="7" xfId="0" applyFont="1" applyFill="1" applyBorder="1" applyAlignment="1">
      <alignment horizontal="left" wrapText="1"/>
    </xf>
    <xf numFmtId="0" fontId="24" fillId="9" borderId="5" xfId="0" applyFont="1" applyFill="1" applyBorder="1" applyAlignment="1">
      <alignment horizontal="center" wrapText="1"/>
    </xf>
    <xf numFmtId="0" fontId="24" fillId="9" borderId="6" xfId="0" applyFont="1" applyFill="1" applyBorder="1" applyAlignment="1">
      <alignment horizontal="center" wrapText="1"/>
    </xf>
    <xf numFmtId="0" fontId="24" fillId="9" borderId="7" xfId="0" applyFont="1" applyFill="1" applyBorder="1" applyAlignment="1">
      <alignment horizontal="center" wrapText="1"/>
    </xf>
    <xf numFmtId="0" fontId="9" fillId="0" borderId="8" xfId="0" applyFont="1" applyFill="1" applyBorder="1" applyAlignment="1">
      <alignment horizontal="left" wrapText="1"/>
    </xf>
    <xf numFmtId="0" fontId="23" fillId="7" borderId="5" xfId="0" applyFont="1" applyFill="1" applyBorder="1" applyAlignment="1">
      <alignment horizontal="center" wrapText="1"/>
    </xf>
    <xf numFmtId="0" fontId="23" fillId="7" borderId="6" xfId="0" applyFont="1" applyFill="1" applyBorder="1" applyAlignment="1">
      <alignment horizontal="center" wrapText="1"/>
    </xf>
    <xf numFmtId="0" fontId="23" fillId="7" borderId="7" xfId="0" applyFont="1" applyFill="1" applyBorder="1" applyAlignment="1">
      <alignment horizontal="center" wrapText="1"/>
    </xf>
    <xf numFmtId="0" fontId="27" fillId="7" borderId="5" xfId="0" applyFont="1" applyFill="1" applyBorder="1" applyAlignment="1">
      <alignment horizontal="center" wrapText="1"/>
    </xf>
    <xf numFmtId="0" fontId="27" fillId="7" borderId="6" xfId="0" applyFont="1" applyFill="1" applyBorder="1" applyAlignment="1">
      <alignment horizontal="center" wrapText="1"/>
    </xf>
    <xf numFmtId="0" fontId="27" fillId="7" borderId="7" xfId="0" applyFont="1" applyFill="1" applyBorder="1" applyAlignment="1">
      <alignment horizontal="center" wrapText="1"/>
    </xf>
    <xf numFmtId="0" fontId="26" fillId="6" borderId="1" xfId="0" applyFont="1" applyFill="1" applyBorder="1" applyAlignment="1">
      <alignment horizontal="left" wrapText="1"/>
    </xf>
    <xf numFmtId="0" fontId="9" fillId="0" borderId="0" xfId="0" applyFont="1" applyFill="1" applyBorder="1" applyAlignment="1">
      <alignment horizontal="left" wrapText="1"/>
    </xf>
    <xf numFmtId="0" fontId="12" fillId="6" borderId="1" xfId="0" applyFont="1" applyFill="1" applyBorder="1" applyAlignment="1">
      <alignment horizontal="left"/>
    </xf>
    <xf numFmtId="0" fontId="12" fillId="7" borderId="5" xfId="0" applyFont="1" applyFill="1" applyBorder="1" applyAlignment="1">
      <alignment horizontal="center"/>
    </xf>
    <xf numFmtId="0" fontId="12" fillId="7" borderId="6" xfId="0" applyFont="1" applyFill="1" applyBorder="1" applyAlignment="1">
      <alignment horizontal="center"/>
    </xf>
    <xf numFmtId="0" fontId="12" fillId="7" borderId="7" xfId="0" applyFont="1" applyFill="1" applyBorder="1" applyAlignment="1">
      <alignment horizontal="center"/>
    </xf>
    <xf numFmtId="0" fontId="13" fillId="0" borderId="0" xfId="0" applyFont="1" applyBorder="1" applyAlignment="1">
      <alignment horizontal="left"/>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5" borderId="7" xfId="0" applyFont="1" applyFill="1" applyBorder="1" applyAlignment="1">
      <alignment horizontal="center"/>
    </xf>
    <xf numFmtId="0" fontId="3" fillId="6" borderId="1" xfId="0" applyFont="1" applyFill="1" applyBorder="1" applyAlignment="1">
      <alignment horizontal="left"/>
    </xf>
    <xf numFmtId="0" fontId="12" fillId="5" borderId="5" xfId="0" applyFont="1" applyFill="1" applyBorder="1" applyAlignment="1">
      <alignment horizontal="center"/>
    </xf>
    <xf numFmtId="0" fontId="12" fillId="5" borderId="6" xfId="0" applyFont="1" applyFill="1" applyBorder="1" applyAlignment="1">
      <alignment horizontal="center"/>
    </xf>
    <xf numFmtId="0" fontId="12" fillId="5" borderId="7" xfId="0" applyFont="1" applyFill="1" applyBorder="1" applyAlignment="1">
      <alignment horizontal="center"/>
    </xf>
    <xf numFmtId="0" fontId="4" fillId="6" borderId="1" xfId="0" applyFont="1" applyFill="1" applyBorder="1" applyAlignment="1">
      <alignment horizontal="left"/>
    </xf>
    <xf numFmtId="0" fontId="13" fillId="0" borderId="8" xfId="0" applyFont="1" applyFill="1" applyBorder="1" applyAlignment="1">
      <alignment horizontal="left"/>
    </xf>
    <xf numFmtId="0" fontId="13" fillId="0" borderId="8" xfId="0" applyFont="1" applyBorder="1" applyAlignment="1">
      <alignment horizontal="left"/>
    </xf>
    <xf numFmtId="0" fontId="4" fillId="6" borderId="5" xfId="0" applyFont="1" applyFill="1" applyBorder="1" applyAlignment="1">
      <alignment horizontal="left"/>
    </xf>
    <xf numFmtId="0" fontId="4" fillId="6" borderId="6" xfId="0" applyFont="1" applyFill="1" applyBorder="1" applyAlignment="1">
      <alignment horizontal="left"/>
    </xf>
    <xf numFmtId="0" fontId="4" fillId="6" borderId="7" xfId="0" applyFont="1" applyFill="1" applyBorder="1" applyAlignment="1">
      <alignment horizontal="left"/>
    </xf>
    <xf numFmtId="0" fontId="5" fillId="5" borderId="5" xfId="0" applyFont="1" applyFill="1" applyBorder="1" applyAlignment="1">
      <alignment horizontal="center"/>
    </xf>
    <xf numFmtId="0" fontId="5" fillId="5" borderId="6" xfId="0" applyFont="1" applyFill="1" applyBorder="1" applyAlignment="1">
      <alignment horizontal="center"/>
    </xf>
    <xf numFmtId="0" fontId="5" fillId="5" borderId="7" xfId="0" applyFont="1" applyFill="1" applyBorder="1" applyAlignment="1">
      <alignment horizont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wrapText="1"/>
    </xf>
    <xf numFmtId="0" fontId="15" fillId="0" borderId="8" xfId="0" applyFont="1" applyBorder="1" applyAlignment="1">
      <alignment horizontal="left"/>
    </xf>
    <xf numFmtId="0" fontId="5" fillId="0" borderId="1" xfId="0" applyFont="1" applyFill="1" applyBorder="1" applyAlignment="1">
      <alignment horizontal="center" vertical="center"/>
    </xf>
    <xf numFmtId="0" fontId="5" fillId="6" borderId="5" xfId="0" applyFont="1" applyFill="1" applyBorder="1" applyAlignment="1">
      <alignment horizontal="left"/>
    </xf>
    <xf numFmtId="0" fontId="5" fillId="6" borderId="6" xfId="0" applyFont="1" applyFill="1" applyBorder="1" applyAlignment="1">
      <alignment horizontal="left"/>
    </xf>
    <xf numFmtId="0" fontId="5" fillId="6" borderId="7" xfId="0" applyFont="1" applyFill="1" applyBorder="1" applyAlignment="1">
      <alignment horizontal="left"/>
    </xf>
    <xf numFmtId="0" fontId="6" fillId="0" borderId="1" xfId="0" applyFont="1" applyFill="1" applyBorder="1" applyAlignment="1">
      <alignment horizontal="center" vertical="center" wrapText="1"/>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2" fillId="5" borderId="1" xfId="0" applyFont="1" applyFill="1" applyBorder="1" applyAlignment="1">
      <alignment horizontal="center" wrapText="1"/>
    </xf>
    <xf numFmtId="0" fontId="33" fillId="0" borderId="0" xfId="0" applyFont="1" applyFill="1" applyBorder="1" applyAlignment="1">
      <alignment horizontal="left" wrapText="1"/>
    </xf>
    <xf numFmtId="0" fontId="5" fillId="5" borderId="1" xfId="0" applyFont="1" applyFill="1" applyBorder="1" applyAlignment="1">
      <alignment horizontal="center" wrapText="1"/>
    </xf>
    <xf numFmtId="0" fontId="33" fillId="0" borderId="8" xfId="0" applyFont="1" applyFill="1" applyBorder="1" applyAlignment="1">
      <alignment horizontal="left" wrapText="1"/>
    </xf>
    <xf numFmtId="0" fontId="13" fillId="0" borderId="0" xfId="0" applyFont="1" applyFill="1" applyAlignment="1">
      <alignment horizontal="left"/>
    </xf>
    <xf numFmtId="0" fontId="13" fillId="0" borderId="0" xfId="0" applyFont="1" applyFill="1" applyBorder="1" applyAlignment="1">
      <alignment horizontal="right"/>
    </xf>
    <xf numFmtId="166" fontId="13" fillId="0" borderId="9" xfId="1" applyNumberFormat="1" applyFont="1" applyFill="1" applyBorder="1" applyAlignment="1">
      <alignment horizontal="left"/>
    </xf>
    <xf numFmtId="166" fontId="13" fillId="0" borderId="0" xfId="1" applyNumberFormat="1" applyFont="1" applyFill="1" applyAlignment="1">
      <alignment horizontal="left"/>
    </xf>
    <xf numFmtId="166" fontId="13" fillId="0" borderId="0" xfId="1" applyNumberFormat="1" applyFont="1" applyFill="1" applyBorder="1" applyAlignment="1">
      <alignment horizontal="right"/>
    </xf>
    <xf numFmtId="166" fontId="12" fillId="6" borderId="5" xfId="1" applyNumberFormat="1" applyFont="1" applyFill="1" applyBorder="1" applyAlignment="1">
      <alignment horizontal="left"/>
    </xf>
    <xf numFmtId="166" fontId="12" fillId="6" borderId="6" xfId="1" applyNumberFormat="1" applyFont="1" applyFill="1" applyBorder="1" applyAlignment="1">
      <alignment horizontal="left"/>
    </xf>
    <xf numFmtId="166" fontId="12" fillId="6" borderId="7" xfId="1" applyNumberFormat="1" applyFont="1" applyFill="1" applyBorder="1" applyAlignment="1">
      <alignment horizontal="left"/>
    </xf>
    <xf numFmtId="0" fontId="12" fillId="6" borderId="5" xfId="0" applyFont="1" applyFill="1" applyBorder="1" applyAlignment="1">
      <alignment horizontal="left"/>
    </xf>
    <xf numFmtId="0" fontId="12" fillId="6" borderId="6" xfId="0" applyFont="1" applyFill="1" applyBorder="1" applyAlignment="1">
      <alignment horizontal="left"/>
    </xf>
    <xf numFmtId="0" fontId="12" fillId="6" borderId="7" xfId="0" applyFont="1" applyFill="1" applyBorder="1" applyAlignment="1">
      <alignment horizontal="left"/>
    </xf>
    <xf numFmtId="0" fontId="13" fillId="0" borderId="0" xfId="0" applyFont="1" applyFill="1" applyBorder="1" applyAlignment="1">
      <alignment horizontal="left"/>
    </xf>
    <xf numFmtId="0" fontId="10" fillId="0" borderId="9" xfId="0" applyFont="1" applyFill="1" applyBorder="1" applyAlignment="1">
      <alignment horizontal="left"/>
    </xf>
  </cellXfs>
  <cellStyles count="5">
    <cellStyle name="Comma" xfId="1" builtinId="3"/>
    <cellStyle name="Comma 2" xfId="3"/>
    <cellStyle name="Hyperlink" xfId="4" builtinId="8"/>
    <cellStyle name="Normal" xfId="0" builtinId="0"/>
    <cellStyle name="Normal 2" xfId="2"/>
  </cellStyles>
  <dxfs count="0"/>
  <tableStyles count="0" defaultTableStyle="TableStyleMedium2" defaultPivotStyle="PivotStyleLight16"/>
  <colors>
    <mruColors>
      <color rgb="FF76B531"/>
      <color rgb="FF946D20"/>
      <color rgb="FFC7932B"/>
      <color rgb="FFA87C24"/>
      <color rgb="FFA2D668"/>
      <color rgb="FFF0A73C"/>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6'!A1"/><Relationship Id="rId1" Type="http://schemas.openxmlformats.org/officeDocument/2006/relationships/image" Target="../media/image5.png"/><Relationship Id="rId4" Type="http://schemas.openxmlformats.org/officeDocument/2006/relationships/hyperlink" Target="#'APPENDIX 8'!A1"/></Relationships>
</file>

<file path=xl/drawings/_rels/drawing1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7'!A1"/><Relationship Id="rId1" Type="http://schemas.openxmlformats.org/officeDocument/2006/relationships/image" Target="../media/image5.png"/><Relationship Id="rId4" Type="http://schemas.openxmlformats.org/officeDocument/2006/relationships/hyperlink" Target="#'APPENDIX 9'!A1"/></Relationships>
</file>

<file path=xl/drawings/_rels/drawing12.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8'!A1"/><Relationship Id="rId1" Type="http://schemas.openxmlformats.org/officeDocument/2006/relationships/image" Target="../media/image5.png"/><Relationship Id="rId4" Type="http://schemas.openxmlformats.org/officeDocument/2006/relationships/hyperlink" Target="#'APPENDIX 10'!A1"/></Relationships>
</file>

<file path=xl/drawings/_rels/drawing1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9'!A1"/><Relationship Id="rId1" Type="http://schemas.openxmlformats.org/officeDocument/2006/relationships/image" Target="../media/image5.png"/><Relationship Id="rId4" Type="http://schemas.openxmlformats.org/officeDocument/2006/relationships/hyperlink" Target="#'APPENDIX 11'!A1"/></Relationships>
</file>

<file path=xl/drawings/_rels/drawing1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0'!A1"/><Relationship Id="rId1" Type="http://schemas.openxmlformats.org/officeDocument/2006/relationships/image" Target="../media/image5.png"/><Relationship Id="rId4" Type="http://schemas.openxmlformats.org/officeDocument/2006/relationships/hyperlink" Target="#'APPENDIX 12'!A1"/></Relationships>
</file>

<file path=xl/drawings/_rels/drawing1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1'!A1"/><Relationship Id="rId1" Type="http://schemas.openxmlformats.org/officeDocument/2006/relationships/image" Target="../media/image5.png"/><Relationship Id="rId4" Type="http://schemas.openxmlformats.org/officeDocument/2006/relationships/hyperlink" Target="#'APPENDIX 13'!A1"/></Relationships>
</file>

<file path=xl/drawings/_rels/drawing1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2'!A1"/><Relationship Id="rId1" Type="http://schemas.openxmlformats.org/officeDocument/2006/relationships/image" Target="../media/image5.png"/><Relationship Id="rId4" Type="http://schemas.openxmlformats.org/officeDocument/2006/relationships/hyperlink" Target="#'APPENDIX 14'!A1"/></Relationships>
</file>

<file path=xl/drawings/_rels/drawing1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3'!A1"/><Relationship Id="rId1" Type="http://schemas.openxmlformats.org/officeDocument/2006/relationships/image" Target="../media/image5.png"/><Relationship Id="rId4" Type="http://schemas.openxmlformats.org/officeDocument/2006/relationships/hyperlink" Target="#'APPENDIX 15'!A1"/></Relationships>
</file>

<file path=xl/drawings/_rels/drawing1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4'!A1"/><Relationship Id="rId1" Type="http://schemas.openxmlformats.org/officeDocument/2006/relationships/image" Target="../media/image5.png"/><Relationship Id="rId4" Type="http://schemas.openxmlformats.org/officeDocument/2006/relationships/hyperlink" Target="#'APPENDIX 16'!A1"/></Relationships>
</file>

<file path=xl/drawings/_rels/drawing1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5'!A1"/><Relationship Id="rId1" Type="http://schemas.openxmlformats.org/officeDocument/2006/relationships/image" Target="../media/image5.png"/><Relationship Id="rId4" Type="http://schemas.openxmlformats.org/officeDocument/2006/relationships/hyperlink" Target="#'APPENDIX 17'!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Details!A1"/><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hyperlink" Target="#'Table of Contents'!A1"/></Relationships>
</file>

<file path=xl/drawings/_rels/drawing2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6'!A1"/><Relationship Id="rId1" Type="http://schemas.openxmlformats.org/officeDocument/2006/relationships/image" Target="../media/image5.png"/><Relationship Id="rId4" Type="http://schemas.openxmlformats.org/officeDocument/2006/relationships/hyperlink" Target="#'APPENDIX 18'!A1"/></Relationships>
</file>

<file path=xl/drawings/_rels/drawing21.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7'!A1"/><Relationship Id="rId1" Type="http://schemas.openxmlformats.org/officeDocument/2006/relationships/image" Target="../media/image5.png"/><Relationship Id="rId4" Type="http://schemas.openxmlformats.org/officeDocument/2006/relationships/hyperlink" Target="#'APPENDIX 19'!A1"/></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8'!A1"/><Relationship Id="rId1" Type="http://schemas.openxmlformats.org/officeDocument/2006/relationships/image" Target="../media/image5.png"/><Relationship Id="rId4" Type="http://schemas.openxmlformats.org/officeDocument/2006/relationships/hyperlink" Target="#'APPENDIX 20 i'!A1"/></Relationships>
</file>

<file path=xl/drawings/_rels/drawing2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9'!A1"/><Relationship Id="rId1" Type="http://schemas.openxmlformats.org/officeDocument/2006/relationships/image" Target="../media/image5.png"/><Relationship Id="rId4" Type="http://schemas.openxmlformats.org/officeDocument/2006/relationships/hyperlink" Target="#'APPENDIX 20 ii'!A1"/></Relationships>
</file>

<file path=xl/drawings/_rels/drawing2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A1"/><Relationship Id="rId1" Type="http://schemas.openxmlformats.org/officeDocument/2006/relationships/image" Target="../media/image5.png"/><Relationship Id="rId4" Type="http://schemas.openxmlformats.org/officeDocument/2006/relationships/hyperlink" Target="#'APPENDIX 20 iii'!A1"/></Relationships>
</file>

<file path=xl/drawings/_rels/drawing2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A1"/><Relationship Id="rId1" Type="http://schemas.openxmlformats.org/officeDocument/2006/relationships/image" Target="../media/image5.png"/><Relationship Id="rId4" Type="http://schemas.openxmlformats.org/officeDocument/2006/relationships/hyperlink" Target="#'APPENDIX 21 i'!A1"/></Relationships>
</file>

<file path=xl/drawings/_rels/drawing2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0 iii'!A1"/><Relationship Id="rId1" Type="http://schemas.openxmlformats.org/officeDocument/2006/relationships/image" Target="../media/image5.png"/><Relationship Id="rId4" Type="http://schemas.openxmlformats.org/officeDocument/2006/relationships/hyperlink" Target="#'APPENDIX 21 ii'!A1"/></Relationships>
</file>

<file path=xl/drawings/_rels/drawing2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A1"/><Relationship Id="rId1" Type="http://schemas.openxmlformats.org/officeDocument/2006/relationships/image" Target="../media/image5.png"/><Relationship Id="rId4" Type="http://schemas.openxmlformats.org/officeDocument/2006/relationships/hyperlink" Target="#'APPENDIX 21 iii'!A1"/></Relationships>
</file>

<file path=xl/drawings/_rels/drawing2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A1"/><Relationship Id="rId1" Type="http://schemas.openxmlformats.org/officeDocument/2006/relationships/image" Target="../media/image5.png"/><Relationship Id="rId4" Type="http://schemas.openxmlformats.org/officeDocument/2006/relationships/hyperlink" Target="#'APPENDIX  21 iv'!A1"/></Relationships>
</file>

<file path=xl/drawings/_rels/drawing3.xml.rels><?xml version="1.0" encoding="UTF-8" standalone="yes"?>
<Relationships xmlns="http://schemas.openxmlformats.org/package/2006/relationships"><Relationship Id="rId3" Type="http://schemas.openxmlformats.org/officeDocument/2006/relationships/hyperlink" Target="#'APPENDIX 1 '!B1"/><Relationship Id="rId2" Type="http://schemas.openxmlformats.org/officeDocument/2006/relationships/hyperlink" Target="#Details!A1"/><Relationship Id="rId1" Type="http://schemas.openxmlformats.org/officeDocument/2006/relationships/image" Target="../media/image5.png"/></Relationships>
</file>

<file path=xl/drawings/_rels/drawing30.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1 iii'!A1"/><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Table of Contents'!A1"/><Relationship Id="rId1" Type="http://schemas.openxmlformats.org/officeDocument/2006/relationships/image" Target="../media/image5.png"/><Relationship Id="rId4" Type="http://schemas.openxmlformats.org/officeDocument/2006/relationships/hyperlink" Target="#'APPENDIX 2'!A1"/></Relationships>
</file>

<file path=xl/drawings/_rels/drawing5.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1 '!A1"/><Relationship Id="rId1" Type="http://schemas.openxmlformats.org/officeDocument/2006/relationships/image" Target="../media/image5.png"/><Relationship Id="rId4" Type="http://schemas.openxmlformats.org/officeDocument/2006/relationships/hyperlink" Target="#'APPENDIX 3'!A1"/></Relationships>
</file>

<file path=xl/drawings/_rels/drawing6.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2'!A1"/><Relationship Id="rId1" Type="http://schemas.openxmlformats.org/officeDocument/2006/relationships/image" Target="../media/image5.png"/><Relationship Id="rId4" Type="http://schemas.openxmlformats.org/officeDocument/2006/relationships/hyperlink" Target="#'APPENDIX 4'!A1"/></Relationships>
</file>

<file path=xl/drawings/_rels/drawing7.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3'!A1"/><Relationship Id="rId1" Type="http://schemas.openxmlformats.org/officeDocument/2006/relationships/image" Target="../media/image5.png"/><Relationship Id="rId4" Type="http://schemas.openxmlformats.org/officeDocument/2006/relationships/hyperlink" Target="#'APPENDIX 5'!A1"/></Relationships>
</file>

<file path=xl/drawings/_rels/drawing8.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4'!A1"/><Relationship Id="rId1" Type="http://schemas.openxmlformats.org/officeDocument/2006/relationships/image" Target="../media/image5.png"/><Relationship Id="rId4" Type="http://schemas.openxmlformats.org/officeDocument/2006/relationships/hyperlink" Target="#'APPENDIX 6'!A1"/></Relationships>
</file>

<file path=xl/drawings/_rels/drawing9.xml.rels><?xml version="1.0" encoding="UTF-8" standalone="yes"?>
<Relationships xmlns="http://schemas.openxmlformats.org/package/2006/relationships"><Relationship Id="rId3" Type="http://schemas.openxmlformats.org/officeDocument/2006/relationships/hyperlink" Target="#Details!A1"/><Relationship Id="rId2" Type="http://schemas.openxmlformats.org/officeDocument/2006/relationships/hyperlink" Target="#'APPENDIX 5'!A1"/><Relationship Id="rId1" Type="http://schemas.openxmlformats.org/officeDocument/2006/relationships/image" Target="../media/image5.png"/><Relationship Id="rId4" Type="http://schemas.openxmlformats.org/officeDocument/2006/relationships/hyperlink" Target="#'APPENDIX 7'!A1"/></Relationships>
</file>

<file path=xl/drawings/drawing1.xml><?xml version="1.0" encoding="utf-8"?>
<xdr:wsDr xmlns:xdr="http://schemas.openxmlformats.org/drawingml/2006/spreadsheetDrawing" xmlns:a="http://schemas.openxmlformats.org/drawingml/2006/main">
  <xdr:twoCellAnchor editAs="oneCell">
    <xdr:from>
      <xdr:col>3</xdr:col>
      <xdr:colOff>285750</xdr:colOff>
      <xdr:row>2</xdr:row>
      <xdr:rowOff>57149</xdr:rowOff>
    </xdr:from>
    <xdr:to>
      <xdr:col>4</xdr:col>
      <xdr:colOff>1257300</xdr:colOff>
      <xdr:row>9</xdr:row>
      <xdr:rowOff>28575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2950" y="571499"/>
          <a:ext cx="2314575" cy="16954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152400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2"/>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3"/>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4"/>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142875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2"/>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3"/>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4"/>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167528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2"/>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3"/>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4"/>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2"/>
        </xdr:cNvPr>
        <xdr:cNvSpPr/>
      </xdr:nvSpPr>
      <xdr:spPr>
        <a:xfrm>
          <a:off x="1488281" y="235745"/>
          <a:ext cx="702469" cy="216692"/>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3"/>
        </xdr:cNvPr>
        <xdr:cNvSpPr/>
      </xdr:nvSpPr>
      <xdr:spPr>
        <a:xfrm>
          <a:off x="833438" y="250031"/>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4"/>
        </xdr:cNvPr>
        <xdr:cNvSpPr/>
      </xdr:nvSpPr>
      <xdr:spPr>
        <a:xfrm>
          <a:off x="2243137" y="235744"/>
          <a:ext cx="709613"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180975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2"/>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3"/>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4"/>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38101</xdr:colOff>
      <xdr:row>0</xdr:row>
      <xdr:rowOff>228600</xdr:rowOff>
    </xdr:from>
    <xdr:to>
      <xdr:col>0</xdr:col>
      <xdr:colOff>838201</xdr:colOff>
      <xdr:row>3</xdr:row>
      <xdr:rowOff>229829</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1" y="228600"/>
          <a:ext cx="800100" cy="6108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2"/>
        </xdr:cNvPr>
        <xdr:cNvSpPr/>
      </xdr:nvSpPr>
      <xdr:spPr>
        <a:xfrm>
          <a:off x="1569244" y="252412"/>
          <a:ext cx="657226" cy="20955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3"/>
        </xdr:cNvPr>
        <xdr:cNvSpPr/>
      </xdr:nvSpPr>
      <xdr:spPr>
        <a:xfrm>
          <a:off x="938212" y="254794"/>
          <a:ext cx="5715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4"/>
        </xdr:cNvPr>
        <xdr:cNvSpPr/>
      </xdr:nvSpPr>
      <xdr:spPr>
        <a:xfrm>
          <a:off x="2114549" y="250031"/>
          <a:ext cx="7048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177800</xdr:rowOff>
    </xdr:from>
    <xdr:to>
      <xdr:col>1</xdr:col>
      <xdr:colOff>0</xdr:colOff>
      <xdr:row>4</xdr:row>
      <xdr:rowOff>333375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74675"/>
          <a:ext cx="539750" cy="615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2"/>
        </xdr:cNvPr>
        <xdr:cNvSpPr/>
      </xdr:nvSpPr>
      <xdr:spPr>
        <a:xfrm>
          <a:off x="1162050" y="1809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3"/>
        </xdr:cNvPr>
        <xdr:cNvSpPr/>
      </xdr:nvSpPr>
      <xdr:spPr>
        <a:xfrm>
          <a:off x="542925" y="1714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4"/>
        </xdr:cNvPr>
        <xdr:cNvSpPr/>
      </xdr:nvSpPr>
      <xdr:spPr>
        <a:xfrm>
          <a:off x="1857375" y="1714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xdr:rowOff>
    </xdr:from>
    <xdr:to>
      <xdr:col>0</xdr:col>
      <xdr:colOff>811212</xdr:colOff>
      <xdr:row>1</xdr:row>
      <xdr:rowOff>389564</xdr:rowOff>
    </xdr:to>
    <xdr:pic>
      <xdr:nvPicPr>
        <xdr:cNvPr id="3" name="Picture 2"/>
        <xdr:cNvPicPr>
          <a:picLocks noChangeAspect="1"/>
        </xdr:cNvPicPr>
      </xdr:nvPicPr>
      <xdr:blipFill>
        <a:blip xmlns:r="http://schemas.openxmlformats.org/officeDocument/2006/relationships" r:embed="rId1"/>
        <a:stretch>
          <a:fillRect/>
        </a:stretch>
      </xdr:blipFill>
      <xdr:spPr>
        <a:xfrm>
          <a:off x="85725" y="19050"/>
          <a:ext cx="725487" cy="637214"/>
        </a:xfrm>
        <a:prstGeom prst="rect">
          <a:avLst/>
        </a:prstGeom>
      </xdr:spPr>
    </xdr:pic>
    <xdr:clientData/>
  </xdr:twoCellAnchor>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2"/>
        </xdr:cNvPr>
        <xdr:cNvPicPr>
          <a:picLocks noChangeAspect="1"/>
        </xdr:cNvPicPr>
      </xdr:nvPicPr>
      <xdr:blipFill>
        <a:blip xmlns:r="http://schemas.openxmlformats.org/officeDocument/2006/relationships" r:embed="rId3"/>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4"/>
        </xdr:cNvPr>
        <xdr:cNvPicPr>
          <a:picLocks noChangeAspect="1"/>
        </xdr:cNvPicPr>
      </xdr:nvPicPr>
      <xdr:blipFill>
        <a:blip xmlns:r="http://schemas.openxmlformats.org/officeDocument/2006/relationships" r:embed="rId5"/>
        <a:stretch>
          <a:fillRect/>
        </a:stretch>
      </xdr:blipFill>
      <xdr:spPr>
        <a:xfrm>
          <a:off x="2000250" y="257175"/>
          <a:ext cx="565786" cy="20002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133350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2"/>
        </xdr:cNvPr>
        <xdr:cNvSpPr/>
      </xdr:nvSpPr>
      <xdr:spPr>
        <a:xfrm>
          <a:off x="1581149"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3"/>
        </xdr:cNvPr>
        <xdr:cNvSpPr/>
      </xdr:nvSpPr>
      <xdr:spPr>
        <a:xfrm>
          <a:off x="819150"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4"/>
        </xdr:cNvPr>
        <xdr:cNvSpPr/>
      </xdr:nvSpPr>
      <xdr:spPr>
        <a:xfrm>
          <a:off x="2466974"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2"/>
        </xdr:cNvPr>
        <xdr:cNvSpPr/>
      </xdr:nvSpPr>
      <xdr:spPr>
        <a:xfrm>
          <a:off x="1590674" y="95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3"/>
        </xdr:cNvPr>
        <xdr:cNvSpPr/>
      </xdr:nvSpPr>
      <xdr:spPr>
        <a:xfrm>
          <a:off x="828675" y="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4"/>
        </xdr:cNvPr>
        <xdr:cNvSpPr/>
      </xdr:nvSpPr>
      <xdr:spPr>
        <a:xfrm>
          <a:off x="2476499" y="95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126078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2"/>
        </xdr:cNvPr>
        <xdr:cNvSpPr/>
      </xdr:nvSpPr>
      <xdr:spPr>
        <a:xfrm>
          <a:off x="1571112" y="111945"/>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3"/>
        </xdr:cNvPr>
        <xdr:cNvSpPr/>
      </xdr:nvSpPr>
      <xdr:spPr>
        <a:xfrm>
          <a:off x="819355" y="102419"/>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4"/>
        </xdr:cNvPr>
        <xdr:cNvSpPr/>
      </xdr:nvSpPr>
      <xdr:spPr>
        <a:xfrm>
          <a:off x="2456937" y="11194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2"/>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3"/>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4"/>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2"/>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3"/>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4"/>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2</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1531144</xdr:colOff>
      <xdr:row>0</xdr:row>
      <xdr:rowOff>35719</xdr:rowOff>
    </xdr:from>
    <xdr:to>
      <xdr:col>1</xdr:col>
      <xdr:colOff>2226470</xdr:colOff>
      <xdr:row>0</xdr:row>
      <xdr:rowOff>383382</xdr:rowOff>
    </xdr:to>
    <xdr:sp macro="" textlink="">
      <xdr:nvSpPr>
        <xdr:cNvPr id="6" name="Rounded Rectangle 5">
          <a:hlinkClick xmlns:r="http://schemas.openxmlformats.org/officeDocument/2006/relationships" r:id="rId2"/>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0</xdr:row>
      <xdr:rowOff>45244</xdr:rowOff>
    </xdr:from>
    <xdr:to>
      <xdr:col>1</xdr:col>
      <xdr:colOff>1431131</xdr:colOff>
      <xdr:row>0</xdr:row>
      <xdr:rowOff>392907</xdr:rowOff>
    </xdr:to>
    <xdr:sp macro="" textlink="">
      <xdr:nvSpPr>
        <xdr:cNvPr id="7" name="Rounded Rectangle 6">
          <a:hlinkClick xmlns:r="http://schemas.openxmlformats.org/officeDocument/2006/relationships" r:id="rId3"/>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0</xdr:row>
      <xdr:rowOff>45243</xdr:rowOff>
    </xdr:from>
    <xdr:to>
      <xdr:col>2</xdr:col>
      <xdr:colOff>395288</xdr:colOff>
      <xdr:row>0</xdr:row>
      <xdr:rowOff>402431</xdr:rowOff>
    </xdr:to>
    <xdr:sp macro="" textlink="">
      <xdr:nvSpPr>
        <xdr:cNvPr id="8" name="Rounded Rectangle 7">
          <a:hlinkClick xmlns:r="http://schemas.openxmlformats.org/officeDocument/2006/relationships" r:id="rId4"/>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123825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2"/>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3"/>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4"/>
        </xdr:cNvPr>
        <xdr:cNvSpPr/>
      </xdr:nvSpPr>
      <xdr:spPr>
        <a:xfrm>
          <a:off x="2486024" y="123824"/>
          <a:ext cx="7905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2"/>
        </xdr:cNvPr>
        <xdr:cNvSpPr/>
      </xdr:nvSpPr>
      <xdr:spPr>
        <a:xfrm>
          <a:off x="1654968"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3"/>
        </xdr:cNvPr>
        <xdr:cNvSpPr/>
      </xdr:nvSpPr>
      <xdr:spPr>
        <a:xfrm>
          <a:off x="904875"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4"/>
        </xdr:cNvPr>
        <xdr:cNvSpPr/>
      </xdr:nvSpPr>
      <xdr:spPr>
        <a:xfrm>
          <a:off x="2488406" y="76200"/>
          <a:ext cx="776288"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66675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2"/>
        </xdr:cNvPr>
        <xdr:cNvSpPr/>
      </xdr:nvSpPr>
      <xdr:spPr>
        <a:xfrm>
          <a:off x="1631156" y="30955"/>
          <a:ext cx="704851" cy="2619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3"/>
        </xdr:cNvPr>
        <xdr:cNvSpPr/>
      </xdr:nvSpPr>
      <xdr:spPr>
        <a:xfrm>
          <a:off x="940594" y="52388"/>
          <a:ext cx="600075" cy="2428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4"/>
        </xdr:cNvPr>
        <xdr:cNvSpPr/>
      </xdr:nvSpPr>
      <xdr:spPr>
        <a:xfrm>
          <a:off x="2369343" y="42863"/>
          <a:ext cx="685801" cy="26193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95251</xdr:colOff>
      <xdr:row>1</xdr:row>
      <xdr:rowOff>123825</xdr:rowOff>
    </xdr:from>
    <xdr:to>
      <xdr:col>1</xdr:col>
      <xdr:colOff>822466</xdr:colOff>
      <xdr:row>3</xdr:row>
      <xdr:rowOff>209550</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6776" y="123825"/>
          <a:ext cx="72721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2"/>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3"/>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9923</xdr:colOff>
      <xdr:row>0</xdr:row>
      <xdr:rowOff>0</xdr:rowOff>
    </xdr:from>
    <xdr:to>
      <xdr:col>0</xdr:col>
      <xdr:colOff>800498</xdr:colOff>
      <xdr:row>3</xdr:row>
      <xdr:rowOff>72628</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3"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2"/>
        </xdr:cNvPr>
        <xdr:cNvSpPr/>
      </xdr:nvSpPr>
      <xdr:spPr>
        <a:xfrm>
          <a:off x="1684735"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3"/>
        </xdr:cNvPr>
        <xdr:cNvSpPr/>
      </xdr:nvSpPr>
      <xdr:spPr>
        <a:xfrm>
          <a:off x="890985"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0</xdr:row>
      <xdr:rowOff>85725</xdr:rowOff>
    </xdr:from>
    <xdr:to>
      <xdr:col>0</xdr:col>
      <xdr:colOff>904875</xdr:colOff>
      <xdr:row>3</xdr:row>
      <xdr:rowOff>161925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85725"/>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2"/>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3"/>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4"/>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NEXT&gt;&gt;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847725</xdr:colOff>
      <xdr:row>3</xdr:row>
      <xdr:rowOff>38100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4772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2"/>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3"/>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4"/>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xdr:colOff>
      <xdr:row>1</xdr:row>
      <xdr:rowOff>47625</xdr:rowOff>
    </xdr:from>
    <xdr:to>
      <xdr:col>1</xdr:col>
      <xdr:colOff>3175</xdr:colOff>
      <xdr:row>4</xdr:row>
      <xdr:rowOff>238125</xdr:rowOff>
    </xdr:to>
    <xdr:pic>
      <xdr:nvPicPr>
        <xdr:cNvPr id="3" name="Picture 2"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38125"/>
          <a:ext cx="800100" cy="730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2"/>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3"/>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4"/>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171450</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2"/>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3"/>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4"/>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790575</xdr:colOff>
      <xdr:row>3</xdr:row>
      <xdr:rowOff>161925</xdr:rowOff>
    </xdr:to>
    <xdr:pic>
      <xdr:nvPicPr>
        <xdr:cNvPr id="2" name="Picture 1" descr="cid:image001.png@01CEF651.BD61CC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2"/>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3"/>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4"/>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smtClean="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smtClean="0">
              <a:ln>
                <a:noFill/>
              </a:ln>
              <a:solidFill>
                <a:sysClr val="window" lastClr="FFFFFF"/>
              </a:solidFill>
              <a:effectLst/>
              <a:uLnTx/>
              <a:uFillTx/>
              <a:latin typeface="Calibri" panose="020F0502020204030204"/>
              <a:ea typeface="+mn-ea"/>
              <a:cs typeface="+mn-cs"/>
            </a:rPr>
            <a:t>&gt;&gt;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O48"/>
  <sheetViews>
    <sheetView zoomScaleNormal="100" zoomScaleSheetLayoutView="100" workbookViewId="0"/>
  </sheetViews>
  <sheetFormatPr defaultRowHeight="15" x14ac:dyDescent="0.25"/>
  <cols>
    <col min="1" max="1" width="2" style="55" customWidth="1"/>
    <col min="2" max="2" width="2.28515625" style="55" customWidth="1"/>
    <col min="3" max="3" width="2.5703125" style="55" customWidth="1"/>
    <col min="4" max="4" width="20.140625" style="55" customWidth="1"/>
    <col min="5" max="5" width="48.42578125" style="55" customWidth="1"/>
    <col min="6" max="6" width="48.140625" style="55" customWidth="1"/>
    <col min="7" max="7" width="22.140625" style="55" customWidth="1"/>
    <col min="8" max="8" width="15" style="55" customWidth="1"/>
    <col min="9" max="9" width="9.140625" style="55"/>
    <col min="10" max="10" width="3.28515625" style="55" customWidth="1"/>
    <col min="11" max="11" width="0" style="55" hidden="1" customWidth="1"/>
    <col min="12" max="13" width="12.42578125" style="55" hidden="1" customWidth="1"/>
    <col min="14" max="14" width="0" style="55" hidden="1" customWidth="1"/>
    <col min="15" max="15" width="15.140625" style="55" customWidth="1"/>
    <col min="16" max="16384" width="9.140625" style="55"/>
  </cols>
  <sheetData>
    <row r="1" spans="3:15" ht="24.75" customHeight="1" thickBot="1" x14ac:dyDescent="0.3">
      <c r="O1" s="61"/>
    </row>
    <row r="2" spans="3:15" ht="15.75" thickBot="1" x14ac:dyDescent="0.3">
      <c r="C2" s="56"/>
      <c r="D2" s="57"/>
      <c r="E2" s="57"/>
      <c r="F2" s="57"/>
      <c r="G2" s="57"/>
      <c r="H2" s="57"/>
      <c r="I2" s="57"/>
      <c r="J2" s="58"/>
      <c r="O2" s="61"/>
    </row>
    <row r="3" spans="3:15" ht="7.5" customHeight="1" x14ac:dyDescent="0.25">
      <c r="C3" s="59"/>
      <c r="D3" s="56"/>
      <c r="E3" s="57"/>
      <c r="F3" s="57"/>
      <c r="G3" s="57"/>
      <c r="H3" s="57"/>
      <c r="I3" s="58"/>
      <c r="J3" s="60"/>
      <c r="O3" s="61"/>
    </row>
    <row r="4" spans="3:15" ht="5.25" customHeight="1" x14ac:dyDescent="0.25">
      <c r="C4" s="59"/>
      <c r="D4" s="59"/>
      <c r="E4" s="61"/>
      <c r="F4" s="61"/>
      <c r="G4" s="61"/>
      <c r="H4" s="61"/>
      <c r="I4" s="60"/>
      <c r="J4" s="60"/>
      <c r="O4" s="61"/>
    </row>
    <row r="5" spans="3:15" ht="9" customHeight="1" x14ac:dyDescent="0.25">
      <c r="C5" s="59"/>
      <c r="D5" s="59"/>
      <c r="E5" s="61"/>
      <c r="F5" s="61"/>
      <c r="G5" s="61"/>
      <c r="H5" s="61"/>
      <c r="I5" s="60"/>
      <c r="J5" s="60"/>
      <c r="O5" s="61"/>
    </row>
    <row r="6" spans="3:15" ht="22.5" customHeight="1" x14ac:dyDescent="0.35">
      <c r="C6" s="59"/>
      <c r="D6" s="59"/>
      <c r="E6" s="70" t="s">
        <v>206</v>
      </c>
      <c r="F6" s="70"/>
      <c r="G6" s="70"/>
      <c r="H6" s="71"/>
      <c r="I6" s="60"/>
      <c r="J6" s="60"/>
      <c r="L6" s="55" t="s">
        <v>207</v>
      </c>
      <c r="M6" s="62">
        <v>2010</v>
      </c>
      <c r="O6" s="61"/>
    </row>
    <row r="7" spans="3:15" ht="30.75" x14ac:dyDescent="0.45">
      <c r="C7" s="59"/>
      <c r="D7" s="59"/>
      <c r="E7" s="63"/>
      <c r="F7" s="61"/>
      <c r="G7" s="61"/>
      <c r="H7" s="61"/>
      <c r="I7" s="60"/>
      <c r="J7" s="60"/>
      <c r="L7" s="55" t="s">
        <v>208</v>
      </c>
      <c r="M7" s="62">
        <v>2011</v>
      </c>
      <c r="O7" s="61"/>
    </row>
    <row r="8" spans="3:15" ht="30.75" x14ac:dyDescent="0.45">
      <c r="C8" s="59"/>
      <c r="D8" s="59"/>
      <c r="E8" s="64"/>
      <c r="F8" s="64"/>
      <c r="G8" s="61"/>
      <c r="H8" s="61"/>
      <c r="I8" s="60"/>
      <c r="J8" s="60"/>
      <c r="M8" s="62">
        <v>2012</v>
      </c>
      <c r="O8" s="61"/>
    </row>
    <row r="9" spans="3:15" ht="30" customHeight="1" x14ac:dyDescent="0.25">
      <c r="C9" s="59"/>
      <c r="D9" s="59"/>
      <c r="E9" s="61"/>
      <c r="F9" s="61"/>
      <c r="G9" s="61"/>
      <c r="H9" s="61"/>
      <c r="I9" s="60"/>
      <c r="J9" s="60"/>
      <c r="M9" s="62">
        <v>2013</v>
      </c>
      <c r="O9" s="61"/>
    </row>
    <row r="10" spans="3:15" ht="20.100000000000001" customHeight="1" thickBot="1" x14ac:dyDescent="0.3">
      <c r="C10" s="59"/>
      <c r="D10" s="59"/>
      <c r="E10" s="66"/>
      <c r="F10" s="61"/>
      <c r="G10" s="61"/>
      <c r="H10" s="61"/>
      <c r="I10" s="60"/>
      <c r="J10" s="60"/>
      <c r="M10" s="62">
        <v>2015</v>
      </c>
      <c r="O10" s="61"/>
    </row>
    <row r="11" spans="3:15" ht="20.100000000000001" customHeight="1" thickBot="1" x14ac:dyDescent="0.3">
      <c r="C11" s="59"/>
      <c r="D11" s="59"/>
      <c r="E11" s="65" t="s">
        <v>303</v>
      </c>
      <c r="F11" s="73" t="s">
        <v>209</v>
      </c>
      <c r="G11" s="61"/>
      <c r="H11" s="61"/>
      <c r="I11" s="60"/>
      <c r="J11" s="60"/>
      <c r="M11" s="62">
        <v>2016</v>
      </c>
      <c r="O11" s="61"/>
    </row>
    <row r="12" spans="3:15" ht="20.100000000000001" customHeight="1" thickBot="1" x14ac:dyDescent="0.3">
      <c r="C12" s="59"/>
      <c r="D12" s="59"/>
      <c r="E12" s="66"/>
      <c r="F12" s="61"/>
      <c r="G12" s="61"/>
      <c r="H12" s="61"/>
      <c r="I12" s="60"/>
      <c r="J12" s="60"/>
      <c r="M12" s="62">
        <v>2017</v>
      </c>
      <c r="O12" s="61"/>
    </row>
    <row r="13" spans="3:15" ht="20.100000000000001" customHeight="1" thickBot="1" x14ac:dyDescent="0.3">
      <c r="C13" s="59"/>
      <c r="D13" s="59"/>
      <c r="E13" s="72" t="s">
        <v>210</v>
      </c>
      <c r="F13" s="221">
        <v>1</v>
      </c>
      <c r="G13" s="61"/>
      <c r="H13" s="61"/>
      <c r="I13" s="60"/>
      <c r="J13" s="60"/>
      <c r="M13" s="62">
        <v>2018</v>
      </c>
      <c r="O13" s="61"/>
    </row>
    <row r="14" spans="3:15" ht="36.75" customHeight="1" thickBot="1" x14ac:dyDescent="0.3">
      <c r="C14" s="59"/>
      <c r="D14" s="59"/>
      <c r="E14" s="66"/>
      <c r="F14" s="61"/>
      <c r="G14" s="61"/>
      <c r="H14" s="61"/>
      <c r="I14" s="60"/>
      <c r="J14" s="60"/>
      <c r="M14" s="62">
        <v>2019</v>
      </c>
      <c r="O14" s="61"/>
    </row>
    <row r="15" spans="3:15" ht="20.100000000000001" customHeight="1" thickBot="1" x14ac:dyDescent="0.3">
      <c r="C15" s="59"/>
      <c r="D15" s="59"/>
      <c r="E15" s="65" t="s">
        <v>213</v>
      </c>
      <c r="F15" s="221">
        <v>2017</v>
      </c>
      <c r="G15" s="61"/>
      <c r="H15" s="61"/>
      <c r="I15" s="60"/>
      <c r="J15" s="60"/>
      <c r="M15" s="62">
        <v>2020</v>
      </c>
      <c r="O15" s="61"/>
    </row>
    <row r="16" spans="3:15" ht="20.100000000000001" customHeight="1" x14ac:dyDescent="0.25">
      <c r="C16" s="59"/>
      <c r="D16" s="59"/>
      <c r="E16" s="66"/>
      <c r="F16" s="61"/>
      <c r="G16" s="61"/>
      <c r="H16" s="61"/>
      <c r="I16" s="60"/>
      <c r="J16" s="60"/>
      <c r="M16" s="62">
        <v>2021</v>
      </c>
      <c r="O16" s="61"/>
    </row>
    <row r="17" spans="1:15" ht="45" customHeight="1" thickBot="1" x14ac:dyDescent="0.3">
      <c r="C17" s="59"/>
      <c r="D17" s="59"/>
      <c r="E17" s="66"/>
      <c r="F17" s="61"/>
      <c r="G17" s="61"/>
      <c r="H17" s="61"/>
      <c r="I17" s="60"/>
      <c r="J17" s="60"/>
      <c r="M17" s="62"/>
      <c r="O17" s="61"/>
    </row>
    <row r="18" spans="1:15" ht="20.100000000000001" customHeight="1" thickBot="1" x14ac:dyDescent="0.3">
      <c r="C18" s="59"/>
      <c r="D18" s="59"/>
      <c r="E18" s="65" t="s">
        <v>304</v>
      </c>
      <c r="F18" s="221" t="s">
        <v>254</v>
      </c>
      <c r="G18" s="61"/>
      <c r="H18" s="61"/>
      <c r="I18" s="60"/>
      <c r="J18" s="60"/>
      <c r="M18" s="62">
        <v>2022</v>
      </c>
      <c r="O18" s="61"/>
    </row>
    <row r="19" spans="1:15" ht="20.100000000000001" customHeight="1" x14ac:dyDescent="0.25">
      <c r="C19" s="59"/>
      <c r="D19" s="59"/>
      <c r="E19" s="65"/>
      <c r="F19" s="61"/>
      <c r="G19" s="61"/>
      <c r="H19" s="61"/>
      <c r="I19" s="60"/>
      <c r="J19" s="60"/>
      <c r="M19" s="62">
        <v>2023</v>
      </c>
      <c r="O19" s="61"/>
    </row>
    <row r="20" spans="1:15" ht="15.75" thickBot="1" x14ac:dyDescent="0.3">
      <c r="C20" s="59"/>
      <c r="D20" s="67"/>
      <c r="E20" s="68"/>
      <c r="F20" s="68"/>
      <c r="G20" s="68"/>
      <c r="H20" s="68"/>
      <c r="I20" s="69"/>
      <c r="J20" s="60"/>
      <c r="M20" s="62">
        <v>2024</v>
      </c>
      <c r="O20" s="61"/>
    </row>
    <row r="21" spans="1:15" ht="15.75" thickBot="1" x14ac:dyDescent="0.3">
      <c r="C21" s="67"/>
      <c r="D21" s="68"/>
      <c r="E21" s="68"/>
      <c r="F21" s="68"/>
      <c r="G21" s="68"/>
      <c r="H21" s="68"/>
      <c r="I21" s="68"/>
      <c r="J21" s="69"/>
      <c r="M21" s="62">
        <v>2025</v>
      </c>
      <c r="O21" s="61"/>
    </row>
    <row r="22" spans="1:15" x14ac:dyDescent="0.25">
      <c r="M22" s="62">
        <v>2026</v>
      </c>
      <c r="O22" s="61"/>
    </row>
    <row r="23" spans="1:15" x14ac:dyDescent="0.25">
      <c r="M23" s="62">
        <v>2027</v>
      </c>
      <c r="O23" s="61"/>
    </row>
    <row r="24" spans="1:15" x14ac:dyDescent="0.25">
      <c r="A24" s="61"/>
      <c r="M24" s="62">
        <v>2028</v>
      </c>
      <c r="O24" s="61"/>
    </row>
    <row r="25" spans="1:15" x14ac:dyDescent="0.25">
      <c r="M25" s="62">
        <v>2029</v>
      </c>
    </row>
    <row r="26" spans="1:15" x14ac:dyDescent="0.25">
      <c r="M26" s="62">
        <v>2030</v>
      </c>
    </row>
    <row r="27" spans="1:15" x14ac:dyDescent="0.25">
      <c r="M27" s="62">
        <v>2031</v>
      </c>
    </row>
    <row r="28" spans="1:15" x14ac:dyDescent="0.25">
      <c r="M28" s="62">
        <v>2032</v>
      </c>
    </row>
    <row r="29" spans="1:15" x14ac:dyDescent="0.25">
      <c r="M29" s="62">
        <v>2033</v>
      </c>
    </row>
    <row r="30" spans="1:15" x14ac:dyDescent="0.25">
      <c r="M30" s="62">
        <v>2034</v>
      </c>
    </row>
    <row r="31" spans="1:15" x14ac:dyDescent="0.25">
      <c r="M31" s="62">
        <v>2035</v>
      </c>
    </row>
    <row r="32" spans="1:15" x14ac:dyDescent="0.25">
      <c r="M32" s="62">
        <v>2036</v>
      </c>
    </row>
    <row r="33" spans="13:13" x14ac:dyDescent="0.25">
      <c r="M33" s="62">
        <v>2037</v>
      </c>
    </row>
    <row r="34" spans="13:13" x14ac:dyDescent="0.25">
      <c r="M34" s="62">
        <v>2038</v>
      </c>
    </row>
    <row r="35" spans="13:13" x14ac:dyDescent="0.25">
      <c r="M35" s="62">
        <v>2039</v>
      </c>
    </row>
    <row r="36" spans="13:13" x14ac:dyDescent="0.25">
      <c r="M36" s="62">
        <v>2040</v>
      </c>
    </row>
    <row r="37" spans="13:13" x14ac:dyDescent="0.25">
      <c r="M37" s="62">
        <v>2041</v>
      </c>
    </row>
    <row r="38" spans="13:13" x14ac:dyDescent="0.25">
      <c r="M38" s="62">
        <v>2042</v>
      </c>
    </row>
    <row r="39" spans="13:13" x14ac:dyDescent="0.25">
      <c r="M39" s="62">
        <v>2043</v>
      </c>
    </row>
    <row r="40" spans="13:13" x14ac:dyDescent="0.25">
      <c r="M40" s="62">
        <v>2044</v>
      </c>
    </row>
    <row r="41" spans="13:13" x14ac:dyDescent="0.25">
      <c r="M41" s="62">
        <v>2045</v>
      </c>
    </row>
    <row r="42" spans="13:13" x14ac:dyDescent="0.25">
      <c r="M42" s="62">
        <v>2046</v>
      </c>
    </row>
    <row r="43" spans="13:13" x14ac:dyDescent="0.25">
      <c r="M43" s="62">
        <v>2047</v>
      </c>
    </row>
    <row r="44" spans="13:13" x14ac:dyDescent="0.25">
      <c r="M44" s="62">
        <v>2048</v>
      </c>
    </row>
    <row r="45" spans="13:13" x14ac:dyDescent="0.25">
      <c r="M45" s="62">
        <v>2049</v>
      </c>
    </row>
    <row r="46" spans="13:13" x14ac:dyDescent="0.25">
      <c r="M46" s="62">
        <v>2050</v>
      </c>
    </row>
    <row r="47" spans="13:13" x14ac:dyDescent="0.25">
      <c r="M47" s="62">
        <v>2051</v>
      </c>
    </row>
    <row r="48" spans="13:13" x14ac:dyDescent="0.25">
      <c r="M48" s="62">
        <v>2052</v>
      </c>
    </row>
  </sheetData>
  <sheetProtection password="E931"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B1:Q38"/>
  <sheetViews>
    <sheetView showGridLines="0" topLeftCell="A34" zoomScale="80" zoomScaleNormal="80" workbookViewId="0">
      <selection activeCell="B38" sqref="B38:Q38"/>
    </sheetView>
  </sheetViews>
  <sheetFormatPr defaultColWidth="15.7109375" defaultRowHeight="15" x14ac:dyDescent="0.25"/>
  <cols>
    <col min="1" max="1" width="15.7109375" style="10"/>
    <col min="2" max="2" width="42.85546875" style="10" customWidth="1"/>
    <col min="3" max="8" width="18.42578125" style="10" customWidth="1"/>
    <col min="9" max="9" width="15.85546875" style="10" customWidth="1"/>
    <col min="10" max="10" width="13" style="10" customWidth="1"/>
    <col min="11" max="11" width="15.85546875" style="10" customWidth="1"/>
    <col min="12" max="16" width="18.42578125" style="10" customWidth="1"/>
    <col min="17" max="17" width="18.42578125" style="23" customWidth="1"/>
    <col min="18" max="16384" width="15.7109375" style="10"/>
  </cols>
  <sheetData>
    <row r="1" spans="2:17" ht="21" customHeight="1" x14ac:dyDescent="0.25"/>
    <row r="2" spans="2:17" ht="29.25" customHeight="1" x14ac:dyDescent="0.25"/>
    <row r="3" spans="2:17" ht="28.5" customHeight="1" x14ac:dyDescent="0.25">
      <c r="B3" s="271" t="s">
        <v>282</v>
      </c>
      <c r="C3" s="271"/>
      <c r="D3" s="271"/>
      <c r="E3" s="271"/>
      <c r="F3" s="271"/>
      <c r="G3" s="271"/>
      <c r="H3" s="271"/>
      <c r="I3" s="271"/>
      <c r="J3" s="271"/>
      <c r="K3" s="271"/>
      <c r="L3" s="271"/>
      <c r="M3" s="271"/>
      <c r="N3" s="271"/>
      <c r="O3" s="271"/>
      <c r="P3" s="271"/>
      <c r="Q3" s="271"/>
    </row>
    <row r="4" spans="2:17" s="37" customFormat="1" ht="36.75" x14ac:dyDescent="0.25">
      <c r="B4" s="109" t="s">
        <v>0</v>
      </c>
      <c r="C4" s="104" t="s">
        <v>69</v>
      </c>
      <c r="D4" s="104" t="s">
        <v>70</v>
      </c>
      <c r="E4" s="104" t="s">
        <v>71</v>
      </c>
      <c r="F4" s="104" t="s">
        <v>72</v>
      </c>
      <c r="G4" s="104" t="s">
        <v>73</v>
      </c>
      <c r="H4" s="104" t="s">
        <v>90</v>
      </c>
      <c r="I4" s="110" t="s">
        <v>74</v>
      </c>
      <c r="J4" s="104" t="s">
        <v>75</v>
      </c>
      <c r="K4" s="105" t="s">
        <v>76</v>
      </c>
      <c r="L4" s="105" t="s">
        <v>77</v>
      </c>
      <c r="M4" s="105" t="s">
        <v>78</v>
      </c>
      <c r="N4" s="105" t="s">
        <v>2</v>
      </c>
      <c r="O4" s="105" t="s">
        <v>79</v>
      </c>
      <c r="P4" s="105" t="s">
        <v>80</v>
      </c>
      <c r="Q4" s="105" t="s">
        <v>81</v>
      </c>
    </row>
    <row r="5" spans="2:17" ht="26.25" customHeight="1" x14ac:dyDescent="0.25">
      <c r="B5" s="264" t="s">
        <v>16</v>
      </c>
      <c r="C5" s="265"/>
      <c r="D5" s="265"/>
      <c r="E5" s="265"/>
      <c r="F5" s="265"/>
      <c r="G5" s="265"/>
      <c r="H5" s="265"/>
      <c r="I5" s="265"/>
      <c r="J5" s="265"/>
      <c r="K5" s="265"/>
      <c r="L5" s="265"/>
      <c r="M5" s="265"/>
      <c r="N5" s="265"/>
      <c r="O5" s="265"/>
      <c r="P5" s="265"/>
      <c r="Q5" s="266"/>
    </row>
    <row r="6" spans="2:17" ht="26.25" customHeight="1" x14ac:dyDescent="0.3">
      <c r="B6" s="18" t="s">
        <v>53</v>
      </c>
      <c r="C6" s="46">
        <v>536682</v>
      </c>
      <c r="D6" s="46">
        <v>305428</v>
      </c>
      <c r="E6" s="46">
        <v>89777</v>
      </c>
      <c r="F6" s="46">
        <v>0</v>
      </c>
      <c r="G6" s="46">
        <v>39338</v>
      </c>
      <c r="H6" s="46">
        <v>27101</v>
      </c>
      <c r="I6" s="46">
        <v>0</v>
      </c>
      <c r="J6" s="46">
        <v>0</v>
      </c>
      <c r="K6" s="46">
        <v>0</v>
      </c>
      <c r="L6" s="46">
        <v>30</v>
      </c>
      <c r="M6" s="46">
        <v>21481</v>
      </c>
      <c r="N6" s="46">
        <v>4188</v>
      </c>
      <c r="O6" s="46">
        <v>246</v>
      </c>
      <c r="P6" s="46">
        <v>0</v>
      </c>
      <c r="Q6" s="47">
        <v>581789</v>
      </c>
    </row>
    <row r="7" spans="2:17" ht="26.25" customHeight="1" x14ac:dyDescent="0.3">
      <c r="B7" s="18" t="s">
        <v>200</v>
      </c>
      <c r="C7" s="46">
        <v>-31748</v>
      </c>
      <c r="D7" s="46">
        <v>98076</v>
      </c>
      <c r="E7" s="46">
        <v>68653</v>
      </c>
      <c r="F7" s="46">
        <v>0</v>
      </c>
      <c r="G7" s="46">
        <v>11948</v>
      </c>
      <c r="H7" s="46">
        <v>0</v>
      </c>
      <c r="I7" s="46">
        <v>0</v>
      </c>
      <c r="J7" s="46">
        <v>0</v>
      </c>
      <c r="K7" s="46">
        <v>0</v>
      </c>
      <c r="L7" s="46">
        <v>12073</v>
      </c>
      <c r="M7" s="46">
        <v>13677</v>
      </c>
      <c r="N7" s="46">
        <v>521</v>
      </c>
      <c r="O7" s="46">
        <v>0</v>
      </c>
      <c r="P7" s="46">
        <v>0</v>
      </c>
      <c r="Q7" s="47">
        <v>11676</v>
      </c>
    </row>
    <row r="8" spans="2:17" ht="26.25" customHeight="1" x14ac:dyDescent="0.3">
      <c r="B8" s="18" t="s">
        <v>211</v>
      </c>
      <c r="C8" s="46">
        <v>143236</v>
      </c>
      <c r="D8" s="46">
        <v>508625</v>
      </c>
      <c r="E8" s="46">
        <v>419486</v>
      </c>
      <c r="F8" s="46">
        <v>0</v>
      </c>
      <c r="G8" s="46">
        <v>89187</v>
      </c>
      <c r="H8" s="46">
        <v>0</v>
      </c>
      <c r="I8" s="46">
        <v>0</v>
      </c>
      <c r="J8" s="46">
        <v>0</v>
      </c>
      <c r="K8" s="46">
        <v>0</v>
      </c>
      <c r="L8" s="46">
        <v>-29522</v>
      </c>
      <c r="M8" s="46">
        <v>30178</v>
      </c>
      <c r="N8" s="46">
        <v>151140</v>
      </c>
      <c r="O8" s="46">
        <v>-4258</v>
      </c>
      <c r="P8" s="46">
        <v>0</v>
      </c>
      <c r="Q8" s="47">
        <v>717463</v>
      </c>
    </row>
    <row r="9" spans="2:17" ht="26.25" customHeight="1" x14ac:dyDescent="0.3">
      <c r="B9" s="18" t="s">
        <v>21</v>
      </c>
      <c r="C9" s="46">
        <v>87535</v>
      </c>
      <c r="D9" s="46">
        <v>30</v>
      </c>
      <c r="E9" s="46">
        <v>30</v>
      </c>
      <c r="F9" s="46">
        <v>0</v>
      </c>
      <c r="G9" s="46">
        <v>0</v>
      </c>
      <c r="H9" s="46">
        <v>0</v>
      </c>
      <c r="I9" s="46">
        <v>0</v>
      </c>
      <c r="J9" s="46">
        <v>0</v>
      </c>
      <c r="K9" s="46">
        <v>0</v>
      </c>
      <c r="L9" s="46">
        <v>6</v>
      </c>
      <c r="M9" s="46">
        <v>-20</v>
      </c>
      <c r="N9" s="46">
        <v>0</v>
      </c>
      <c r="O9" s="46">
        <v>0</v>
      </c>
      <c r="P9" s="46">
        <v>0</v>
      </c>
      <c r="Q9" s="47">
        <v>87579</v>
      </c>
    </row>
    <row r="10" spans="2:17" ht="26.25" customHeight="1" x14ac:dyDescent="0.3">
      <c r="B10" s="18" t="s">
        <v>54</v>
      </c>
      <c r="C10" s="46">
        <v>0</v>
      </c>
      <c r="D10" s="46">
        <v>16474</v>
      </c>
      <c r="E10" s="46">
        <v>16474</v>
      </c>
      <c r="F10" s="46">
        <v>0</v>
      </c>
      <c r="G10" s="46">
        <v>0</v>
      </c>
      <c r="H10" s="46">
        <v>0</v>
      </c>
      <c r="I10" s="46">
        <v>0</v>
      </c>
      <c r="J10" s="46">
        <v>0</v>
      </c>
      <c r="K10" s="46">
        <v>0</v>
      </c>
      <c r="L10" s="46">
        <v>0</v>
      </c>
      <c r="M10" s="46">
        <v>0</v>
      </c>
      <c r="N10" s="46">
        <v>0</v>
      </c>
      <c r="O10" s="46">
        <v>0</v>
      </c>
      <c r="P10" s="46">
        <v>0</v>
      </c>
      <c r="Q10" s="47">
        <v>16474</v>
      </c>
    </row>
    <row r="11" spans="2:17" ht="26.25" customHeight="1" x14ac:dyDescent="0.3">
      <c r="B11" s="18" t="s">
        <v>55</v>
      </c>
      <c r="C11" s="46">
        <v>97388</v>
      </c>
      <c r="D11" s="46">
        <v>308771</v>
      </c>
      <c r="E11" s="46">
        <v>214745</v>
      </c>
      <c r="F11" s="46">
        <v>0</v>
      </c>
      <c r="G11" s="46">
        <v>63749</v>
      </c>
      <c r="H11" s="46">
        <v>199749</v>
      </c>
      <c r="I11" s="46">
        <v>0</v>
      </c>
      <c r="J11" s="46">
        <v>0</v>
      </c>
      <c r="K11" s="46">
        <v>0</v>
      </c>
      <c r="L11" s="46">
        <v>-8219</v>
      </c>
      <c r="M11" s="46">
        <v>37024</v>
      </c>
      <c r="N11" s="46">
        <v>36699</v>
      </c>
      <c r="O11" s="46">
        <v>0</v>
      </c>
      <c r="P11" s="46">
        <v>0</v>
      </c>
      <c r="Q11" s="47">
        <v>120277</v>
      </c>
    </row>
    <row r="12" spans="2:17" ht="26.25" customHeight="1" x14ac:dyDescent="0.3">
      <c r="B12" s="18" t="s">
        <v>23</v>
      </c>
      <c r="C12" s="46">
        <v>17508</v>
      </c>
      <c r="D12" s="46">
        <v>51</v>
      </c>
      <c r="E12" s="46">
        <v>51</v>
      </c>
      <c r="F12" s="46">
        <v>0</v>
      </c>
      <c r="G12" s="46">
        <v>442</v>
      </c>
      <c r="H12" s="46">
        <v>442</v>
      </c>
      <c r="I12" s="46">
        <v>0</v>
      </c>
      <c r="J12" s="46">
        <v>0</v>
      </c>
      <c r="K12" s="46">
        <v>0</v>
      </c>
      <c r="L12" s="46">
        <v>0</v>
      </c>
      <c r="M12" s="46">
        <v>6</v>
      </c>
      <c r="N12" s="46">
        <v>6</v>
      </c>
      <c r="O12" s="46">
        <v>0</v>
      </c>
      <c r="P12" s="46">
        <v>0</v>
      </c>
      <c r="Q12" s="47">
        <v>17117</v>
      </c>
    </row>
    <row r="13" spans="2:17" ht="26.25" customHeight="1" x14ac:dyDescent="0.3">
      <c r="B13" s="18" t="s">
        <v>56</v>
      </c>
      <c r="C13" s="46">
        <v>340559</v>
      </c>
      <c r="D13" s="46">
        <v>13036</v>
      </c>
      <c r="E13" s="46">
        <v>5440</v>
      </c>
      <c r="F13" s="46">
        <v>0</v>
      </c>
      <c r="G13" s="46">
        <v>4794</v>
      </c>
      <c r="H13" s="46">
        <v>5994</v>
      </c>
      <c r="I13" s="46">
        <v>0</v>
      </c>
      <c r="J13" s="46">
        <v>0</v>
      </c>
      <c r="K13" s="46">
        <v>0</v>
      </c>
      <c r="L13" s="46">
        <v>-811</v>
      </c>
      <c r="M13" s="46">
        <v>3514</v>
      </c>
      <c r="N13" s="46">
        <v>7220</v>
      </c>
      <c r="O13" s="46">
        <v>0</v>
      </c>
      <c r="P13" s="46">
        <v>0</v>
      </c>
      <c r="Q13" s="47">
        <v>344521</v>
      </c>
    </row>
    <row r="14" spans="2:17" ht="26.25" customHeight="1" x14ac:dyDescent="0.3">
      <c r="B14" s="18" t="s">
        <v>57</v>
      </c>
      <c r="C14" s="46">
        <v>6972</v>
      </c>
      <c r="D14" s="46">
        <v>2343</v>
      </c>
      <c r="E14" s="46">
        <v>471</v>
      </c>
      <c r="F14" s="46">
        <v>0</v>
      </c>
      <c r="G14" s="46">
        <v>0</v>
      </c>
      <c r="H14" s="46">
        <v>0</v>
      </c>
      <c r="I14" s="46">
        <v>0</v>
      </c>
      <c r="J14" s="46">
        <v>0</v>
      </c>
      <c r="K14" s="46">
        <v>0</v>
      </c>
      <c r="L14" s="46">
        <v>377</v>
      </c>
      <c r="M14" s="46">
        <v>3542</v>
      </c>
      <c r="N14" s="46">
        <v>514</v>
      </c>
      <c r="O14" s="46">
        <v>0</v>
      </c>
      <c r="P14" s="46">
        <v>0</v>
      </c>
      <c r="Q14" s="47">
        <v>4038</v>
      </c>
    </row>
    <row r="15" spans="2:17" ht="26.25" customHeight="1" x14ac:dyDescent="0.3">
      <c r="B15" s="18" t="s">
        <v>58</v>
      </c>
      <c r="C15" s="46">
        <v>138095</v>
      </c>
      <c r="D15" s="46">
        <v>9359</v>
      </c>
      <c r="E15" s="46">
        <v>4619</v>
      </c>
      <c r="F15" s="46">
        <v>0</v>
      </c>
      <c r="G15" s="46">
        <v>3260</v>
      </c>
      <c r="H15" s="46">
        <v>3260</v>
      </c>
      <c r="I15" s="46">
        <v>0</v>
      </c>
      <c r="J15" s="46">
        <v>0</v>
      </c>
      <c r="K15" s="46">
        <v>0</v>
      </c>
      <c r="L15" s="46">
        <v>-307</v>
      </c>
      <c r="M15" s="46">
        <v>1182</v>
      </c>
      <c r="N15" s="46">
        <v>6855</v>
      </c>
      <c r="O15" s="46">
        <v>0</v>
      </c>
      <c r="P15" s="46">
        <v>0</v>
      </c>
      <c r="Q15" s="47">
        <v>145433</v>
      </c>
    </row>
    <row r="16" spans="2:17" ht="26.25" customHeight="1" x14ac:dyDescent="0.3">
      <c r="B16" s="18" t="s">
        <v>59</v>
      </c>
      <c r="C16" s="46">
        <v>219245</v>
      </c>
      <c r="D16" s="46">
        <v>158155</v>
      </c>
      <c r="E16" s="46">
        <v>114203</v>
      </c>
      <c r="F16" s="46">
        <v>0</v>
      </c>
      <c r="G16" s="46">
        <v>47059</v>
      </c>
      <c r="H16" s="46">
        <v>50386</v>
      </c>
      <c r="I16" s="46">
        <v>0</v>
      </c>
      <c r="J16" s="46">
        <v>0</v>
      </c>
      <c r="K16" s="46">
        <v>0</v>
      </c>
      <c r="L16" s="46">
        <v>7611</v>
      </c>
      <c r="M16" s="46">
        <v>27569</v>
      </c>
      <c r="N16" s="46">
        <v>8928</v>
      </c>
      <c r="O16" s="46">
        <v>0</v>
      </c>
      <c r="P16" s="46">
        <v>0</v>
      </c>
      <c r="Q16" s="47">
        <v>256809</v>
      </c>
    </row>
    <row r="17" spans="2:17" ht="26.25" customHeight="1" x14ac:dyDescent="0.3">
      <c r="B17" s="18" t="s">
        <v>60</v>
      </c>
      <c r="C17" s="46">
        <v>463464</v>
      </c>
      <c r="D17" s="46">
        <v>401637</v>
      </c>
      <c r="E17" s="46">
        <v>192536</v>
      </c>
      <c r="F17" s="46">
        <v>0</v>
      </c>
      <c r="G17" s="46">
        <v>209735</v>
      </c>
      <c r="H17" s="46">
        <v>164973</v>
      </c>
      <c r="I17" s="46">
        <v>0</v>
      </c>
      <c r="J17" s="46">
        <v>0</v>
      </c>
      <c r="K17" s="46">
        <v>0</v>
      </c>
      <c r="L17" s="46">
        <v>8037</v>
      </c>
      <c r="M17" s="46">
        <v>38638</v>
      </c>
      <c r="N17" s="46">
        <v>45816</v>
      </c>
      <c r="O17" s="46">
        <v>267</v>
      </c>
      <c r="P17" s="46">
        <v>-30145</v>
      </c>
      <c r="Q17" s="47">
        <v>520045</v>
      </c>
    </row>
    <row r="18" spans="2:17" ht="26.25" customHeight="1" x14ac:dyDescent="0.3">
      <c r="B18" s="18" t="s">
        <v>61</v>
      </c>
      <c r="C18" s="46">
        <v>50016</v>
      </c>
      <c r="D18" s="46">
        <v>45727</v>
      </c>
      <c r="E18" s="46">
        <v>22872</v>
      </c>
      <c r="F18" s="46">
        <v>0</v>
      </c>
      <c r="G18" s="46">
        <v>50</v>
      </c>
      <c r="H18" s="46">
        <v>50</v>
      </c>
      <c r="I18" s="46">
        <v>0</v>
      </c>
      <c r="J18" s="46">
        <v>0</v>
      </c>
      <c r="K18" s="46">
        <v>0</v>
      </c>
      <c r="L18" s="46">
        <v>3234</v>
      </c>
      <c r="M18" s="46">
        <v>342</v>
      </c>
      <c r="N18" s="46">
        <v>1370</v>
      </c>
      <c r="O18" s="46">
        <v>0</v>
      </c>
      <c r="P18" s="46">
        <v>7500</v>
      </c>
      <c r="Q18" s="47">
        <v>63132</v>
      </c>
    </row>
    <row r="19" spans="2:17" ht="26.25" customHeight="1" x14ac:dyDescent="0.3">
      <c r="B19" s="18" t="s">
        <v>185</v>
      </c>
      <c r="C19" s="46">
        <v>16856</v>
      </c>
      <c r="D19" s="46">
        <v>20281</v>
      </c>
      <c r="E19" s="46">
        <v>10541</v>
      </c>
      <c r="F19" s="46">
        <v>0</v>
      </c>
      <c r="G19" s="46">
        <v>600</v>
      </c>
      <c r="H19" s="46">
        <v>600</v>
      </c>
      <c r="I19" s="46">
        <v>0</v>
      </c>
      <c r="J19" s="46">
        <v>0</v>
      </c>
      <c r="K19" s="46">
        <v>0</v>
      </c>
      <c r="L19" s="46">
        <v>-1117</v>
      </c>
      <c r="M19" s="46">
        <v>3159</v>
      </c>
      <c r="N19" s="46">
        <v>2361</v>
      </c>
      <c r="O19" s="46">
        <v>0</v>
      </c>
      <c r="P19" s="46">
        <v>0</v>
      </c>
      <c r="Q19" s="47">
        <v>27116</v>
      </c>
    </row>
    <row r="20" spans="2:17" ht="26.25" customHeight="1" x14ac:dyDescent="0.3">
      <c r="B20" s="18" t="s">
        <v>190</v>
      </c>
      <c r="C20" s="46">
        <v>350326</v>
      </c>
      <c r="D20" s="46">
        <v>132790</v>
      </c>
      <c r="E20" s="46">
        <v>84017</v>
      </c>
      <c r="F20" s="46">
        <v>0</v>
      </c>
      <c r="G20" s="46">
        <v>36626</v>
      </c>
      <c r="H20" s="46">
        <v>30470</v>
      </c>
      <c r="I20" s="46">
        <v>0</v>
      </c>
      <c r="J20" s="46">
        <v>0</v>
      </c>
      <c r="K20" s="46">
        <v>0</v>
      </c>
      <c r="L20" s="46">
        <v>14150</v>
      </c>
      <c r="M20" s="46">
        <v>20414</v>
      </c>
      <c r="N20" s="46">
        <v>16045</v>
      </c>
      <c r="O20" s="46">
        <v>0</v>
      </c>
      <c r="P20" s="46">
        <v>0</v>
      </c>
      <c r="Q20" s="47">
        <v>385354</v>
      </c>
    </row>
    <row r="21" spans="2:17" ht="26.25" customHeight="1" x14ac:dyDescent="0.3">
      <c r="B21" s="18" t="s">
        <v>36</v>
      </c>
      <c r="C21" s="46">
        <v>-51293</v>
      </c>
      <c r="D21" s="46">
        <v>14472</v>
      </c>
      <c r="E21" s="46">
        <v>4521</v>
      </c>
      <c r="F21" s="46">
        <v>0</v>
      </c>
      <c r="G21" s="46">
        <v>7999</v>
      </c>
      <c r="H21" s="46">
        <v>0</v>
      </c>
      <c r="I21" s="46">
        <v>0</v>
      </c>
      <c r="J21" s="46">
        <v>0</v>
      </c>
      <c r="K21" s="46">
        <v>0</v>
      </c>
      <c r="L21" s="46">
        <v>2424</v>
      </c>
      <c r="M21" s="46">
        <v>4292</v>
      </c>
      <c r="N21" s="46">
        <v>791</v>
      </c>
      <c r="O21" s="46">
        <v>0</v>
      </c>
      <c r="P21" s="46">
        <v>0</v>
      </c>
      <c r="Q21" s="47">
        <v>-52698</v>
      </c>
    </row>
    <row r="22" spans="2:17" ht="26.25" customHeight="1" x14ac:dyDescent="0.3">
      <c r="B22" s="18" t="s">
        <v>62</v>
      </c>
      <c r="C22" s="46">
        <v>231928</v>
      </c>
      <c r="D22" s="46">
        <v>70902</v>
      </c>
      <c r="E22" s="46">
        <v>42530</v>
      </c>
      <c r="F22" s="46">
        <v>0</v>
      </c>
      <c r="G22" s="46">
        <v>-25165</v>
      </c>
      <c r="H22" s="46">
        <v>75026</v>
      </c>
      <c r="I22" s="46">
        <v>0</v>
      </c>
      <c r="J22" s="46">
        <v>0</v>
      </c>
      <c r="K22" s="46">
        <v>0</v>
      </c>
      <c r="L22" s="46">
        <v>6854</v>
      </c>
      <c r="M22" s="46">
        <v>30384</v>
      </c>
      <c r="N22" s="46">
        <v>10710</v>
      </c>
      <c r="O22" s="46">
        <v>0</v>
      </c>
      <c r="P22" s="46">
        <v>-35934</v>
      </c>
      <c r="Q22" s="47">
        <v>208837</v>
      </c>
    </row>
    <row r="23" spans="2:17" ht="26.25" customHeight="1" x14ac:dyDescent="0.3">
      <c r="B23" s="18" t="s">
        <v>63</v>
      </c>
      <c r="C23" s="46">
        <v>99996</v>
      </c>
      <c r="D23" s="46">
        <v>64248</v>
      </c>
      <c r="E23" s="46">
        <v>32759</v>
      </c>
      <c r="F23" s="46">
        <v>0</v>
      </c>
      <c r="G23" s="46">
        <v>16812</v>
      </c>
      <c r="H23" s="46">
        <v>15707</v>
      </c>
      <c r="I23" s="46">
        <v>0</v>
      </c>
      <c r="J23" s="46">
        <v>0</v>
      </c>
      <c r="K23" s="46">
        <v>0</v>
      </c>
      <c r="L23" s="46">
        <v>9251</v>
      </c>
      <c r="M23" s="46">
        <v>32057</v>
      </c>
      <c r="N23" s="46">
        <v>11122</v>
      </c>
      <c r="O23" s="46">
        <v>49</v>
      </c>
      <c r="P23" s="46">
        <v>-179</v>
      </c>
      <c r="Q23" s="47">
        <v>86993</v>
      </c>
    </row>
    <row r="24" spans="2:17" ht="26.25" customHeight="1" x14ac:dyDescent="0.3">
      <c r="B24" s="18" t="s">
        <v>64</v>
      </c>
      <c r="C24" s="46">
        <v>908784</v>
      </c>
      <c r="D24" s="46">
        <v>394410</v>
      </c>
      <c r="E24" s="46">
        <v>206927</v>
      </c>
      <c r="F24" s="46">
        <v>0</v>
      </c>
      <c r="G24" s="46">
        <v>994954</v>
      </c>
      <c r="H24" s="46">
        <v>657195</v>
      </c>
      <c r="I24" s="46">
        <v>0</v>
      </c>
      <c r="J24" s="46">
        <v>0</v>
      </c>
      <c r="K24" s="46">
        <v>0</v>
      </c>
      <c r="L24" s="46">
        <v>16209</v>
      </c>
      <c r="M24" s="46">
        <v>33798</v>
      </c>
      <c r="N24" s="46">
        <v>12932</v>
      </c>
      <c r="O24" s="46">
        <v>0</v>
      </c>
      <c r="P24" s="46">
        <v>0</v>
      </c>
      <c r="Q24" s="47">
        <v>421441</v>
      </c>
    </row>
    <row r="25" spans="2:17" ht="26.25" customHeight="1" x14ac:dyDescent="0.3">
      <c r="B25" s="18" t="s">
        <v>188</v>
      </c>
      <c r="C25" s="46">
        <v>-18434</v>
      </c>
      <c r="D25" s="46">
        <v>6320</v>
      </c>
      <c r="E25" s="46">
        <v>2060</v>
      </c>
      <c r="F25" s="46">
        <v>0</v>
      </c>
      <c r="G25" s="46">
        <v>10278</v>
      </c>
      <c r="H25" s="46">
        <v>0</v>
      </c>
      <c r="I25" s="46">
        <v>0</v>
      </c>
      <c r="J25" s="46">
        <v>0</v>
      </c>
      <c r="K25" s="46">
        <v>0</v>
      </c>
      <c r="L25" s="46">
        <v>56</v>
      </c>
      <c r="M25" s="46">
        <v>6675</v>
      </c>
      <c r="N25" s="46">
        <v>1639</v>
      </c>
      <c r="O25" s="46">
        <v>0</v>
      </c>
      <c r="P25" s="46">
        <v>0</v>
      </c>
      <c r="Q25" s="47">
        <v>-21466</v>
      </c>
    </row>
    <row r="26" spans="2:17" ht="26.25" customHeight="1" x14ac:dyDescent="0.3">
      <c r="B26" s="18" t="s">
        <v>189</v>
      </c>
      <c r="C26" s="46">
        <v>8557</v>
      </c>
      <c r="D26" s="46">
        <v>10023</v>
      </c>
      <c r="E26" s="46">
        <v>1547</v>
      </c>
      <c r="F26" s="46">
        <v>0</v>
      </c>
      <c r="G26" s="46">
        <v>0</v>
      </c>
      <c r="H26" s="46">
        <v>-1000</v>
      </c>
      <c r="I26" s="46">
        <v>0</v>
      </c>
      <c r="J26" s="46">
        <v>0</v>
      </c>
      <c r="K26" s="46">
        <v>0</v>
      </c>
      <c r="L26" s="46">
        <v>-572</v>
      </c>
      <c r="M26" s="46">
        <v>1246</v>
      </c>
      <c r="N26" s="46">
        <v>530</v>
      </c>
      <c r="O26" s="46">
        <v>0</v>
      </c>
      <c r="P26" s="46">
        <v>0</v>
      </c>
      <c r="Q26" s="47">
        <v>10960</v>
      </c>
    </row>
    <row r="27" spans="2:17" ht="26.25" customHeight="1" x14ac:dyDescent="0.3">
      <c r="B27" s="18" t="s">
        <v>212</v>
      </c>
      <c r="C27" s="46">
        <v>156320</v>
      </c>
      <c r="D27" s="46">
        <v>471754</v>
      </c>
      <c r="E27" s="46">
        <v>224427</v>
      </c>
      <c r="F27" s="46">
        <v>0</v>
      </c>
      <c r="G27" s="46">
        <v>97714</v>
      </c>
      <c r="H27" s="46">
        <v>198400</v>
      </c>
      <c r="I27" s="46">
        <v>0</v>
      </c>
      <c r="J27" s="46">
        <v>0</v>
      </c>
      <c r="K27" s="46">
        <v>0</v>
      </c>
      <c r="L27" s="46">
        <v>45207</v>
      </c>
      <c r="M27" s="46">
        <v>8376</v>
      </c>
      <c r="N27" s="46">
        <v>129287</v>
      </c>
      <c r="O27" s="46">
        <v>-886</v>
      </c>
      <c r="P27" s="46">
        <v>0</v>
      </c>
      <c r="Q27" s="47">
        <v>258937</v>
      </c>
    </row>
    <row r="28" spans="2:17" ht="26.25" customHeight="1" x14ac:dyDescent="0.3">
      <c r="B28" s="18" t="s">
        <v>40</v>
      </c>
      <c r="C28" s="46">
        <v>0</v>
      </c>
      <c r="D28" s="46">
        <v>0</v>
      </c>
      <c r="E28" s="46">
        <v>0</v>
      </c>
      <c r="F28" s="46">
        <v>0</v>
      </c>
      <c r="G28" s="46">
        <v>0</v>
      </c>
      <c r="H28" s="46">
        <v>0</v>
      </c>
      <c r="I28" s="46">
        <v>0</v>
      </c>
      <c r="J28" s="46">
        <v>0</v>
      </c>
      <c r="K28" s="46">
        <v>0</v>
      </c>
      <c r="L28" s="46">
        <v>0</v>
      </c>
      <c r="M28" s="46">
        <v>0</v>
      </c>
      <c r="N28" s="46">
        <v>0</v>
      </c>
      <c r="O28" s="46">
        <v>0</v>
      </c>
      <c r="P28" s="46">
        <v>0</v>
      </c>
      <c r="Q28" s="47">
        <v>0</v>
      </c>
    </row>
    <row r="29" spans="2:17" ht="26.25" customHeight="1" x14ac:dyDescent="0.3">
      <c r="B29" s="18" t="s">
        <v>65</v>
      </c>
      <c r="C29" s="46">
        <v>375838</v>
      </c>
      <c r="D29" s="46">
        <v>99429</v>
      </c>
      <c r="E29" s="46">
        <v>48803</v>
      </c>
      <c r="F29" s="46">
        <v>0</v>
      </c>
      <c r="G29" s="46">
        <v>2007</v>
      </c>
      <c r="H29" s="46">
        <v>-860</v>
      </c>
      <c r="I29" s="46">
        <v>0</v>
      </c>
      <c r="J29" s="46">
        <v>0</v>
      </c>
      <c r="K29" s="46">
        <v>0</v>
      </c>
      <c r="L29" s="46">
        <v>-5938</v>
      </c>
      <c r="M29" s="46">
        <v>7372</v>
      </c>
      <c r="N29" s="46">
        <v>11011</v>
      </c>
      <c r="O29" s="46">
        <v>0</v>
      </c>
      <c r="P29" s="46">
        <v>0</v>
      </c>
      <c r="Q29" s="47">
        <v>435078</v>
      </c>
    </row>
    <row r="30" spans="2:17" ht="26.25" customHeight="1" x14ac:dyDescent="0.3">
      <c r="B30" s="18" t="s">
        <v>66</v>
      </c>
      <c r="C30" s="46">
        <v>-136</v>
      </c>
      <c r="D30" s="46">
        <v>3574</v>
      </c>
      <c r="E30" s="46">
        <v>1305</v>
      </c>
      <c r="F30" s="46">
        <v>0</v>
      </c>
      <c r="G30" s="46">
        <v>1804</v>
      </c>
      <c r="H30" s="46">
        <v>3004</v>
      </c>
      <c r="I30" s="46">
        <v>0</v>
      </c>
      <c r="J30" s="46">
        <v>0</v>
      </c>
      <c r="K30" s="46">
        <v>0</v>
      </c>
      <c r="L30" s="46">
        <v>-393</v>
      </c>
      <c r="M30" s="46">
        <v>5297</v>
      </c>
      <c r="N30" s="46">
        <v>210</v>
      </c>
      <c r="O30" s="46">
        <v>0</v>
      </c>
      <c r="P30" s="46">
        <v>0</v>
      </c>
      <c r="Q30" s="47">
        <v>-6530</v>
      </c>
    </row>
    <row r="31" spans="2:17" ht="26.25" customHeight="1" x14ac:dyDescent="0.3">
      <c r="B31" s="18" t="s">
        <v>67</v>
      </c>
      <c r="C31" s="46">
        <v>1894906</v>
      </c>
      <c r="D31" s="46">
        <v>262207</v>
      </c>
      <c r="E31" s="46">
        <v>196040</v>
      </c>
      <c r="F31" s="46">
        <v>0</v>
      </c>
      <c r="G31" s="46">
        <v>90239</v>
      </c>
      <c r="H31" s="46">
        <v>90239</v>
      </c>
      <c r="I31" s="46">
        <v>0</v>
      </c>
      <c r="J31" s="46">
        <v>0</v>
      </c>
      <c r="K31" s="46">
        <v>0</v>
      </c>
      <c r="L31" s="46">
        <v>11922</v>
      </c>
      <c r="M31" s="46">
        <v>35529</v>
      </c>
      <c r="N31" s="46">
        <v>0</v>
      </c>
      <c r="O31" s="46">
        <v>0</v>
      </c>
      <c r="P31" s="46">
        <v>0</v>
      </c>
      <c r="Q31" s="47">
        <v>1953256</v>
      </c>
    </row>
    <row r="32" spans="2:17" ht="26.25" customHeight="1" x14ac:dyDescent="0.25">
      <c r="B32" s="96" t="s">
        <v>47</v>
      </c>
      <c r="C32" s="101">
        <f>SUM(C6:C31)</f>
        <v>6042600</v>
      </c>
      <c r="D32" s="101">
        <f t="shared" ref="D32:Q32" si="0">SUM(D6:D31)</f>
        <v>3418122</v>
      </c>
      <c r="E32" s="101">
        <f t="shared" si="0"/>
        <v>2004834</v>
      </c>
      <c r="F32" s="101">
        <f t="shared" si="0"/>
        <v>0</v>
      </c>
      <c r="G32" s="101">
        <f t="shared" si="0"/>
        <v>1703430</v>
      </c>
      <c r="H32" s="101">
        <f t="shared" si="0"/>
        <v>1520736</v>
      </c>
      <c r="I32" s="101">
        <f t="shared" si="0"/>
        <v>0</v>
      </c>
      <c r="J32" s="101">
        <f t="shared" si="0"/>
        <v>0</v>
      </c>
      <c r="K32" s="101">
        <f t="shared" si="0"/>
        <v>0</v>
      </c>
      <c r="L32" s="101">
        <f t="shared" si="0"/>
        <v>90562</v>
      </c>
      <c r="M32" s="101">
        <f t="shared" si="0"/>
        <v>365732</v>
      </c>
      <c r="N32" s="101">
        <f t="shared" si="0"/>
        <v>459895</v>
      </c>
      <c r="O32" s="101">
        <f t="shared" si="0"/>
        <v>-4582</v>
      </c>
      <c r="P32" s="101">
        <f t="shared" si="0"/>
        <v>-58758</v>
      </c>
      <c r="Q32" s="101">
        <f t="shared" si="0"/>
        <v>6593631</v>
      </c>
    </row>
    <row r="33" spans="2:17" ht="26.25" customHeight="1" x14ac:dyDescent="0.25">
      <c r="B33" s="264" t="s">
        <v>48</v>
      </c>
      <c r="C33" s="265"/>
      <c r="D33" s="265"/>
      <c r="E33" s="265"/>
      <c r="F33" s="265"/>
      <c r="G33" s="265"/>
      <c r="H33" s="265"/>
      <c r="I33" s="265"/>
      <c r="J33" s="265"/>
      <c r="K33" s="265"/>
      <c r="L33" s="265"/>
      <c r="M33" s="265"/>
      <c r="N33" s="265"/>
      <c r="O33" s="265"/>
      <c r="P33" s="265"/>
      <c r="Q33" s="266"/>
    </row>
    <row r="34" spans="2:17" ht="26.25" customHeight="1" x14ac:dyDescent="0.3">
      <c r="B34" s="18" t="s">
        <v>49</v>
      </c>
      <c r="C34" s="46">
        <v>100880</v>
      </c>
      <c r="D34" s="46">
        <v>52634</v>
      </c>
      <c r="E34" s="46">
        <v>44739</v>
      </c>
      <c r="F34" s="46">
        <v>0</v>
      </c>
      <c r="G34" s="46">
        <v>16615</v>
      </c>
      <c r="H34" s="46">
        <v>12727</v>
      </c>
      <c r="I34" s="46">
        <v>0</v>
      </c>
      <c r="J34" s="46">
        <v>0</v>
      </c>
      <c r="K34" s="46">
        <v>0</v>
      </c>
      <c r="L34" s="46">
        <v>16909</v>
      </c>
      <c r="M34" s="46">
        <v>3548</v>
      </c>
      <c r="N34" s="46">
        <v>12947</v>
      </c>
      <c r="O34" s="46">
        <v>501</v>
      </c>
      <c r="P34" s="46">
        <v>0</v>
      </c>
      <c r="Q34" s="47">
        <v>124881</v>
      </c>
    </row>
    <row r="35" spans="2:17" ht="26.25" customHeight="1" x14ac:dyDescent="0.3">
      <c r="B35" s="18" t="s">
        <v>82</v>
      </c>
      <c r="C35" s="46">
        <v>0</v>
      </c>
      <c r="D35" s="46">
        <v>344988</v>
      </c>
      <c r="E35" s="46">
        <v>291837</v>
      </c>
      <c r="F35" s="46">
        <v>-74195</v>
      </c>
      <c r="G35" s="46">
        <v>38510</v>
      </c>
      <c r="H35" s="46">
        <v>89388</v>
      </c>
      <c r="I35" s="46">
        <v>0</v>
      </c>
      <c r="J35" s="46">
        <v>0</v>
      </c>
      <c r="K35" s="46">
        <v>0</v>
      </c>
      <c r="L35" s="46">
        <v>-2293</v>
      </c>
      <c r="M35" s="46">
        <v>27663</v>
      </c>
      <c r="N35" s="46">
        <v>0</v>
      </c>
      <c r="O35" s="46">
        <v>0</v>
      </c>
      <c r="P35" s="46">
        <v>0</v>
      </c>
      <c r="Q35" s="47">
        <v>102884</v>
      </c>
    </row>
    <row r="36" spans="2:17" ht="26.25" customHeight="1" x14ac:dyDescent="0.3">
      <c r="B36" s="18" t="s">
        <v>50</v>
      </c>
      <c r="C36" s="46">
        <v>5257294</v>
      </c>
      <c r="D36" s="46">
        <v>186532</v>
      </c>
      <c r="E36" s="46">
        <v>159433</v>
      </c>
      <c r="F36" s="46">
        <v>0</v>
      </c>
      <c r="G36" s="46">
        <v>151856</v>
      </c>
      <c r="H36" s="46">
        <v>151856</v>
      </c>
      <c r="I36" s="46">
        <v>0</v>
      </c>
      <c r="J36" s="46">
        <v>0</v>
      </c>
      <c r="K36" s="46">
        <v>0</v>
      </c>
      <c r="L36" s="46">
        <v>49979</v>
      </c>
      <c r="M36" s="46">
        <v>46718</v>
      </c>
      <c r="N36" s="46">
        <v>62078</v>
      </c>
      <c r="O36" s="46">
        <v>0</v>
      </c>
      <c r="P36" s="46">
        <v>0</v>
      </c>
      <c r="Q36" s="47">
        <v>5230251</v>
      </c>
    </row>
    <row r="37" spans="2:17" ht="26.25" customHeight="1" x14ac:dyDescent="0.25">
      <c r="B37" s="96" t="s">
        <v>47</v>
      </c>
      <c r="C37" s="101">
        <f>SUM(C34:C36)</f>
        <v>5358174</v>
      </c>
      <c r="D37" s="101">
        <f t="shared" ref="D37:Q37" si="1">SUM(D34:D36)</f>
        <v>584154</v>
      </c>
      <c r="E37" s="101">
        <f t="shared" si="1"/>
        <v>496009</v>
      </c>
      <c r="F37" s="101">
        <f t="shared" si="1"/>
        <v>-74195</v>
      </c>
      <c r="G37" s="101">
        <f t="shared" si="1"/>
        <v>206981</v>
      </c>
      <c r="H37" s="101">
        <f t="shared" si="1"/>
        <v>253971</v>
      </c>
      <c r="I37" s="101">
        <f t="shared" si="1"/>
        <v>0</v>
      </c>
      <c r="J37" s="101">
        <f t="shared" si="1"/>
        <v>0</v>
      </c>
      <c r="K37" s="101">
        <f t="shared" si="1"/>
        <v>0</v>
      </c>
      <c r="L37" s="101">
        <f t="shared" si="1"/>
        <v>64595</v>
      </c>
      <c r="M37" s="101">
        <f t="shared" si="1"/>
        <v>77929</v>
      </c>
      <c r="N37" s="101">
        <f t="shared" si="1"/>
        <v>75025</v>
      </c>
      <c r="O37" s="101">
        <f t="shared" si="1"/>
        <v>501</v>
      </c>
      <c r="P37" s="101">
        <f t="shared" si="1"/>
        <v>0</v>
      </c>
      <c r="Q37" s="101">
        <f t="shared" si="1"/>
        <v>5458016</v>
      </c>
    </row>
    <row r="38" spans="2:17" x14ac:dyDescent="0.25">
      <c r="B38" s="273" t="s">
        <v>52</v>
      </c>
      <c r="C38" s="273"/>
      <c r="D38" s="273"/>
      <c r="E38" s="273"/>
      <c r="F38" s="273"/>
      <c r="G38" s="273"/>
      <c r="H38" s="273"/>
      <c r="I38" s="273"/>
      <c r="J38" s="273"/>
      <c r="K38" s="273"/>
      <c r="L38" s="273"/>
      <c r="M38" s="273"/>
      <c r="N38" s="273"/>
      <c r="O38" s="273"/>
      <c r="P38" s="273"/>
      <c r="Q38" s="273"/>
    </row>
  </sheetData>
  <sheetProtection password="E931" sheet="1" objects="1" scenarios="1"/>
  <mergeCells count="4">
    <mergeCell ref="B3:Q3"/>
    <mergeCell ref="B33:Q33"/>
    <mergeCell ref="B38:Q38"/>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8"/>
  <sheetViews>
    <sheetView showGridLines="0" topLeftCell="A34" zoomScale="80" zoomScaleNormal="80" workbookViewId="0">
      <selection activeCell="B38" sqref="B38:Q38"/>
    </sheetView>
  </sheetViews>
  <sheetFormatPr defaultColWidth="15.7109375" defaultRowHeight="15" x14ac:dyDescent="0.25"/>
  <cols>
    <col min="1" max="1" width="15.7109375" style="10"/>
    <col min="2" max="2" width="41.85546875" style="10" customWidth="1"/>
    <col min="3" max="16" width="21" style="10" customWidth="1"/>
    <col min="17" max="17" width="21" style="23" customWidth="1"/>
    <col min="18" max="16384" width="15.7109375" style="10"/>
  </cols>
  <sheetData>
    <row r="2" spans="2:17" ht="8.25" customHeight="1" x14ac:dyDescent="0.25"/>
    <row r="3" spans="2:17" ht="24.75" customHeight="1" x14ac:dyDescent="0.25">
      <c r="B3" s="271" t="s">
        <v>283</v>
      </c>
      <c r="C3" s="271"/>
      <c r="D3" s="271"/>
      <c r="E3" s="271"/>
      <c r="F3" s="271"/>
      <c r="G3" s="271"/>
      <c r="H3" s="271"/>
      <c r="I3" s="271"/>
      <c r="J3" s="271"/>
      <c r="K3" s="271"/>
      <c r="L3" s="271"/>
      <c r="M3" s="271"/>
      <c r="N3" s="271"/>
      <c r="O3" s="271"/>
      <c r="P3" s="271"/>
      <c r="Q3" s="271"/>
    </row>
    <row r="4" spans="2:17" s="37" customFormat="1" ht="36.75" x14ac:dyDescent="0.25">
      <c r="B4" s="109" t="s">
        <v>0</v>
      </c>
      <c r="C4" s="104" t="s">
        <v>69</v>
      </c>
      <c r="D4" s="104" t="s">
        <v>70</v>
      </c>
      <c r="E4" s="104" t="s">
        <v>71</v>
      </c>
      <c r="F4" s="104" t="s">
        <v>72</v>
      </c>
      <c r="G4" s="104" t="s">
        <v>73</v>
      </c>
      <c r="H4" s="104" t="s">
        <v>90</v>
      </c>
      <c r="I4" s="110" t="s">
        <v>74</v>
      </c>
      <c r="J4" s="104" t="s">
        <v>75</v>
      </c>
      <c r="K4" s="195" t="s">
        <v>76</v>
      </c>
      <c r="L4" s="195" t="s">
        <v>77</v>
      </c>
      <c r="M4" s="195" t="s">
        <v>78</v>
      </c>
      <c r="N4" s="195" t="s">
        <v>2</v>
      </c>
      <c r="O4" s="195" t="s">
        <v>79</v>
      </c>
      <c r="P4" s="195" t="s">
        <v>80</v>
      </c>
      <c r="Q4" s="195" t="s">
        <v>81</v>
      </c>
    </row>
    <row r="5" spans="2:17" ht="27" customHeight="1" x14ac:dyDescent="0.25">
      <c r="B5" s="264" t="s">
        <v>16</v>
      </c>
      <c r="C5" s="265"/>
      <c r="D5" s="265"/>
      <c r="E5" s="265"/>
      <c r="F5" s="265"/>
      <c r="G5" s="265"/>
      <c r="H5" s="265"/>
      <c r="I5" s="265"/>
      <c r="J5" s="265"/>
      <c r="K5" s="265"/>
      <c r="L5" s="265"/>
      <c r="M5" s="265"/>
      <c r="N5" s="265"/>
      <c r="O5" s="265"/>
      <c r="P5" s="265"/>
      <c r="Q5" s="266"/>
    </row>
    <row r="6" spans="2:17" ht="27" customHeight="1" x14ac:dyDescent="0.3">
      <c r="B6" s="18" t="s">
        <v>53</v>
      </c>
      <c r="C6" s="46">
        <v>16977</v>
      </c>
      <c r="D6" s="46">
        <v>44184</v>
      </c>
      <c r="E6" s="46">
        <v>34746</v>
      </c>
      <c r="F6" s="46">
        <v>0</v>
      </c>
      <c r="G6" s="46">
        <v>8521</v>
      </c>
      <c r="H6" s="46">
        <v>7441</v>
      </c>
      <c r="I6" s="46">
        <v>0</v>
      </c>
      <c r="J6" s="46">
        <v>0</v>
      </c>
      <c r="K6" s="46">
        <v>0</v>
      </c>
      <c r="L6" s="46">
        <v>-2595</v>
      </c>
      <c r="M6" s="46">
        <v>907</v>
      </c>
      <c r="N6" s="46">
        <v>4383</v>
      </c>
      <c r="O6" s="46">
        <v>246</v>
      </c>
      <c r="P6" s="46">
        <v>0</v>
      </c>
      <c r="Q6" s="47">
        <v>50106</v>
      </c>
    </row>
    <row r="7" spans="2:17" ht="27" customHeight="1" x14ac:dyDescent="0.3">
      <c r="B7" s="18" t="s">
        <v>200</v>
      </c>
      <c r="C7" s="46">
        <v>282146</v>
      </c>
      <c r="D7" s="46">
        <v>272049</v>
      </c>
      <c r="E7" s="46">
        <v>189809</v>
      </c>
      <c r="F7" s="46">
        <v>0</v>
      </c>
      <c r="G7" s="46">
        <v>45669</v>
      </c>
      <c r="H7" s="46">
        <v>0</v>
      </c>
      <c r="I7" s="46">
        <v>0</v>
      </c>
      <c r="J7" s="46">
        <v>0</v>
      </c>
      <c r="K7" s="46">
        <v>0</v>
      </c>
      <c r="L7" s="46">
        <v>44085</v>
      </c>
      <c r="M7" s="46">
        <v>13677</v>
      </c>
      <c r="N7" s="46">
        <v>12796</v>
      </c>
      <c r="O7" s="46">
        <v>0</v>
      </c>
      <c r="P7" s="46">
        <v>0</v>
      </c>
      <c r="Q7" s="47">
        <v>426989</v>
      </c>
    </row>
    <row r="8" spans="2:17" ht="27" customHeight="1" x14ac:dyDescent="0.3">
      <c r="B8" s="18" t="s">
        <v>211</v>
      </c>
      <c r="C8" s="46">
        <v>1817976</v>
      </c>
      <c r="D8" s="46">
        <v>334558</v>
      </c>
      <c r="E8" s="46">
        <v>220914</v>
      </c>
      <c r="F8" s="46">
        <v>0</v>
      </c>
      <c r="G8" s="46">
        <v>182547</v>
      </c>
      <c r="H8" s="46">
        <v>0</v>
      </c>
      <c r="I8" s="46">
        <v>0</v>
      </c>
      <c r="J8" s="46">
        <v>0</v>
      </c>
      <c r="K8" s="46">
        <v>0</v>
      </c>
      <c r="L8" s="46">
        <v>2254</v>
      </c>
      <c r="M8" s="46">
        <v>87107</v>
      </c>
      <c r="N8" s="46">
        <v>859</v>
      </c>
      <c r="O8" s="46">
        <v>0</v>
      </c>
      <c r="P8" s="46">
        <v>0</v>
      </c>
      <c r="Q8" s="47">
        <v>1950388</v>
      </c>
    </row>
    <row r="9" spans="2:17" ht="27" customHeight="1" x14ac:dyDescent="0.3">
      <c r="B9" s="18" t="s">
        <v>21</v>
      </c>
      <c r="C9" s="46">
        <v>0</v>
      </c>
      <c r="D9" s="46">
        <v>-1326</v>
      </c>
      <c r="E9" s="46">
        <v>-1326</v>
      </c>
      <c r="F9" s="46">
        <v>0</v>
      </c>
      <c r="G9" s="46">
        <v>0</v>
      </c>
      <c r="H9" s="46">
        <v>0</v>
      </c>
      <c r="I9" s="46">
        <v>0</v>
      </c>
      <c r="J9" s="46">
        <v>0</v>
      </c>
      <c r="K9" s="46">
        <v>0</v>
      </c>
      <c r="L9" s="46">
        <v>-106</v>
      </c>
      <c r="M9" s="46">
        <v>890</v>
      </c>
      <c r="N9" s="46">
        <v>0</v>
      </c>
      <c r="O9" s="46">
        <v>0</v>
      </c>
      <c r="P9" s="46">
        <v>0</v>
      </c>
      <c r="Q9" s="47">
        <v>-2110</v>
      </c>
    </row>
    <row r="10" spans="2:17" ht="27" customHeight="1" x14ac:dyDescent="0.3">
      <c r="B10" s="18" t="s">
        <v>54</v>
      </c>
      <c r="C10" s="46">
        <v>0</v>
      </c>
      <c r="D10" s="46">
        <v>0</v>
      </c>
      <c r="E10" s="46">
        <v>0</v>
      </c>
      <c r="F10" s="46">
        <v>0</v>
      </c>
      <c r="G10" s="46">
        <v>0</v>
      </c>
      <c r="H10" s="46">
        <v>0</v>
      </c>
      <c r="I10" s="46">
        <v>0</v>
      </c>
      <c r="J10" s="46">
        <v>0</v>
      </c>
      <c r="K10" s="46">
        <v>0</v>
      </c>
      <c r="L10" s="46">
        <v>0</v>
      </c>
      <c r="M10" s="46">
        <v>0</v>
      </c>
      <c r="N10" s="46">
        <v>0</v>
      </c>
      <c r="O10" s="46">
        <v>0</v>
      </c>
      <c r="P10" s="46">
        <v>0</v>
      </c>
      <c r="Q10" s="47">
        <v>0</v>
      </c>
    </row>
    <row r="11" spans="2:17" ht="27" customHeight="1" x14ac:dyDescent="0.3">
      <c r="B11" s="18" t="s">
        <v>55</v>
      </c>
      <c r="C11" s="46">
        <v>525708</v>
      </c>
      <c r="D11" s="46">
        <v>875892</v>
      </c>
      <c r="E11" s="46">
        <v>637324</v>
      </c>
      <c r="F11" s="46">
        <v>0</v>
      </c>
      <c r="G11" s="46">
        <v>234439</v>
      </c>
      <c r="H11" s="46">
        <v>513641</v>
      </c>
      <c r="I11" s="46">
        <v>0</v>
      </c>
      <c r="J11" s="46">
        <v>0</v>
      </c>
      <c r="K11" s="46">
        <v>0</v>
      </c>
      <c r="L11" s="46">
        <v>-21136</v>
      </c>
      <c r="M11" s="46">
        <v>209805</v>
      </c>
      <c r="N11" s="46">
        <v>94368</v>
      </c>
      <c r="O11" s="46">
        <v>0</v>
      </c>
      <c r="P11" s="46">
        <v>0</v>
      </c>
      <c r="Q11" s="47">
        <v>555090</v>
      </c>
    </row>
    <row r="12" spans="2:17" ht="27" customHeight="1" x14ac:dyDescent="0.3">
      <c r="B12" s="18" t="s">
        <v>23</v>
      </c>
      <c r="C12" s="46">
        <v>0</v>
      </c>
      <c r="D12" s="46">
        <v>0</v>
      </c>
      <c r="E12" s="46">
        <v>0</v>
      </c>
      <c r="F12" s="46">
        <v>0</v>
      </c>
      <c r="G12" s="46">
        <v>0</v>
      </c>
      <c r="H12" s="46">
        <v>0</v>
      </c>
      <c r="I12" s="46">
        <v>0</v>
      </c>
      <c r="J12" s="46">
        <v>0</v>
      </c>
      <c r="K12" s="46">
        <v>0</v>
      </c>
      <c r="L12" s="46">
        <v>0</v>
      </c>
      <c r="M12" s="46">
        <v>0</v>
      </c>
      <c r="N12" s="46">
        <v>0</v>
      </c>
      <c r="O12" s="46">
        <v>0</v>
      </c>
      <c r="P12" s="46">
        <v>0</v>
      </c>
      <c r="Q12" s="47">
        <v>0</v>
      </c>
    </row>
    <row r="13" spans="2:17" ht="27" customHeight="1" x14ac:dyDescent="0.3">
      <c r="B13" s="18" t="s">
        <v>56</v>
      </c>
      <c r="C13" s="46">
        <v>10399</v>
      </c>
      <c r="D13" s="46">
        <v>7281</v>
      </c>
      <c r="E13" s="46">
        <v>971</v>
      </c>
      <c r="F13" s="46">
        <v>0</v>
      </c>
      <c r="G13" s="46">
        <v>0</v>
      </c>
      <c r="H13" s="46">
        <v>0</v>
      </c>
      <c r="I13" s="46">
        <v>0</v>
      </c>
      <c r="J13" s="46">
        <v>0</v>
      </c>
      <c r="K13" s="46">
        <v>0</v>
      </c>
      <c r="L13" s="46">
        <v>-685</v>
      </c>
      <c r="M13" s="46">
        <v>463</v>
      </c>
      <c r="N13" s="46">
        <v>802</v>
      </c>
      <c r="O13" s="46">
        <v>0</v>
      </c>
      <c r="P13" s="46">
        <v>0</v>
      </c>
      <c r="Q13" s="47">
        <v>12394</v>
      </c>
    </row>
    <row r="14" spans="2:17" ht="27" customHeight="1" x14ac:dyDescent="0.3">
      <c r="B14" s="18" t="s">
        <v>57</v>
      </c>
      <c r="C14" s="46">
        <v>1009</v>
      </c>
      <c r="D14" s="46">
        <v>12913</v>
      </c>
      <c r="E14" s="46">
        <v>2597</v>
      </c>
      <c r="F14" s="46">
        <v>0</v>
      </c>
      <c r="G14" s="46">
        <v>0</v>
      </c>
      <c r="H14" s="46">
        <v>0</v>
      </c>
      <c r="I14" s="46">
        <v>0</v>
      </c>
      <c r="J14" s="46">
        <v>0</v>
      </c>
      <c r="K14" s="46">
        <v>0</v>
      </c>
      <c r="L14" s="46">
        <v>-2813</v>
      </c>
      <c r="M14" s="46">
        <v>544</v>
      </c>
      <c r="N14" s="46">
        <v>93</v>
      </c>
      <c r="O14" s="46">
        <v>0</v>
      </c>
      <c r="P14" s="46">
        <v>0</v>
      </c>
      <c r="Q14" s="47">
        <v>5968</v>
      </c>
    </row>
    <row r="15" spans="2:17" ht="27" customHeight="1" x14ac:dyDescent="0.3">
      <c r="B15" s="18" t="s">
        <v>58</v>
      </c>
      <c r="C15" s="46">
        <v>0</v>
      </c>
      <c r="D15" s="46">
        <v>0</v>
      </c>
      <c r="E15" s="46">
        <v>0</v>
      </c>
      <c r="F15" s="46">
        <v>0</v>
      </c>
      <c r="G15" s="46">
        <v>0</v>
      </c>
      <c r="H15" s="46">
        <v>0</v>
      </c>
      <c r="I15" s="46">
        <v>0</v>
      </c>
      <c r="J15" s="46">
        <v>0</v>
      </c>
      <c r="K15" s="46">
        <v>0</v>
      </c>
      <c r="L15" s="46">
        <v>0</v>
      </c>
      <c r="M15" s="46">
        <v>0</v>
      </c>
      <c r="N15" s="46">
        <v>0</v>
      </c>
      <c r="O15" s="46">
        <v>0</v>
      </c>
      <c r="P15" s="46">
        <v>0</v>
      </c>
      <c r="Q15" s="47">
        <v>0</v>
      </c>
    </row>
    <row r="16" spans="2:17" ht="27" customHeight="1" x14ac:dyDescent="0.3">
      <c r="B16" s="18" t="s">
        <v>59</v>
      </c>
      <c r="C16" s="46">
        <v>123224</v>
      </c>
      <c r="D16" s="46">
        <v>52553</v>
      </c>
      <c r="E16" s="46">
        <v>49969</v>
      </c>
      <c r="F16" s="46">
        <v>0</v>
      </c>
      <c r="G16" s="46">
        <v>50647</v>
      </c>
      <c r="H16" s="46">
        <v>52841</v>
      </c>
      <c r="I16" s="46">
        <v>0</v>
      </c>
      <c r="J16" s="46">
        <v>0</v>
      </c>
      <c r="K16" s="46">
        <v>0</v>
      </c>
      <c r="L16" s="46">
        <v>3735</v>
      </c>
      <c r="M16" s="46">
        <v>18556</v>
      </c>
      <c r="N16" s="46">
        <v>5027</v>
      </c>
      <c r="O16" s="46">
        <v>0</v>
      </c>
      <c r="P16" s="46">
        <v>0</v>
      </c>
      <c r="Q16" s="47">
        <v>103087</v>
      </c>
    </row>
    <row r="17" spans="2:17" ht="27" customHeight="1" x14ac:dyDescent="0.3">
      <c r="B17" s="18" t="s">
        <v>60</v>
      </c>
      <c r="C17" s="46">
        <v>0</v>
      </c>
      <c r="D17" s="46">
        <v>0</v>
      </c>
      <c r="E17" s="46">
        <v>0</v>
      </c>
      <c r="F17" s="46">
        <v>0</v>
      </c>
      <c r="G17" s="46">
        <v>0</v>
      </c>
      <c r="H17" s="46">
        <v>0</v>
      </c>
      <c r="I17" s="46">
        <v>0</v>
      </c>
      <c r="J17" s="46">
        <v>0</v>
      </c>
      <c r="K17" s="46">
        <v>0</v>
      </c>
      <c r="L17" s="46">
        <v>0</v>
      </c>
      <c r="M17" s="46">
        <v>0</v>
      </c>
      <c r="N17" s="46">
        <v>0</v>
      </c>
      <c r="O17" s="46">
        <v>0</v>
      </c>
      <c r="P17" s="46">
        <v>0</v>
      </c>
      <c r="Q17" s="47">
        <v>0</v>
      </c>
    </row>
    <row r="18" spans="2:17" ht="27" customHeight="1" x14ac:dyDescent="0.3">
      <c r="B18" s="18" t="s">
        <v>61</v>
      </c>
      <c r="C18" s="46">
        <v>0</v>
      </c>
      <c r="D18" s="46">
        <v>0</v>
      </c>
      <c r="E18" s="46">
        <v>0</v>
      </c>
      <c r="F18" s="46">
        <v>0</v>
      </c>
      <c r="G18" s="46">
        <v>0</v>
      </c>
      <c r="H18" s="46">
        <v>0</v>
      </c>
      <c r="I18" s="46">
        <v>0</v>
      </c>
      <c r="J18" s="46">
        <v>0</v>
      </c>
      <c r="K18" s="46">
        <v>0</v>
      </c>
      <c r="L18" s="46">
        <v>0</v>
      </c>
      <c r="M18" s="46">
        <v>0</v>
      </c>
      <c r="N18" s="46">
        <v>0</v>
      </c>
      <c r="O18" s="46">
        <v>0</v>
      </c>
      <c r="P18" s="46">
        <v>0</v>
      </c>
      <c r="Q18" s="47">
        <v>0</v>
      </c>
    </row>
    <row r="19" spans="2:17" ht="27" customHeight="1" x14ac:dyDescent="0.3">
      <c r="B19" s="18" t="s">
        <v>185</v>
      </c>
      <c r="C19" s="46">
        <v>327819</v>
      </c>
      <c r="D19" s="46">
        <v>9758</v>
      </c>
      <c r="E19" s="46">
        <v>3707</v>
      </c>
      <c r="F19" s="46">
        <v>0</v>
      </c>
      <c r="G19" s="46">
        <v>109</v>
      </c>
      <c r="H19" s="46">
        <v>109</v>
      </c>
      <c r="I19" s="46">
        <v>0</v>
      </c>
      <c r="J19" s="46">
        <v>0</v>
      </c>
      <c r="K19" s="46">
        <v>0</v>
      </c>
      <c r="L19" s="46">
        <v>-700</v>
      </c>
      <c r="M19" s="46">
        <v>12255</v>
      </c>
      <c r="N19" s="46">
        <v>1136</v>
      </c>
      <c r="O19" s="46">
        <v>0</v>
      </c>
      <c r="P19" s="46">
        <v>0</v>
      </c>
      <c r="Q19" s="47">
        <v>320997</v>
      </c>
    </row>
    <row r="20" spans="2:17" ht="27" customHeight="1" x14ac:dyDescent="0.3">
      <c r="B20" s="18" t="s">
        <v>190</v>
      </c>
      <c r="C20" s="46">
        <v>126647</v>
      </c>
      <c r="D20" s="46">
        <v>102905</v>
      </c>
      <c r="E20" s="46">
        <v>72754</v>
      </c>
      <c r="F20" s="46">
        <v>0</v>
      </c>
      <c r="G20" s="46">
        <v>26280</v>
      </c>
      <c r="H20" s="46">
        <v>27295</v>
      </c>
      <c r="I20" s="46">
        <v>0</v>
      </c>
      <c r="J20" s="46">
        <v>0</v>
      </c>
      <c r="K20" s="46">
        <v>0</v>
      </c>
      <c r="L20" s="46">
        <v>14839</v>
      </c>
      <c r="M20" s="46">
        <v>0</v>
      </c>
      <c r="N20" s="46">
        <v>0</v>
      </c>
      <c r="O20" s="46">
        <v>0</v>
      </c>
      <c r="P20" s="46">
        <v>0</v>
      </c>
      <c r="Q20" s="47">
        <v>157267</v>
      </c>
    </row>
    <row r="21" spans="2:17" ht="27" customHeight="1" x14ac:dyDescent="0.3">
      <c r="B21" s="18" t="s">
        <v>36</v>
      </c>
      <c r="C21" s="46">
        <v>151213</v>
      </c>
      <c r="D21" s="46">
        <v>14433</v>
      </c>
      <c r="E21" s="46">
        <v>14433</v>
      </c>
      <c r="F21" s="46">
        <v>0</v>
      </c>
      <c r="G21" s="46">
        <v>0</v>
      </c>
      <c r="H21" s="46">
        <v>0</v>
      </c>
      <c r="I21" s="46">
        <v>0</v>
      </c>
      <c r="J21" s="46">
        <v>0</v>
      </c>
      <c r="K21" s="46">
        <v>0</v>
      </c>
      <c r="L21" s="46">
        <v>0</v>
      </c>
      <c r="M21" s="46">
        <v>13050</v>
      </c>
      <c r="N21" s="46">
        <v>0</v>
      </c>
      <c r="O21" s="46">
        <v>0</v>
      </c>
      <c r="P21" s="46">
        <v>0</v>
      </c>
      <c r="Q21" s="47">
        <v>152596</v>
      </c>
    </row>
    <row r="22" spans="2:17" ht="27" customHeight="1" x14ac:dyDescent="0.3">
      <c r="B22" s="18" t="s">
        <v>62</v>
      </c>
      <c r="C22" s="46">
        <v>20576</v>
      </c>
      <c r="D22" s="46">
        <v>7137</v>
      </c>
      <c r="E22" s="46">
        <v>7137</v>
      </c>
      <c r="F22" s="46">
        <v>0</v>
      </c>
      <c r="G22" s="46">
        <v>1624</v>
      </c>
      <c r="H22" s="46">
        <v>0</v>
      </c>
      <c r="I22" s="46">
        <v>0</v>
      </c>
      <c r="J22" s="46">
        <v>0</v>
      </c>
      <c r="K22" s="46">
        <v>0</v>
      </c>
      <c r="L22" s="46">
        <v>0</v>
      </c>
      <c r="M22" s="46">
        <v>514</v>
      </c>
      <c r="N22" s="46">
        <v>182</v>
      </c>
      <c r="O22" s="46">
        <v>0</v>
      </c>
      <c r="P22" s="46">
        <v>0</v>
      </c>
      <c r="Q22" s="47">
        <v>27380</v>
      </c>
    </row>
    <row r="23" spans="2:17" ht="27" customHeight="1" x14ac:dyDescent="0.3">
      <c r="B23" s="18" t="s">
        <v>63</v>
      </c>
      <c r="C23" s="46">
        <v>0</v>
      </c>
      <c r="D23" s="46">
        <v>0</v>
      </c>
      <c r="E23" s="46">
        <v>0</v>
      </c>
      <c r="F23" s="46">
        <v>0</v>
      </c>
      <c r="G23" s="46">
        <v>0</v>
      </c>
      <c r="H23" s="46">
        <v>0</v>
      </c>
      <c r="I23" s="46">
        <v>0</v>
      </c>
      <c r="J23" s="46">
        <v>0</v>
      </c>
      <c r="K23" s="46">
        <v>0</v>
      </c>
      <c r="L23" s="46">
        <v>0</v>
      </c>
      <c r="M23" s="46">
        <v>0</v>
      </c>
      <c r="N23" s="46">
        <v>0</v>
      </c>
      <c r="O23" s="46">
        <v>0</v>
      </c>
      <c r="P23" s="46">
        <v>0</v>
      </c>
      <c r="Q23" s="47">
        <v>0</v>
      </c>
    </row>
    <row r="24" spans="2:17" ht="27" customHeight="1" x14ac:dyDescent="0.3">
      <c r="B24" s="18" t="s">
        <v>64</v>
      </c>
      <c r="C24" s="46">
        <v>233957</v>
      </c>
      <c r="D24" s="46">
        <v>289618</v>
      </c>
      <c r="E24" s="46">
        <v>289618</v>
      </c>
      <c r="F24" s="46">
        <v>0</v>
      </c>
      <c r="G24" s="46">
        <v>0</v>
      </c>
      <c r="H24" s="46">
        <v>0</v>
      </c>
      <c r="I24" s="46">
        <v>0</v>
      </c>
      <c r="J24" s="46">
        <v>0</v>
      </c>
      <c r="K24" s="46">
        <v>0</v>
      </c>
      <c r="L24" s="46">
        <v>0</v>
      </c>
      <c r="M24" s="46">
        <v>0</v>
      </c>
      <c r="N24" s="46">
        <v>0</v>
      </c>
      <c r="O24" s="46">
        <v>0</v>
      </c>
      <c r="P24" s="46">
        <v>0</v>
      </c>
      <c r="Q24" s="47">
        <v>523575</v>
      </c>
    </row>
    <row r="25" spans="2:17" ht="27" customHeight="1" x14ac:dyDescent="0.3">
      <c r="B25" s="18" t="s">
        <v>188</v>
      </c>
      <c r="C25" s="46">
        <v>-21409</v>
      </c>
      <c r="D25" s="46">
        <v>25975</v>
      </c>
      <c r="E25" s="46">
        <v>20948</v>
      </c>
      <c r="F25" s="46">
        <v>0</v>
      </c>
      <c r="G25" s="46">
        <v>0</v>
      </c>
      <c r="H25" s="46">
        <v>0</v>
      </c>
      <c r="I25" s="46">
        <v>0</v>
      </c>
      <c r="J25" s="46">
        <v>0</v>
      </c>
      <c r="K25" s="46">
        <v>0</v>
      </c>
      <c r="L25" s="46">
        <v>9537</v>
      </c>
      <c r="M25" s="46">
        <v>27437</v>
      </c>
      <c r="N25" s="46">
        <v>6736</v>
      </c>
      <c r="O25" s="46">
        <v>0</v>
      </c>
      <c r="P25" s="46">
        <v>0</v>
      </c>
      <c r="Q25" s="47">
        <v>-30698</v>
      </c>
    </row>
    <row r="26" spans="2:17" ht="27" customHeight="1" x14ac:dyDescent="0.3">
      <c r="B26" s="18" t="s">
        <v>189</v>
      </c>
      <c r="C26" s="46">
        <v>396</v>
      </c>
      <c r="D26" s="46">
        <v>57</v>
      </c>
      <c r="E26" s="46">
        <v>-324</v>
      </c>
      <c r="F26" s="46">
        <v>0</v>
      </c>
      <c r="G26" s="46">
        <v>0</v>
      </c>
      <c r="H26" s="46">
        <v>0</v>
      </c>
      <c r="I26" s="46">
        <v>0</v>
      </c>
      <c r="J26" s="46">
        <v>0</v>
      </c>
      <c r="K26" s="46">
        <v>0</v>
      </c>
      <c r="L26" s="46">
        <v>-69</v>
      </c>
      <c r="M26" s="46">
        <v>0</v>
      </c>
      <c r="N26" s="46">
        <v>0</v>
      </c>
      <c r="O26" s="46">
        <v>0</v>
      </c>
      <c r="P26" s="46">
        <v>0</v>
      </c>
      <c r="Q26" s="47">
        <v>142</v>
      </c>
    </row>
    <row r="27" spans="2:17" ht="27" customHeight="1" x14ac:dyDescent="0.3">
      <c r="B27" s="18" t="s">
        <v>212</v>
      </c>
      <c r="C27" s="46">
        <v>1092750</v>
      </c>
      <c r="D27" s="46">
        <v>212303</v>
      </c>
      <c r="E27" s="46">
        <v>209139</v>
      </c>
      <c r="F27" s="46">
        <v>14950</v>
      </c>
      <c r="G27" s="46">
        <v>0</v>
      </c>
      <c r="H27" s="46">
        <v>2026</v>
      </c>
      <c r="I27" s="46">
        <v>0</v>
      </c>
      <c r="J27" s="46">
        <v>0</v>
      </c>
      <c r="K27" s="46">
        <v>0</v>
      </c>
      <c r="L27" s="46">
        <v>13357</v>
      </c>
      <c r="M27" s="46">
        <v>14691</v>
      </c>
      <c r="N27" s="46">
        <v>-63353</v>
      </c>
      <c r="O27" s="46">
        <v>0</v>
      </c>
      <c r="P27" s="46">
        <v>0</v>
      </c>
      <c r="Q27" s="47">
        <v>1223412</v>
      </c>
    </row>
    <row r="28" spans="2:17" ht="27" customHeight="1" x14ac:dyDescent="0.3">
      <c r="B28" s="18" t="s">
        <v>40</v>
      </c>
      <c r="C28" s="46">
        <v>0</v>
      </c>
      <c r="D28" s="46">
        <v>1718</v>
      </c>
      <c r="E28" s="46">
        <v>1718</v>
      </c>
      <c r="F28" s="46">
        <v>0</v>
      </c>
      <c r="G28" s="46">
        <v>0</v>
      </c>
      <c r="H28" s="46">
        <v>0</v>
      </c>
      <c r="I28" s="46">
        <v>0</v>
      </c>
      <c r="J28" s="46">
        <v>0</v>
      </c>
      <c r="K28" s="46">
        <v>0</v>
      </c>
      <c r="L28" s="46">
        <v>0</v>
      </c>
      <c r="M28" s="46">
        <v>0</v>
      </c>
      <c r="N28" s="46">
        <v>2547</v>
      </c>
      <c r="O28" s="46">
        <v>0</v>
      </c>
      <c r="P28" s="46">
        <v>0</v>
      </c>
      <c r="Q28" s="47">
        <v>4265</v>
      </c>
    </row>
    <row r="29" spans="2:17" ht="27" customHeight="1" x14ac:dyDescent="0.3">
      <c r="B29" s="18" t="s">
        <v>65</v>
      </c>
      <c r="C29" s="46">
        <v>3892</v>
      </c>
      <c r="D29" s="46">
        <v>0</v>
      </c>
      <c r="E29" s="46">
        <v>0</v>
      </c>
      <c r="F29" s="46">
        <v>0</v>
      </c>
      <c r="G29" s="46">
        <v>0</v>
      </c>
      <c r="H29" s="46">
        <v>0</v>
      </c>
      <c r="I29" s="46">
        <v>0</v>
      </c>
      <c r="J29" s="46">
        <v>0</v>
      </c>
      <c r="K29" s="46">
        <v>0</v>
      </c>
      <c r="L29" s="46">
        <v>0</v>
      </c>
      <c r="M29" s="46">
        <v>0</v>
      </c>
      <c r="N29" s="46">
        <v>0</v>
      </c>
      <c r="O29" s="46">
        <v>0</v>
      </c>
      <c r="P29" s="46">
        <v>0</v>
      </c>
      <c r="Q29" s="47">
        <v>3892</v>
      </c>
    </row>
    <row r="30" spans="2:17" ht="27" customHeight="1" x14ac:dyDescent="0.3">
      <c r="B30" s="18" t="s">
        <v>66</v>
      </c>
      <c r="C30" s="46">
        <v>0</v>
      </c>
      <c r="D30" s="46">
        <v>0</v>
      </c>
      <c r="E30" s="46">
        <v>0</v>
      </c>
      <c r="F30" s="46">
        <v>0</v>
      </c>
      <c r="G30" s="46">
        <v>0</v>
      </c>
      <c r="H30" s="46">
        <v>0</v>
      </c>
      <c r="I30" s="46">
        <v>0</v>
      </c>
      <c r="J30" s="46">
        <v>0</v>
      </c>
      <c r="K30" s="46">
        <v>0</v>
      </c>
      <c r="L30" s="46">
        <v>0</v>
      </c>
      <c r="M30" s="46">
        <v>0</v>
      </c>
      <c r="N30" s="46">
        <v>0</v>
      </c>
      <c r="O30" s="46">
        <v>0</v>
      </c>
      <c r="P30" s="46">
        <v>0</v>
      </c>
      <c r="Q30" s="47">
        <v>0</v>
      </c>
    </row>
    <row r="31" spans="2:17" ht="27" customHeight="1" x14ac:dyDescent="0.3">
      <c r="B31" s="18" t="s">
        <v>67</v>
      </c>
      <c r="C31" s="46">
        <v>0</v>
      </c>
      <c r="D31" s="46">
        <v>0</v>
      </c>
      <c r="E31" s="46">
        <v>0</v>
      </c>
      <c r="F31" s="46">
        <v>0</v>
      </c>
      <c r="G31" s="46"/>
      <c r="H31" s="46"/>
      <c r="I31" s="46">
        <v>0</v>
      </c>
      <c r="J31" s="46">
        <v>0</v>
      </c>
      <c r="K31" s="46">
        <v>0</v>
      </c>
      <c r="L31" s="46">
        <v>0</v>
      </c>
      <c r="M31" s="46">
        <v>0</v>
      </c>
      <c r="N31" s="46">
        <v>0</v>
      </c>
      <c r="O31" s="46">
        <v>0</v>
      </c>
      <c r="P31" s="46">
        <v>0</v>
      </c>
      <c r="Q31" s="47"/>
    </row>
    <row r="32" spans="2:17" ht="27" customHeight="1" x14ac:dyDescent="0.25">
      <c r="B32" s="96" t="s">
        <v>47</v>
      </c>
      <c r="C32" s="101">
        <f>SUM(C6:C31)</f>
        <v>4713280</v>
      </c>
      <c r="D32" s="101">
        <f t="shared" ref="D32:Q32" si="0">SUM(D6:D31)</f>
        <v>2262008</v>
      </c>
      <c r="E32" s="101">
        <f t="shared" si="0"/>
        <v>1754134</v>
      </c>
      <c r="F32" s="101">
        <f t="shared" si="0"/>
        <v>14950</v>
      </c>
      <c r="G32" s="101">
        <f t="shared" si="0"/>
        <v>549836</v>
      </c>
      <c r="H32" s="101">
        <f t="shared" si="0"/>
        <v>603353</v>
      </c>
      <c r="I32" s="101">
        <f t="shared" si="0"/>
        <v>0</v>
      </c>
      <c r="J32" s="101">
        <f t="shared" si="0"/>
        <v>0</v>
      </c>
      <c r="K32" s="101">
        <f t="shared" si="0"/>
        <v>0</v>
      </c>
      <c r="L32" s="101">
        <f t="shared" si="0"/>
        <v>59703</v>
      </c>
      <c r="M32" s="101">
        <f t="shared" si="0"/>
        <v>399896</v>
      </c>
      <c r="N32" s="101">
        <f t="shared" si="0"/>
        <v>65576</v>
      </c>
      <c r="O32" s="101">
        <f t="shared" si="0"/>
        <v>246</v>
      </c>
      <c r="P32" s="101">
        <f t="shared" si="0"/>
        <v>0</v>
      </c>
      <c r="Q32" s="101">
        <f t="shared" si="0"/>
        <v>5484740</v>
      </c>
    </row>
    <row r="33" spans="2:17" ht="27" customHeight="1" x14ac:dyDescent="0.25">
      <c r="B33" s="264" t="s">
        <v>48</v>
      </c>
      <c r="C33" s="265"/>
      <c r="D33" s="265"/>
      <c r="E33" s="265"/>
      <c r="F33" s="265"/>
      <c r="G33" s="265"/>
      <c r="H33" s="265"/>
      <c r="I33" s="265"/>
      <c r="J33" s="265"/>
      <c r="K33" s="265"/>
      <c r="L33" s="265"/>
      <c r="M33" s="265"/>
      <c r="N33" s="265"/>
      <c r="O33" s="265"/>
      <c r="P33" s="265"/>
      <c r="Q33" s="266"/>
    </row>
    <row r="34" spans="2:17" ht="27" customHeight="1" x14ac:dyDescent="0.3">
      <c r="B34" s="18" t="s">
        <v>49</v>
      </c>
      <c r="C34" s="46">
        <v>0</v>
      </c>
      <c r="D34" s="46">
        <v>0</v>
      </c>
      <c r="E34" s="46">
        <v>0</v>
      </c>
      <c r="F34" s="46">
        <v>0</v>
      </c>
      <c r="G34" s="46">
        <v>0</v>
      </c>
      <c r="H34" s="46">
        <v>0</v>
      </c>
      <c r="I34" s="46">
        <v>0</v>
      </c>
      <c r="J34" s="46">
        <v>0</v>
      </c>
      <c r="K34" s="46">
        <v>0</v>
      </c>
      <c r="L34" s="46">
        <v>0</v>
      </c>
      <c r="M34" s="46">
        <v>0</v>
      </c>
      <c r="N34" s="46">
        <v>0</v>
      </c>
      <c r="O34" s="46">
        <v>0</v>
      </c>
      <c r="P34" s="46">
        <v>0</v>
      </c>
      <c r="Q34" s="47">
        <v>0</v>
      </c>
    </row>
    <row r="35" spans="2:17" ht="27" customHeight="1" x14ac:dyDescent="0.3">
      <c r="B35" s="18" t="s">
        <v>82</v>
      </c>
      <c r="C35" s="46">
        <v>0</v>
      </c>
      <c r="D35" s="46">
        <v>0</v>
      </c>
      <c r="E35" s="46">
        <v>0</v>
      </c>
      <c r="F35" s="46">
        <v>0</v>
      </c>
      <c r="G35" s="46">
        <v>0</v>
      </c>
      <c r="H35" s="46">
        <v>0</v>
      </c>
      <c r="I35" s="46">
        <v>0</v>
      </c>
      <c r="J35" s="46">
        <v>0</v>
      </c>
      <c r="K35" s="46">
        <v>0</v>
      </c>
      <c r="L35" s="46">
        <v>0</v>
      </c>
      <c r="M35" s="46">
        <v>0</v>
      </c>
      <c r="N35" s="46">
        <v>0</v>
      </c>
      <c r="O35" s="46">
        <v>0</v>
      </c>
      <c r="P35" s="46">
        <v>0</v>
      </c>
      <c r="Q35" s="47">
        <v>0</v>
      </c>
    </row>
    <row r="36" spans="2:17" ht="27" customHeight="1" x14ac:dyDescent="0.3">
      <c r="B36" s="18" t="s">
        <v>50</v>
      </c>
      <c r="C36" s="46">
        <v>0</v>
      </c>
      <c r="D36" s="46">
        <v>0</v>
      </c>
      <c r="E36" s="46">
        <v>0</v>
      </c>
      <c r="F36" s="46">
        <v>0</v>
      </c>
      <c r="G36" s="46">
        <v>0</v>
      </c>
      <c r="H36" s="46">
        <v>0</v>
      </c>
      <c r="I36" s="46">
        <v>0</v>
      </c>
      <c r="J36" s="46">
        <v>0</v>
      </c>
      <c r="K36" s="46">
        <v>0</v>
      </c>
      <c r="L36" s="46">
        <v>0</v>
      </c>
      <c r="M36" s="46">
        <v>0</v>
      </c>
      <c r="N36" s="46">
        <v>0</v>
      </c>
      <c r="O36" s="46">
        <v>0</v>
      </c>
      <c r="P36" s="46">
        <v>0</v>
      </c>
      <c r="Q36" s="47">
        <v>0</v>
      </c>
    </row>
    <row r="37" spans="2:17" ht="27" customHeight="1" x14ac:dyDescent="0.25">
      <c r="B37" s="96" t="s">
        <v>47</v>
      </c>
      <c r="C37" s="101">
        <f>SUM(C34:C36)</f>
        <v>0</v>
      </c>
      <c r="D37" s="101">
        <f t="shared" ref="D37:Q37" si="1">SUM(D34:D36)</f>
        <v>0</v>
      </c>
      <c r="E37" s="101">
        <f t="shared" si="1"/>
        <v>0</v>
      </c>
      <c r="F37" s="101">
        <f t="shared" si="1"/>
        <v>0</v>
      </c>
      <c r="G37" s="101">
        <f t="shared" si="1"/>
        <v>0</v>
      </c>
      <c r="H37" s="101">
        <f t="shared" si="1"/>
        <v>0</v>
      </c>
      <c r="I37" s="101">
        <f t="shared" si="1"/>
        <v>0</v>
      </c>
      <c r="J37" s="101">
        <f t="shared" si="1"/>
        <v>0</v>
      </c>
      <c r="K37" s="101">
        <f t="shared" si="1"/>
        <v>0</v>
      </c>
      <c r="L37" s="101">
        <f t="shared" si="1"/>
        <v>0</v>
      </c>
      <c r="M37" s="101">
        <f t="shared" si="1"/>
        <v>0</v>
      </c>
      <c r="N37" s="101">
        <f t="shared" si="1"/>
        <v>0</v>
      </c>
      <c r="O37" s="101">
        <f t="shared" si="1"/>
        <v>0</v>
      </c>
      <c r="P37" s="101">
        <f t="shared" si="1"/>
        <v>0</v>
      </c>
      <c r="Q37" s="101">
        <f t="shared" si="1"/>
        <v>0</v>
      </c>
    </row>
    <row r="38" spans="2:17" x14ac:dyDescent="0.25">
      <c r="B38" s="273" t="s">
        <v>52</v>
      </c>
      <c r="C38" s="273"/>
      <c r="D38" s="273"/>
      <c r="E38" s="273"/>
      <c r="F38" s="273"/>
      <c r="G38" s="273"/>
      <c r="H38" s="273"/>
      <c r="I38" s="273"/>
      <c r="J38" s="273"/>
      <c r="K38" s="273"/>
      <c r="L38" s="273"/>
      <c r="M38" s="273"/>
      <c r="N38" s="273"/>
      <c r="O38" s="273"/>
      <c r="P38" s="273"/>
      <c r="Q38" s="273"/>
    </row>
  </sheetData>
  <sheetProtection password="E931" sheet="1" objects="1" scenarios="1"/>
  <mergeCells count="4">
    <mergeCell ref="B3:Q3"/>
    <mergeCell ref="B5:Q5"/>
    <mergeCell ref="B33:Q33"/>
    <mergeCell ref="B38:Q38"/>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8"/>
  <sheetViews>
    <sheetView showGridLines="0" topLeftCell="A31" zoomScale="80" zoomScaleNormal="80" workbookViewId="0">
      <selection activeCell="B38" sqref="B38:Q38"/>
    </sheetView>
  </sheetViews>
  <sheetFormatPr defaultColWidth="15.7109375" defaultRowHeight="15" x14ac:dyDescent="0.25"/>
  <cols>
    <col min="1" max="1" width="15.7109375" style="10"/>
    <col min="2" max="2" width="49" style="10" customWidth="1"/>
    <col min="3" max="16" width="18.85546875" style="10" customWidth="1"/>
    <col min="17" max="17" width="18.85546875" style="23" customWidth="1"/>
    <col min="18" max="16384" width="15.7109375" style="10"/>
  </cols>
  <sheetData>
    <row r="2" spans="2:17" ht="8.25" customHeight="1" x14ac:dyDescent="0.25"/>
    <row r="3" spans="2:17" ht="24.75" customHeight="1" x14ac:dyDescent="0.25">
      <c r="B3" s="271" t="s">
        <v>284</v>
      </c>
      <c r="C3" s="271"/>
      <c r="D3" s="271"/>
      <c r="E3" s="271"/>
      <c r="F3" s="271"/>
      <c r="G3" s="271"/>
      <c r="H3" s="271"/>
      <c r="I3" s="271"/>
      <c r="J3" s="271"/>
      <c r="K3" s="271"/>
      <c r="L3" s="271"/>
      <c r="M3" s="271"/>
      <c r="N3" s="271"/>
      <c r="O3" s="271"/>
      <c r="P3" s="271"/>
      <c r="Q3" s="271"/>
    </row>
    <row r="4" spans="2:17" s="37" customFormat="1" ht="36.75" x14ac:dyDescent="0.25">
      <c r="B4" s="109" t="s">
        <v>0</v>
      </c>
      <c r="C4" s="104" t="s">
        <v>69</v>
      </c>
      <c r="D4" s="104" t="s">
        <v>70</v>
      </c>
      <c r="E4" s="104" t="s">
        <v>71</v>
      </c>
      <c r="F4" s="104" t="s">
        <v>72</v>
      </c>
      <c r="G4" s="104" t="s">
        <v>73</v>
      </c>
      <c r="H4" s="104" t="s">
        <v>90</v>
      </c>
      <c r="I4" s="110" t="s">
        <v>74</v>
      </c>
      <c r="J4" s="104" t="s">
        <v>75</v>
      </c>
      <c r="K4" s="195" t="s">
        <v>76</v>
      </c>
      <c r="L4" s="195" t="s">
        <v>77</v>
      </c>
      <c r="M4" s="195" t="s">
        <v>78</v>
      </c>
      <c r="N4" s="195" t="s">
        <v>2</v>
      </c>
      <c r="O4" s="195" t="s">
        <v>79</v>
      </c>
      <c r="P4" s="195" t="s">
        <v>80</v>
      </c>
      <c r="Q4" s="195" t="s">
        <v>81</v>
      </c>
    </row>
    <row r="5" spans="2:17" ht="30.75" customHeight="1" x14ac:dyDescent="0.25">
      <c r="B5" s="264" t="s">
        <v>16</v>
      </c>
      <c r="C5" s="265"/>
      <c r="D5" s="265"/>
      <c r="E5" s="265"/>
      <c r="F5" s="265"/>
      <c r="G5" s="265"/>
      <c r="H5" s="265"/>
      <c r="I5" s="265"/>
      <c r="J5" s="265"/>
      <c r="K5" s="265"/>
      <c r="L5" s="265"/>
      <c r="M5" s="265"/>
      <c r="N5" s="265"/>
      <c r="O5" s="265"/>
      <c r="P5" s="265"/>
      <c r="Q5" s="266"/>
    </row>
    <row r="6" spans="2:17" ht="30.75" customHeight="1" x14ac:dyDescent="0.3">
      <c r="B6" s="18" t="s">
        <v>53</v>
      </c>
      <c r="C6" s="46">
        <v>407</v>
      </c>
      <c r="D6" s="46">
        <v>0</v>
      </c>
      <c r="E6" s="46">
        <v>0</v>
      </c>
      <c r="F6" s="46">
        <v>0</v>
      </c>
      <c r="G6" s="46">
        <v>0</v>
      </c>
      <c r="H6" s="46">
        <v>0</v>
      </c>
      <c r="I6" s="46">
        <v>0</v>
      </c>
      <c r="J6" s="46">
        <v>0</v>
      </c>
      <c r="K6" s="46">
        <v>0</v>
      </c>
      <c r="L6" s="46">
        <v>0</v>
      </c>
      <c r="M6" s="46">
        <v>0</v>
      </c>
      <c r="N6" s="46">
        <v>0</v>
      </c>
      <c r="O6" s="46">
        <v>0</v>
      </c>
      <c r="P6" s="46">
        <v>0</v>
      </c>
      <c r="Q6" s="47">
        <v>407</v>
      </c>
    </row>
    <row r="7" spans="2:17" ht="30.75" customHeight="1" x14ac:dyDescent="0.3">
      <c r="B7" s="18" t="s">
        <v>200</v>
      </c>
      <c r="C7" s="46">
        <v>0</v>
      </c>
      <c r="D7" s="46">
        <v>0</v>
      </c>
      <c r="E7" s="46">
        <v>0</v>
      </c>
      <c r="F7" s="46">
        <v>0</v>
      </c>
      <c r="G7" s="46">
        <v>0</v>
      </c>
      <c r="H7" s="46">
        <v>0</v>
      </c>
      <c r="I7" s="46">
        <v>0</v>
      </c>
      <c r="J7" s="46">
        <v>0</v>
      </c>
      <c r="K7" s="46">
        <v>0</v>
      </c>
      <c r="L7" s="46">
        <v>0</v>
      </c>
      <c r="M7" s="46">
        <v>0</v>
      </c>
      <c r="N7" s="46">
        <v>0</v>
      </c>
      <c r="O7" s="46">
        <v>0</v>
      </c>
      <c r="P7" s="46">
        <v>0</v>
      </c>
      <c r="Q7" s="47">
        <v>0</v>
      </c>
    </row>
    <row r="8" spans="2:17" ht="30.75" customHeight="1" x14ac:dyDescent="0.3">
      <c r="B8" s="18" t="s">
        <v>211</v>
      </c>
      <c r="C8" s="46">
        <v>4910059</v>
      </c>
      <c r="D8" s="46">
        <v>150064</v>
      </c>
      <c r="E8" s="46">
        <v>150064</v>
      </c>
      <c r="F8" s="46">
        <v>0</v>
      </c>
      <c r="G8" s="46">
        <v>449038</v>
      </c>
      <c r="H8" s="46">
        <v>345870</v>
      </c>
      <c r="I8" s="46">
        <v>174032</v>
      </c>
      <c r="J8" s="46">
        <v>103168</v>
      </c>
      <c r="K8" s="46">
        <v>0</v>
      </c>
      <c r="L8" s="46">
        <v>0</v>
      </c>
      <c r="M8" s="46">
        <v>0</v>
      </c>
      <c r="N8" s="46">
        <v>0</v>
      </c>
      <c r="O8" s="46">
        <v>0</v>
      </c>
      <c r="P8" s="46">
        <v>0</v>
      </c>
      <c r="Q8" s="47">
        <v>4437053</v>
      </c>
    </row>
    <row r="9" spans="2:17" ht="30.75" customHeight="1" x14ac:dyDescent="0.3">
      <c r="B9" s="18" t="s">
        <v>21</v>
      </c>
      <c r="C9" s="46">
        <v>0</v>
      </c>
      <c r="D9" s="46">
        <v>0</v>
      </c>
      <c r="E9" s="46">
        <v>0</v>
      </c>
      <c r="F9" s="46">
        <v>0</v>
      </c>
      <c r="G9" s="46">
        <v>0</v>
      </c>
      <c r="H9" s="46">
        <v>0</v>
      </c>
      <c r="I9" s="46">
        <v>0</v>
      </c>
      <c r="J9" s="46">
        <v>0</v>
      </c>
      <c r="K9" s="46">
        <v>0</v>
      </c>
      <c r="L9" s="46">
        <v>0</v>
      </c>
      <c r="M9" s="46">
        <v>0</v>
      </c>
      <c r="N9" s="46">
        <v>0</v>
      </c>
      <c r="O9" s="46">
        <v>0</v>
      </c>
      <c r="P9" s="46">
        <v>0</v>
      </c>
      <c r="Q9" s="47">
        <v>0</v>
      </c>
    </row>
    <row r="10" spans="2:17" ht="30.75" customHeight="1" x14ac:dyDescent="0.3">
      <c r="B10" s="18" t="s">
        <v>54</v>
      </c>
      <c r="C10" s="46">
        <v>0</v>
      </c>
      <c r="D10" s="46">
        <v>0</v>
      </c>
      <c r="E10" s="46">
        <v>0</v>
      </c>
      <c r="F10" s="46">
        <v>0</v>
      </c>
      <c r="G10" s="46">
        <v>0</v>
      </c>
      <c r="H10" s="46">
        <v>0</v>
      </c>
      <c r="I10" s="46">
        <v>0</v>
      </c>
      <c r="J10" s="46">
        <v>0</v>
      </c>
      <c r="K10" s="46">
        <v>0</v>
      </c>
      <c r="L10" s="46">
        <v>0</v>
      </c>
      <c r="M10" s="46">
        <v>0</v>
      </c>
      <c r="N10" s="46">
        <v>0</v>
      </c>
      <c r="O10" s="46">
        <v>0</v>
      </c>
      <c r="P10" s="46">
        <v>0</v>
      </c>
      <c r="Q10" s="47">
        <v>0</v>
      </c>
    </row>
    <row r="11" spans="2:17" ht="30.75" customHeight="1" x14ac:dyDescent="0.3">
      <c r="B11" s="18" t="s">
        <v>55</v>
      </c>
      <c r="C11" s="46">
        <v>0</v>
      </c>
      <c r="D11" s="46">
        <v>0</v>
      </c>
      <c r="E11" s="46">
        <v>0</v>
      </c>
      <c r="F11" s="46">
        <v>0</v>
      </c>
      <c r="G11" s="46">
        <v>0</v>
      </c>
      <c r="H11" s="46">
        <v>0</v>
      </c>
      <c r="I11" s="46">
        <v>0</v>
      </c>
      <c r="J11" s="46">
        <v>0</v>
      </c>
      <c r="K11" s="46">
        <v>0</v>
      </c>
      <c r="L11" s="46">
        <v>0</v>
      </c>
      <c r="M11" s="46">
        <v>0</v>
      </c>
      <c r="N11" s="46">
        <v>0</v>
      </c>
      <c r="O11" s="46">
        <v>0</v>
      </c>
      <c r="P11" s="46">
        <v>0</v>
      </c>
      <c r="Q11" s="47">
        <v>0</v>
      </c>
    </row>
    <row r="12" spans="2:17" ht="30.75" customHeight="1" x14ac:dyDescent="0.3">
      <c r="B12" s="18" t="s">
        <v>23</v>
      </c>
      <c r="C12" s="46">
        <v>0</v>
      </c>
      <c r="D12" s="46">
        <v>0</v>
      </c>
      <c r="E12" s="46">
        <v>0</v>
      </c>
      <c r="F12" s="46">
        <v>0</v>
      </c>
      <c r="G12" s="46">
        <v>0</v>
      </c>
      <c r="H12" s="46">
        <v>0</v>
      </c>
      <c r="I12" s="46">
        <v>0</v>
      </c>
      <c r="J12" s="46">
        <v>0</v>
      </c>
      <c r="K12" s="46">
        <v>0</v>
      </c>
      <c r="L12" s="46">
        <v>0</v>
      </c>
      <c r="M12" s="46">
        <v>0</v>
      </c>
      <c r="N12" s="46">
        <v>0</v>
      </c>
      <c r="O12" s="46">
        <v>0</v>
      </c>
      <c r="P12" s="46">
        <v>0</v>
      </c>
      <c r="Q12" s="47">
        <v>0</v>
      </c>
    </row>
    <row r="13" spans="2:17" ht="30.75" customHeight="1" x14ac:dyDescent="0.3">
      <c r="B13" s="18" t="s">
        <v>56</v>
      </c>
      <c r="C13" s="46">
        <v>0</v>
      </c>
      <c r="D13" s="46">
        <v>0</v>
      </c>
      <c r="E13" s="46">
        <v>0</v>
      </c>
      <c r="F13" s="46">
        <v>0</v>
      </c>
      <c r="G13" s="46">
        <v>0</v>
      </c>
      <c r="H13" s="46">
        <v>0</v>
      </c>
      <c r="I13" s="46">
        <v>0</v>
      </c>
      <c r="J13" s="46">
        <v>0</v>
      </c>
      <c r="K13" s="46">
        <v>0</v>
      </c>
      <c r="L13" s="46">
        <v>0</v>
      </c>
      <c r="M13" s="46">
        <v>0</v>
      </c>
      <c r="N13" s="46">
        <v>0</v>
      </c>
      <c r="O13" s="46">
        <v>0</v>
      </c>
      <c r="P13" s="46">
        <v>0</v>
      </c>
      <c r="Q13" s="47">
        <v>0</v>
      </c>
    </row>
    <row r="14" spans="2:17" ht="30.75" customHeight="1" x14ac:dyDescent="0.3">
      <c r="B14" s="18" t="s">
        <v>57</v>
      </c>
      <c r="C14" s="46">
        <v>0</v>
      </c>
      <c r="D14" s="46">
        <v>0</v>
      </c>
      <c r="E14" s="46">
        <v>0</v>
      </c>
      <c r="F14" s="46">
        <v>0</v>
      </c>
      <c r="G14" s="46">
        <v>0</v>
      </c>
      <c r="H14" s="46">
        <v>0</v>
      </c>
      <c r="I14" s="46">
        <v>0</v>
      </c>
      <c r="J14" s="46">
        <v>0</v>
      </c>
      <c r="K14" s="46">
        <v>0</v>
      </c>
      <c r="L14" s="46">
        <v>0</v>
      </c>
      <c r="M14" s="46">
        <v>0</v>
      </c>
      <c r="N14" s="46">
        <v>0</v>
      </c>
      <c r="O14" s="46">
        <v>0</v>
      </c>
      <c r="P14" s="46">
        <v>0</v>
      </c>
      <c r="Q14" s="47">
        <v>0</v>
      </c>
    </row>
    <row r="15" spans="2:17" ht="30.75" customHeight="1" x14ac:dyDescent="0.3">
      <c r="B15" s="18" t="s">
        <v>58</v>
      </c>
      <c r="C15" s="46">
        <v>0</v>
      </c>
      <c r="D15" s="46">
        <v>0</v>
      </c>
      <c r="E15" s="46">
        <v>0</v>
      </c>
      <c r="F15" s="46">
        <v>0</v>
      </c>
      <c r="G15" s="46">
        <v>0</v>
      </c>
      <c r="H15" s="46">
        <v>0</v>
      </c>
      <c r="I15" s="46">
        <v>0</v>
      </c>
      <c r="J15" s="46">
        <v>0</v>
      </c>
      <c r="K15" s="46">
        <v>0</v>
      </c>
      <c r="L15" s="46">
        <v>0</v>
      </c>
      <c r="M15" s="46">
        <v>0</v>
      </c>
      <c r="N15" s="46">
        <v>0</v>
      </c>
      <c r="O15" s="46">
        <v>0</v>
      </c>
      <c r="P15" s="46">
        <v>0</v>
      </c>
      <c r="Q15" s="47">
        <v>0</v>
      </c>
    </row>
    <row r="16" spans="2:17" ht="30.75" customHeight="1" x14ac:dyDescent="0.3">
      <c r="B16" s="18" t="s">
        <v>59</v>
      </c>
      <c r="C16" s="46">
        <v>405064</v>
      </c>
      <c r="D16" s="46">
        <v>12450</v>
      </c>
      <c r="E16" s="46">
        <v>12450</v>
      </c>
      <c r="F16" s="46">
        <v>0</v>
      </c>
      <c r="G16" s="46">
        <v>4541</v>
      </c>
      <c r="H16" s="46">
        <v>4541</v>
      </c>
      <c r="I16" s="46">
        <v>13093</v>
      </c>
      <c r="J16" s="46">
        <v>0</v>
      </c>
      <c r="K16" s="46">
        <v>0</v>
      </c>
      <c r="L16" s="46">
        <v>0</v>
      </c>
      <c r="M16" s="46">
        <v>0</v>
      </c>
      <c r="N16" s="46">
        <v>2754</v>
      </c>
      <c r="O16" s="46">
        <v>0</v>
      </c>
      <c r="P16" s="46">
        <v>0</v>
      </c>
      <c r="Q16" s="47">
        <v>402634</v>
      </c>
    </row>
    <row r="17" spans="2:17" ht="30.75" customHeight="1" x14ac:dyDescent="0.3">
      <c r="B17" s="18" t="s">
        <v>60</v>
      </c>
      <c r="C17" s="46">
        <v>0</v>
      </c>
      <c r="D17" s="46">
        <v>0</v>
      </c>
      <c r="E17" s="46">
        <v>0</v>
      </c>
      <c r="F17" s="46">
        <v>0</v>
      </c>
      <c r="G17" s="46">
        <v>0</v>
      </c>
      <c r="H17" s="46">
        <v>0</v>
      </c>
      <c r="I17" s="46">
        <v>0</v>
      </c>
      <c r="J17" s="46">
        <v>0</v>
      </c>
      <c r="K17" s="46">
        <v>0</v>
      </c>
      <c r="L17" s="46">
        <v>0</v>
      </c>
      <c r="M17" s="46">
        <v>0</v>
      </c>
      <c r="N17" s="46">
        <v>0</v>
      </c>
      <c r="O17" s="46">
        <v>0</v>
      </c>
      <c r="P17" s="46">
        <v>0</v>
      </c>
      <c r="Q17" s="47">
        <v>0</v>
      </c>
    </row>
    <row r="18" spans="2:17" ht="30.75" customHeight="1" x14ac:dyDescent="0.3">
      <c r="B18" s="18" t="s">
        <v>61</v>
      </c>
      <c r="C18" s="46">
        <v>0</v>
      </c>
      <c r="D18" s="46">
        <v>0</v>
      </c>
      <c r="E18" s="46">
        <v>0</v>
      </c>
      <c r="F18" s="46">
        <v>0</v>
      </c>
      <c r="G18" s="46">
        <v>0</v>
      </c>
      <c r="H18" s="46">
        <v>0</v>
      </c>
      <c r="I18" s="46">
        <v>0</v>
      </c>
      <c r="J18" s="46">
        <v>0</v>
      </c>
      <c r="K18" s="46">
        <v>0</v>
      </c>
      <c r="L18" s="46">
        <v>0</v>
      </c>
      <c r="M18" s="46">
        <v>0</v>
      </c>
      <c r="N18" s="46">
        <v>0</v>
      </c>
      <c r="O18" s="46">
        <v>0</v>
      </c>
      <c r="P18" s="46">
        <v>0</v>
      </c>
      <c r="Q18" s="47">
        <v>0</v>
      </c>
    </row>
    <row r="19" spans="2:17" ht="30.75" customHeight="1" x14ac:dyDescent="0.3">
      <c r="B19" s="18" t="s">
        <v>185</v>
      </c>
      <c r="C19" s="46">
        <v>0</v>
      </c>
      <c r="D19" s="46">
        <v>0</v>
      </c>
      <c r="E19" s="46">
        <v>0</v>
      </c>
      <c r="F19" s="46">
        <v>0</v>
      </c>
      <c r="G19" s="46">
        <v>0</v>
      </c>
      <c r="H19" s="46">
        <v>0</v>
      </c>
      <c r="I19" s="46">
        <v>0</v>
      </c>
      <c r="J19" s="46">
        <v>0</v>
      </c>
      <c r="K19" s="46">
        <v>0</v>
      </c>
      <c r="L19" s="46">
        <v>0</v>
      </c>
      <c r="M19" s="46">
        <v>0</v>
      </c>
      <c r="N19" s="46">
        <v>0</v>
      </c>
      <c r="O19" s="46">
        <v>0</v>
      </c>
      <c r="P19" s="46">
        <v>0</v>
      </c>
      <c r="Q19" s="47">
        <v>0</v>
      </c>
    </row>
    <row r="20" spans="2:17" ht="30.75" customHeight="1" x14ac:dyDescent="0.3">
      <c r="B20" s="18" t="s">
        <v>190</v>
      </c>
      <c r="C20" s="46">
        <v>3749235</v>
      </c>
      <c r="D20" s="46">
        <v>451804</v>
      </c>
      <c r="E20" s="46">
        <v>451804</v>
      </c>
      <c r="F20" s="46">
        <v>0</v>
      </c>
      <c r="G20" s="46">
        <v>380279</v>
      </c>
      <c r="H20" s="46">
        <v>372139</v>
      </c>
      <c r="I20" s="46">
        <v>0</v>
      </c>
      <c r="J20" s="46">
        <v>0</v>
      </c>
      <c r="K20" s="46">
        <v>0</v>
      </c>
      <c r="L20" s="46">
        <v>32791</v>
      </c>
      <c r="M20" s="46">
        <v>136424</v>
      </c>
      <c r="N20" s="46">
        <v>165957</v>
      </c>
      <c r="O20" s="46">
        <v>0</v>
      </c>
      <c r="P20" s="46">
        <v>0</v>
      </c>
      <c r="Q20" s="47">
        <v>3825643</v>
      </c>
    </row>
    <row r="21" spans="2:17" ht="30.75" customHeight="1" x14ac:dyDescent="0.3">
      <c r="B21" s="18" t="s">
        <v>36</v>
      </c>
      <c r="C21" s="46">
        <v>397855</v>
      </c>
      <c r="D21" s="46">
        <v>4609</v>
      </c>
      <c r="E21" s="46">
        <v>4609</v>
      </c>
      <c r="F21" s="46">
        <v>0</v>
      </c>
      <c r="G21" s="46">
        <v>0</v>
      </c>
      <c r="H21" s="46">
        <v>0</v>
      </c>
      <c r="I21" s="46">
        <v>0</v>
      </c>
      <c r="J21" s="46">
        <v>0</v>
      </c>
      <c r="K21" s="46">
        <v>0</v>
      </c>
      <c r="L21" s="46">
        <v>0</v>
      </c>
      <c r="M21" s="46">
        <v>1716</v>
      </c>
      <c r="N21" s="46">
        <v>113</v>
      </c>
      <c r="O21" s="46">
        <v>0</v>
      </c>
      <c r="P21" s="46">
        <v>0</v>
      </c>
      <c r="Q21" s="47">
        <v>400861</v>
      </c>
    </row>
    <row r="22" spans="2:17" ht="30.75" customHeight="1" x14ac:dyDescent="0.3">
      <c r="B22" s="18" t="s">
        <v>62</v>
      </c>
      <c r="C22" s="46">
        <v>415210</v>
      </c>
      <c r="D22" s="46">
        <v>0</v>
      </c>
      <c r="E22" s="46">
        <v>0</v>
      </c>
      <c r="F22" s="46">
        <v>0</v>
      </c>
      <c r="G22" s="46">
        <v>8733</v>
      </c>
      <c r="H22" s="46">
        <v>9240</v>
      </c>
      <c r="I22" s="46">
        <v>5990</v>
      </c>
      <c r="J22" s="46">
        <v>0</v>
      </c>
      <c r="K22" s="46">
        <v>0</v>
      </c>
      <c r="L22" s="46">
        <v>0</v>
      </c>
      <c r="M22" s="46">
        <v>19532</v>
      </c>
      <c r="N22" s="46">
        <v>6898</v>
      </c>
      <c r="O22" s="46">
        <v>0</v>
      </c>
      <c r="P22" s="46">
        <v>0</v>
      </c>
      <c r="Q22" s="47">
        <v>387346</v>
      </c>
    </row>
    <row r="23" spans="2:17" ht="30.75" customHeight="1" x14ac:dyDescent="0.3">
      <c r="B23" s="18" t="s">
        <v>63</v>
      </c>
      <c r="C23" s="46">
        <v>5773025</v>
      </c>
      <c r="D23" s="46">
        <v>243908</v>
      </c>
      <c r="E23" s="46">
        <v>243908</v>
      </c>
      <c r="F23" s="46">
        <v>0</v>
      </c>
      <c r="G23" s="46">
        <v>333770</v>
      </c>
      <c r="H23" s="46">
        <v>11927</v>
      </c>
      <c r="I23" s="46">
        <v>283464</v>
      </c>
      <c r="J23" s="46">
        <v>0</v>
      </c>
      <c r="K23" s="46">
        <v>0</v>
      </c>
      <c r="L23" s="46">
        <v>0</v>
      </c>
      <c r="M23" s="46">
        <v>0</v>
      </c>
      <c r="N23" s="46">
        <v>94987</v>
      </c>
      <c r="O23" s="46">
        <v>8949</v>
      </c>
      <c r="P23" s="46">
        <v>0</v>
      </c>
      <c r="Q23" s="47">
        <v>5807581</v>
      </c>
    </row>
    <row r="24" spans="2:17" ht="30.75" customHeight="1" x14ac:dyDescent="0.3">
      <c r="B24" s="18" t="s">
        <v>64</v>
      </c>
      <c r="C24" s="46">
        <v>122840</v>
      </c>
      <c r="D24" s="46">
        <v>75818</v>
      </c>
      <c r="E24" s="46">
        <v>75818</v>
      </c>
      <c r="F24" s="46">
        <v>0</v>
      </c>
      <c r="G24" s="46">
        <v>0</v>
      </c>
      <c r="H24" s="46">
        <v>0</v>
      </c>
      <c r="I24" s="46">
        <v>0</v>
      </c>
      <c r="J24" s="46">
        <v>0</v>
      </c>
      <c r="K24" s="46">
        <v>0</v>
      </c>
      <c r="L24" s="46">
        <v>0</v>
      </c>
      <c r="M24" s="46">
        <v>0</v>
      </c>
      <c r="N24" s="46">
        <v>0</v>
      </c>
      <c r="O24" s="46">
        <v>0</v>
      </c>
      <c r="P24" s="46">
        <v>0</v>
      </c>
      <c r="Q24" s="47">
        <v>198658</v>
      </c>
    </row>
    <row r="25" spans="2:17" ht="30.75" customHeight="1" x14ac:dyDescent="0.3">
      <c r="B25" s="18" t="s">
        <v>188</v>
      </c>
      <c r="C25" s="46">
        <v>0</v>
      </c>
      <c r="D25" s="46">
        <v>0</v>
      </c>
      <c r="E25" s="46">
        <v>0</v>
      </c>
      <c r="F25" s="46">
        <v>0</v>
      </c>
      <c r="G25" s="46">
        <v>0</v>
      </c>
      <c r="H25" s="46">
        <v>0</v>
      </c>
      <c r="I25" s="46">
        <v>0</v>
      </c>
      <c r="J25" s="46">
        <v>0</v>
      </c>
      <c r="K25" s="46">
        <v>0</v>
      </c>
      <c r="L25" s="46">
        <v>0</v>
      </c>
      <c r="M25" s="46">
        <v>0</v>
      </c>
      <c r="N25" s="46">
        <v>0</v>
      </c>
      <c r="O25" s="46">
        <v>0</v>
      </c>
      <c r="P25" s="46">
        <v>0</v>
      </c>
      <c r="Q25" s="47">
        <v>0</v>
      </c>
    </row>
    <row r="26" spans="2:17" ht="30.75" customHeight="1" x14ac:dyDescent="0.3">
      <c r="B26" s="18" t="s">
        <v>189</v>
      </c>
      <c r="C26" s="46">
        <v>0</v>
      </c>
      <c r="D26" s="46">
        <v>0</v>
      </c>
      <c r="E26" s="46">
        <v>0</v>
      </c>
      <c r="F26" s="46">
        <v>0</v>
      </c>
      <c r="G26" s="46">
        <v>0</v>
      </c>
      <c r="H26" s="46">
        <v>0</v>
      </c>
      <c r="I26" s="46">
        <v>0</v>
      </c>
      <c r="J26" s="46">
        <v>0</v>
      </c>
      <c r="K26" s="46">
        <v>0</v>
      </c>
      <c r="L26" s="46">
        <v>0</v>
      </c>
      <c r="M26" s="46">
        <v>0</v>
      </c>
      <c r="N26" s="46">
        <v>0</v>
      </c>
      <c r="O26" s="46">
        <v>0</v>
      </c>
      <c r="P26" s="46">
        <v>0</v>
      </c>
      <c r="Q26" s="47">
        <v>0</v>
      </c>
    </row>
    <row r="27" spans="2:17" ht="30.75" customHeight="1" x14ac:dyDescent="0.3">
      <c r="B27" s="18" t="s">
        <v>212</v>
      </c>
      <c r="C27" s="46">
        <v>7796539</v>
      </c>
      <c r="D27" s="46">
        <v>230896</v>
      </c>
      <c r="E27" s="46">
        <v>230896</v>
      </c>
      <c r="F27" s="46">
        <v>0</v>
      </c>
      <c r="G27" s="46">
        <v>477791</v>
      </c>
      <c r="H27" s="46">
        <v>477791</v>
      </c>
      <c r="I27" s="46">
        <v>0</v>
      </c>
      <c r="J27" s="46">
        <v>0</v>
      </c>
      <c r="K27" s="46">
        <v>0</v>
      </c>
      <c r="L27" s="46">
        <v>16055</v>
      </c>
      <c r="M27" s="46">
        <v>75204</v>
      </c>
      <c r="N27" s="46">
        <v>-240733</v>
      </c>
      <c r="O27" s="46">
        <v>12655</v>
      </c>
      <c r="P27" s="46">
        <v>0</v>
      </c>
      <c r="Q27" s="47">
        <v>7204998</v>
      </c>
    </row>
    <row r="28" spans="2:17" ht="30.75" customHeight="1" x14ac:dyDescent="0.3">
      <c r="B28" s="18" t="s">
        <v>40</v>
      </c>
      <c r="C28" s="46">
        <v>0</v>
      </c>
      <c r="D28" s="46">
        <v>0</v>
      </c>
      <c r="E28" s="46">
        <v>0</v>
      </c>
      <c r="F28" s="46">
        <v>0</v>
      </c>
      <c r="G28" s="46">
        <v>0</v>
      </c>
      <c r="H28" s="46">
        <v>0</v>
      </c>
      <c r="I28" s="46">
        <v>0</v>
      </c>
      <c r="J28" s="46">
        <v>0</v>
      </c>
      <c r="K28" s="46">
        <v>0</v>
      </c>
      <c r="L28" s="46">
        <v>0</v>
      </c>
      <c r="M28" s="46">
        <v>0</v>
      </c>
      <c r="N28" s="46">
        <v>0</v>
      </c>
      <c r="O28" s="46">
        <v>0</v>
      </c>
      <c r="P28" s="46">
        <v>0</v>
      </c>
      <c r="Q28" s="47">
        <v>0</v>
      </c>
    </row>
    <row r="29" spans="2:17" ht="30.75" customHeight="1" x14ac:dyDescent="0.3">
      <c r="B29" s="18" t="s">
        <v>65</v>
      </c>
      <c r="C29" s="46">
        <v>2980</v>
      </c>
      <c r="D29" s="46">
        <v>0</v>
      </c>
      <c r="E29" s="46">
        <v>0</v>
      </c>
      <c r="F29" s="46">
        <v>0</v>
      </c>
      <c r="G29" s="46">
        <v>0</v>
      </c>
      <c r="H29" s="46">
        <v>0</v>
      </c>
      <c r="I29" s="46">
        <v>0</v>
      </c>
      <c r="J29" s="46">
        <v>0</v>
      </c>
      <c r="K29" s="46">
        <v>0</v>
      </c>
      <c r="L29" s="46">
        <v>0</v>
      </c>
      <c r="M29" s="46">
        <v>0</v>
      </c>
      <c r="N29" s="46">
        <v>20</v>
      </c>
      <c r="O29" s="46">
        <v>0</v>
      </c>
      <c r="P29" s="46">
        <v>0</v>
      </c>
      <c r="Q29" s="47">
        <v>3000</v>
      </c>
    </row>
    <row r="30" spans="2:17" ht="30.75" customHeight="1" x14ac:dyDescent="0.3">
      <c r="B30" s="18" t="s">
        <v>66</v>
      </c>
      <c r="C30" s="46">
        <v>0</v>
      </c>
      <c r="D30" s="46">
        <v>0</v>
      </c>
      <c r="E30" s="46">
        <v>0</v>
      </c>
      <c r="F30" s="46">
        <v>0</v>
      </c>
      <c r="G30" s="46">
        <v>0</v>
      </c>
      <c r="H30" s="46">
        <v>0</v>
      </c>
      <c r="I30" s="46">
        <v>0</v>
      </c>
      <c r="J30" s="46">
        <v>0</v>
      </c>
      <c r="K30" s="46">
        <v>0</v>
      </c>
      <c r="L30" s="46">
        <v>0</v>
      </c>
      <c r="M30" s="46">
        <v>0</v>
      </c>
      <c r="N30" s="46">
        <v>0</v>
      </c>
      <c r="O30" s="46">
        <v>0</v>
      </c>
      <c r="P30" s="46">
        <v>0</v>
      </c>
      <c r="Q30" s="47">
        <v>0</v>
      </c>
    </row>
    <row r="31" spans="2:17" ht="30.75" customHeight="1" x14ac:dyDescent="0.3">
      <c r="B31" s="18" t="s">
        <v>67</v>
      </c>
      <c r="C31" s="46">
        <v>828893</v>
      </c>
      <c r="D31" s="46">
        <v>21818</v>
      </c>
      <c r="E31" s="46">
        <v>21818</v>
      </c>
      <c r="F31" s="46">
        <v>0</v>
      </c>
      <c r="G31" s="46">
        <v>26582</v>
      </c>
      <c r="H31" s="46">
        <v>26582</v>
      </c>
      <c r="I31" s="46">
        <v>0</v>
      </c>
      <c r="J31" s="46">
        <v>0</v>
      </c>
      <c r="K31" s="46">
        <v>0</v>
      </c>
      <c r="L31" s="46">
        <v>0</v>
      </c>
      <c r="M31" s="46">
        <v>0</v>
      </c>
      <c r="N31" s="46">
        <v>0</v>
      </c>
      <c r="O31" s="46">
        <v>0</v>
      </c>
      <c r="P31" s="46">
        <v>0</v>
      </c>
      <c r="Q31" s="47">
        <v>824129</v>
      </c>
    </row>
    <row r="32" spans="2:17" ht="30.75" customHeight="1" x14ac:dyDescent="0.25">
      <c r="B32" s="96" t="s">
        <v>47</v>
      </c>
      <c r="C32" s="101">
        <f>SUM(C6:C31)</f>
        <v>24402107</v>
      </c>
      <c r="D32" s="101">
        <f t="shared" ref="D32:Q32" si="0">SUM(D6:D31)</f>
        <v>1191367</v>
      </c>
      <c r="E32" s="101">
        <f t="shared" si="0"/>
        <v>1191367</v>
      </c>
      <c r="F32" s="101">
        <f t="shared" si="0"/>
        <v>0</v>
      </c>
      <c r="G32" s="101">
        <f t="shared" si="0"/>
        <v>1680734</v>
      </c>
      <c r="H32" s="101">
        <f t="shared" si="0"/>
        <v>1248090</v>
      </c>
      <c r="I32" s="101">
        <f t="shared" si="0"/>
        <v>476579</v>
      </c>
      <c r="J32" s="101">
        <f t="shared" si="0"/>
        <v>103168</v>
      </c>
      <c r="K32" s="101">
        <f t="shared" si="0"/>
        <v>0</v>
      </c>
      <c r="L32" s="101">
        <f t="shared" si="0"/>
        <v>48846</v>
      </c>
      <c r="M32" s="101">
        <f t="shared" si="0"/>
        <v>232876</v>
      </c>
      <c r="N32" s="101">
        <f t="shared" si="0"/>
        <v>29996</v>
      </c>
      <c r="O32" s="101">
        <f t="shared" si="0"/>
        <v>21604</v>
      </c>
      <c r="P32" s="101">
        <f t="shared" si="0"/>
        <v>0</v>
      </c>
      <c r="Q32" s="101">
        <f t="shared" si="0"/>
        <v>23492310</v>
      </c>
    </row>
    <row r="33" spans="2:17" ht="30.75" customHeight="1" x14ac:dyDescent="0.25">
      <c r="B33" s="264" t="s">
        <v>48</v>
      </c>
      <c r="C33" s="265"/>
      <c r="D33" s="265"/>
      <c r="E33" s="265"/>
      <c r="F33" s="265"/>
      <c r="G33" s="265"/>
      <c r="H33" s="265"/>
      <c r="I33" s="265"/>
      <c r="J33" s="265"/>
      <c r="K33" s="265"/>
      <c r="L33" s="265"/>
      <c r="M33" s="265"/>
      <c r="N33" s="265"/>
      <c r="O33" s="265"/>
      <c r="P33" s="265"/>
      <c r="Q33" s="266"/>
    </row>
    <row r="34" spans="2:17" ht="30.75" customHeight="1" x14ac:dyDescent="0.3">
      <c r="B34" s="18" t="s">
        <v>49</v>
      </c>
      <c r="C34" s="46">
        <v>0</v>
      </c>
      <c r="D34" s="46">
        <v>0</v>
      </c>
      <c r="E34" s="46">
        <v>0</v>
      </c>
      <c r="F34" s="46">
        <v>0</v>
      </c>
      <c r="G34" s="46">
        <f>SUM(H34:K34)</f>
        <v>0</v>
      </c>
      <c r="H34" s="46">
        <v>0</v>
      </c>
      <c r="I34" s="46">
        <v>0</v>
      </c>
      <c r="J34" s="46">
        <v>0</v>
      </c>
      <c r="K34" s="46">
        <v>0</v>
      </c>
      <c r="L34" s="46">
        <v>0</v>
      </c>
      <c r="M34" s="46">
        <v>0</v>
      </c>
      <c r="N34" s="46">
        <v>0</v>
      </c>
      <c r="O34" s="46">
        <v>0</v>
      </c>
      <c r="P34" s="46">
        <v>0</v>
      </c>
      <c r="Q34" s="47">
        <v>0</v>
      </c>
    </row>
    <row r="35" spans="2:17" ht="30.75" customHeight="1" x14ac:dyDescent="0.3">
      <c r="B35" s="18" t="s">
        <v>82</v>
      </c>
      <c r="C35" s="46">
        <v>0</v>
      </c>
      <c r="D35" s="46">
        <v>0</v>
      </c>
      <c r="E35" s="46">
        <v>0</v>
      </c>
      <c r="F35" s="46">
        <v>0</v>
      </c>
      <c r="G35" s="46">
        <f>SUM(H35:K35)</f>
        <v>0</v>
      </c>
      <c r="H35" s="46">
        <v>0</v>
      </c>
      <c r="I35" s="46">
        <v>0</v>
      </c>
      <c r="J35" s="46">
        <v>0</v>
      </c>
      <c r="K35" s="46">
        <v>0</v>
      </c>
      <c r="L35" s="46">
        <v>0</v>
      </c>
      <c r="M35" s="46">
        <v>0</v>
      </c>
      <c r="N35" s="46">
        <v>0</v>
      </c>
      <c r="O35" s="46">
        <v>0</v>
      </c>
      <c r="P35" s="46">
        <v>0</v>
      </c>
      <c r="Q35" s="47">
        <v>736</v>
      </c>
    </row>
    <row r="36" spans="2:17" ht="30.75" customHeight="1" x14ac:dyDescent="0.3">
      <c r="B36" s="18" t="s">
        <v>50</v>
      </c>
      <c r="C36" s="46">
        <v>0</v>
      </c>
      <c r="D36" s="46">
        <v>0</v>
      </c>
      <c r="E36" s="46">
        <v>0</v>
      </c>
      <c r="F36" s="46">
        <v>0</v>
      </c>
      <c r="G36" s="46">
        <f>SUM(H36:K36)</f>
        <v>0</v>
      </c>
      <c r="H36" s="46">
        <v>0</v>
      </c>
      <c r="I36" s="46">
        <v>0</v>
      </c>
      <c r="J36" s="46">
        <v>0</v>
      </c>
      <c r="K36" s="46">
        <v>0</v>
      </c>
      <c r="L36" s="46">
        <v>0</v>
      </c>
      <c r="M36" s="46">
        <v>0</v>
      </c>
      <c r="N36" s="46">
        <v>0</v>
      </c>
      <c r="O36" s="46">
        <v>0</v>
      </c>
      <c r="P36" s="46">
        <v>0</v>
      </c>
      <c r="Q36" s="47">
        <v>0</v>
      </c>
    </row>
    <row r="37" spans="2:17" ht="30.75" customHeight="1" x14ac:dyDescent="0.25">
      <c r="B37" s="96" t="s">
        <v>47</v>
      </c>
      <c r="C37" s="101">
        <f>SUM(C34:C36)</f>
        <v>0</v>
      </c>
      <c r="D37" s="101">
        <f t="shared" ref="D37:Q37" si="1">SUM(D34:D36)</f>
        <v>0</v>
      </c>
      <c r="E37" s="101">
        <f t="shared" si="1"/>
        <v>0</v>
      </c>
      <c r="F37" s="101">
        <f t="shared" si="1"/>
        <v>0</v>
      </c>
      <c r="G37" s="101">
        <f t="shared" si="1"/>
        <v>0</v>
      </c>
      <c r="H37" s="101">
        <f t="shared" si="1"/>
        <v>0</v>
      </c>
      <c r="I37" s="101">
        <f t="shared" si="1"/>
        <v>0</v>
      </c>
      <c r="J37" s="101">
        <f t="shared" si="1"/>
        <v>0</v>
      </c>
      <c r="K37" s="101">
        <f t="shared" si="1"/>
        <v>0</v>
      </c>
      <c r="L37" s="101">
        <f t="shared" si="1"/>
        <v>0</v>
      </c>
      <c r="M37" s="101">
        <f t="shared" si="1"/>
        <v>0</v>
      </c>
      <c r="N37" s="101">
        <f t="shared" si="1"/>
        <v>0</v>
      </c>
      <c r="O37" s="101">
        <f t="shared" si="1"/>
        <v>0</v>
      </c>
      <c r="P37" s="101">
        <f t="shared" si="1"/>
        <v>0</v>
      </c>
      <c r="Q37" s="101">
        <f t="shared" si="1"/>
        <v>736</v>
      </c>
    </row>
    <row r="38" spans="2:17" x14ac:dyDescent="0.25">
      <c r="B38" s="273" t="s">
        <v>52</v>
      </c>
      <c r="C38" s="273"/>
      <c r="D38" s="273"/>
      <c r="E38" s="273"/>
      <c r="F38" s="273"/>
      <c r="G38" s="273"/>
      <c r="H38" s="273"/>
      <c r="I38" s="273"/>
      <c r="J38" s="273"/>
      <c r="K38" s="273"/>
      <c r="L38" s="273"/>
      <c r="M38" s="273"/>
      <c r="N38" s="273"/>
      <c r="O38" s="273"/>
      <c r="P38" s="273"/>
      <c r="Q38" s="273"/>
    </row>
  </sheetData>
  <sheetProtection password="E931" sheet="1" objects="1" scenarios="1"/>
  <mergeCells count="4">
    <mergeCell ref="B3:Q3"/>
    <mergeCell ref="B5:Q5"/>
    <mergeCell ref="B33:Q33"/>
    <mergeCell ref="B38:Q38"/>
  </mergeCells>
  <pageMargins left="0.7" right="0.7" top="0.75" bottom="0.75" header="0.3" footer="0.3"/>
  <pageSetup paperSize="9" scale="37" orientation="landscape" r:id="rId1"/>
  <ignoredErrors>
    <ignoredError sqref="G34:G36" formulaRange="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Q38"/>
  <sheetViews>
    <sheetView showGridLines="0" topLeftCell="A37" zoomScale="80" zoomScaleNormal="80" workbookViewId="0">
      <selection activeCell="B38" sqref="B38:Q38"/>
    </sheetView>
  </sheetViews>
  <sheetFormatPr defaultColWidth="15.7109375" defaultRowHeight="15" x14ac:dyDescent="0.25"/>
  <cols>
    <col min="1" max="1" width="15.7109375" style="10"/>
    <col min="2" max="2" width="44.7109375" style="10" customWidth="1"/>
    <col min="3" max="16" width="20.28515625" style="10" customWidth="1"/>
    <col min="17" max="17" width="20.28515625" style="23" customWidth="1"/>
    <col min="18" max="16384" width="15.7109375" style="10"/>
  </cols>
  <sheetData>
    <row r="2" spans="2:17" ht="8.25" customHeight="1" x14ac:dyDescent="0.25"/>
    <row r="3" spans="2:17" ht="26.25" customHeight="1" x14ac:dyDescent="0.25">
      <c r="B3" s="271" t="s">
        <v>285</v>
      </c>
      <c r="C3" s="271"/>
      <c r="D3" s="271"/>
      <c r="E3" s="271"/>
      <c r="F3" s="271"/>
      <c r="G3" s="271"/>
      <c r="H3" s="271"/>
      <c r="I3" s="271"/>
      <c r="J3" s="271"/>
      <c r="K3" s="271"/>
      <c r="L3" s="271"/>
      <c r="M3" s="271"/>
      <c r="N3" s="271"/>
      <c r="O3" s="271"/>
      <c r="P3" s="271"/>
      <c r="Q3" s="271"/>
    </row>
    <row r="4" spans="2:17" s="37" customFormat="1" ht="36.75" x14ac:dyDescent="0.25">
      <c r="B4" s="109" t="s">
        <v>0</v>
      </c>
      <c r="C4" s="104" t="s">
        <v>69</v>
      </c>
      <c r="D4" s="104" t="s">
        <v>70</v>
      </c>
      <c r="E4" s="104" t="s">
        <v>71</v>
      </c>
      <c r="F4" s="104" t="s">
        <v>72</v>
      </c>
      <c r="G4" s="104" t="s">
        <v>73</v>
      </c>
      <c r="H4" s="104" t="s">
        <v>90</v>
      </c>
      <c r="I4" s="110" t="s">
        <v>74</v>
      </c>
      <c r="J4" s="104" t="s">
        <v>75</v>
      </c>
      <c r="K4" s="195" t="s">
        <v>76</v>
      </c>
      <c r="L4" s="195" t="s">
        <v>77</v>
      </c>
      <c r="M4" s="195" t="s">
        <v>78</v>
      </c>
      <c r="N4" s="195" t="s">
        <v>2</v>
      </c>
      <c r="O4" s="195" t="s">
        <v>79</v>
      </c>
      <c r="P4" s="195" t="s">
        <v>80</v>
      </c>
      <c r="Q4" s="195" t="s">
        <v>81</v>
      </c>
    </row>
    <row r="5" spans="2:17" ht="33.75" customHeight="1" x14ac:dyDescent="0.25">
      <c r="B5" s="264" t="s">
        <v>16</v>
      </c>
      <c r="C5" s="265"/>
      <c r="D5" s="265"/>
      <c r="E5" s="265"/>
      <c r="F5" s="265"/>
      <c r="G5" s="265"/>
      <c r="H5" s="265"/>
      <c r="I5" s="265"/>
      <c r="J5" s="265"/>
      <c r="K5" s="265"/>
      <c r="L5" s="265"/>
      <c r="M5" s="265"/>
      <c r="N5" s="265"/>
      <c r="O5" s="265"/>
      <c r="P5" s="265"/>
      <c r="Q5" s="266"/>
    </row>
    <row r="6" spans="2:17" ht="27.75" customHeight="1" x14ac:dyDescent="0.3">
      <c r="B6" s="18" t="s">
        <v>53</v>
      </c>
      <c r="C6" s="46">
        <v>0</v>
      </c>
      <c r="D6" s="46">
        <v>0</v>
      </c>
      <c r="E6" s="46">
        <v>0</v>
      </c>
      <c r="F6" s="46">
        <v>0</v>
      </c>
      <c r="G6" s="46">
        <v>0</v>
      </c>
      <c r="H6" s="46">
        <v>0</v>
      </c>
      <c r="I6" s="46">
        <v>0</v>
      </c>
      <c r="J6" s="46">
        <v>0</v>
      </c>
      <c r="K6" s="46">
        <v>0</v>
      </c>
      <c r="L6" s="46">
        <v>0</v>
      </c>
      <c r="M6" s="46">
        <v>0</v>
      </c>
      <c r="N6" s="46">
        <v>0</v>
      </c>
      <c r="O6" s="46">
        <v>0</v>
      </c>
      <c r="P6" s="46">
        <v>0</v>
      </c>
      <c r="Q6" s="47">
        <v>0</v>
      </c>
    </row>
    <row r="7" spans="2:17" ht="27.75" customHeight="1" x14ac:dyDescent="0.3">
      <c r="B7" s="18" t="s">
        <v>200</v>
      </c>
      <c r="C7" s="46">
        <v>0</v>
      </c>
      <c r="D7" s="46">
        <v>0</v>
      </c>
      <c r="E7" s="46">
        <v>0</v>
      </c>
      <c r="F7" s="46">
        <v>0</v>
      </c>
      <c r="G7" s="46">
        <v>0</v>
      </c>
      <c r="H7" s="46">
        <v>0</v>
      </c>
      <c r="I7" s="46">
        <v>0</v>
      </c>
      <c r="J7" s="46">
        <v>0</v>
      </c>
      <c r="K7" s="46">
        <v>0</v>
      </c>
      <c r="L7" s="46">
        <v>0</v>
      </c>
      <c r="M7" s="46">
        <v>0</v>
      </c>
      <c r="N7" s="46">
        <v>0</v>
      </c>
      <c r="O7" s="46">
        <v>0</v>
      </c>
      <c r="P7" s="46">
        <v>0</v>
      </c>
      <c r="Q7" s="47">
        <v>0</v>
      </c>
    </row>
    <row r="8" spans="2:17" ht="27.75" customHeight="1" x14ac:dyDescent="0.3">
      <c r="B8" s="18" t="s">
        <v>211</v>
      </c>
      <c r="C8" s="46">
        <v>0</v>
      </c>
      <c r="D8" s="46">
        <v>0</v>
      </c>
      <c r="E8" s="46">
        <v>0</v>
      </c>
      <c r="F8" s="46">
        <v>0</v>
      </c>
      <c r="G8" s="46">
        <v>0</v>
      </c>
      <c r="H8" s="46">
        <v>0</v>
      </c>
      <c r="I8" s="46">
        <v>0</v>
      </c>
      <c r="J8" s="46">
        <v>0</v>
      </c>
      <c r="K8" s="46">
        <v>0</v>
      </c>
      <c r="L8" s="46">
        <v>0</v>
      </c>
      <c r="M8" s="46">
        <v>0</v>
      </c>
      <c r="N8" s="46">
        <v>0</v>
      </c>
      <c r="O8" s="46">
        <v>0</v>
      </c>
      <c r="P8" s="46">
        <v>0</v>
      </c>
      <c r="Q8" s="47">
        <v>0</v>
      </c>
    </row>
    <row r="9" spans="2:17" ht="27.75" customHeight="1" x14ac:dyDescent="0.3">
      <c r="B9" s="18" t="s">
        <v>21</v>
      </c>
      <c r="C9" s="46">
        <v>0</v>
      </c>
      <c r="D9" s="46">
        <v>0</v>
      </c>
      <c r="E9" s="46">
        <v>0</v>
      </c>
      <c r="F9" s="46">
        <v>0</v>
      </c>
      <c r="G9" s="46">
        <v>0</v>
      </c>
      <c r="H9" s="46">
        <v>0</v>
      </c>
      <c r="I9" s="46">
        <v>0</v>
      </c>
      <c r="J9" s="46">
        <v>0</v>
      </c>
      <c r="K9" s="46">
        <v>0</v>
      </c>
      <c r="L9" s="46">
        <v>0</v>
      </c>
      <c r="M9" s="46">
        <v>0</v>
      </c>
      <c r="N9" s="46">
        <v>0</v>
      </c>
      <c r="O9" s="46">
        <v>0</v>
      </c>
      <c r="P9" s="46">
        <v>0</v>
      </c>
      <c r="Q9" s="47">
        <v>0</v>
      </c>
    </row>
    <row r="10" spans="2:17" ht="27.75" customHeight="1" x14ac:dyDescent="0.3">
      <c r="B10" s="18" t="s">
        <v>54</v>
      </c>
      <c r="C10" s="46">
        <v>0</v>
      </c>
      <c r="D10" s="46">
        <v>0</v>
      </c>
      <c r="E10" s="46">
        <v>0</v>
      </c>
      <c r="F10" s="46">
        <v>0</v>
      </c>
      <c r="G10" s="46">
        <v>0</v>
      </c>
      <c r="H10" s="46">
        <v>0</v>
      </c>
      <c r="I10" s="46">
        <v>0</v>
      </c>
      <c r="J10" s="46">
        <v>0</v>
      </c>
      <c r="K10" s="46">
        <v>0</v>
      </c>
      <c r="L10" s="46">
        <v>0</v>
      </c>
      <c r="M10" s="46">
        <v>0</v>
      </c>
      <c r="N10" s="46">
        <v>0</v>
      </c>
      <c r="O10" s="46">
        <v>0</v>
      </c>
      <c r="P10" s="46">
        <v>0</v>
      </c>
      <c r="Q10" s="47">
        <v>0</v>
      </c>
    </row>
    <row r="11" spans="2:17" ht="27.75" customHeight="1" x14ac:dyDescent="0.3">
      <c r="B11" s="18" t="s">
        <v>55</v>
      </c>
      <c r="C11" s="46">
        <v>0</v>
      </c>
      <c r="D11" s="46">
        <v>0</v>
      </c>
      <c r="E11" s="46">
        <v>0</v>
      </c>
      <c r="F11" s="46">
        <v>0</v>
      </c>
      <c r="G11" s="46">
        <v>0</v>
      </c>
      <c r="H11" s="46">
        <v>0</v>
      </c>
      <c r="I11" s="46">
        <v>0</v>
      </c>
      <c r="J11" s="46">
        <v>0</v>
      </c>
      <c r="K11" s="46">
        <v>0</v>
      </c>
      <c r="L11" s="46">
        <v>0</v>
      </c>
      <c r="M11" s="46">
        <v>0</v>
      </c>
      <c r="N11" s="46">
        <v>0</v>
      </c>
      <c r="O11" s="46">
        <v>0</v>
      </c>
      <c r="P11" s="46">
        <v>0</v>
      </c>
      <c r="Q11" s="47">
        <v>0</v>
      </c>
    </row>
    <row r="12" spans="2:17" ht="27.75" customHeight="1" x14ac:dyDescent="0.3">
      <c r="B12" s="18" t="s">
        <v>23</v>
      </c>
      <c r="C12" s="46">
        <v>0</v>
      </c>
      <c r="D12" s="46">
        <v>0</v>
      </c>
      <c r="E12" s="46">
        <v>0</v>
      </c>
      <c r="F12" s="46">
        <v>0</v>
      </c>
      <c r="G12" s="46">
        <v>0</v>
      </c>
      <c r="H12" s="46">
        <v>0</v>
      </c>
      <c r="I12" s="46">
        <v>0</v>
      </c>
      <c r="J12" s="46">
        <v>0</v>
      </c>
      <c r="K12" s="46">
        <v>0</v>
      </c>
      <c r="L12" s="46">
        <v>0</v>
      </c>
      <c r="M12" s="46">
        <v>0</v>
      </c>
      <c r="N12" s="46">
        <v>0</v>
      </c>
      <c r="O12" s="46">
        <v>0</v>
      </c>
      <c r="P12" s="46">
        <v>0</v>
      </c>
      <c r="Q12" s="47">
        <v>0</v>
      </c>
    </row>
    <row r="13" spans="2:17" ht="27.75" customHeight="1" x14ac:dyDescent="0.3">
      <c r="B13" s="18" t="s">
        <v>56</v>
      </c>
      <c r="C13" s="46">
        <v>0</v>
      </c>
      <c r="D13" s="46">
        <v>0</v>
      </c>
      <c r="E13" s="46">
        <v>0</v>
      </c>
      <c r="F13" s="46">
        <v>0</v>
      </c>
      <c r="G13" s="46">
        <v>0</v>
      </c>
      <c r="H13" s="46">
        <v>0</v>
      </c>
      <c r="I13" s="46">
        <v>0</v>
      </c>
      <c r="J13" s="46">
        <v>0</v>
      </c>
      <c r="K13" s="46">
        <v>0</v>
      </c>
      <c r="L13" s="46">
        <v>0</v>
      </c>
      <c r="M13" s="46">
        <v>0</v>
      </c>
      <c r="N13" s="46">
        <v>0</v>
      </c>
      <c r="O13" s="46">
        <v>0</v>
      </c>
      <c r="P13" s="46">
        <v>0</v>
      </c>
      <c r="Q13" s="47">
        <v>0</v>
      </c>
    </row>
    <row r="14" spans="2:17" ht="27.75" customHeight="1" x14ac:dyDescent="0.3">
      <c r="B14" s="18" t="s">
        <v>57</v>
      </c>
      <c r="C14" s="46">
        <v>0</v>
      </c>
      <c r="D14" s="46">
        <v>0</v>
      </c>
      <c r="E14" s="46">
        <v>0</v>
      </c>
      <c r="F14" s="46">
        <v>0</v>
      </c>
      <c r="G14" s="46">
        <v>0</v>
      </c>
      <c r="H14" s="46">
        <v>0</v>
      </c>
      <c r="I14" s="46">
        <v>0</v>
      </c>
      <c r="J14" s="46">
        <v>0</v>
      </c>
      <c r="K14" s="46">
        <v>0</v>
      </c>
      <c r="L14" s="46">
        <v>0</v>
      </c>
      <c r="M14" s="46">
        <v>0</v>
      </c>
      <c r="N14" s="46">
        <v>0</v>
      </c>
      <c r="O14" s="46">
        <v>0</v>
      </c>
      <c r="P14" s="46">
        <v>0</v>
      </c>
      <c r="Q14" s="47">
        <v>0</v>
      </c>
    </row>
    <row r="15" spans="2:17" ht="27.75" customHeight="1" x14ac:dyDescent="0.3">
      <c r="B15" s="18" t="s">
        <v>58</v>
      </c>
      <c r="C15" s="46">
        <v>0</v>
      </c>
      <c r="D15" s="46">
        <v>0</v>
      </c>
      <c r="E15" s="46">
        <v>0</v>
      </c>
      <c r="F15" s="46">
        <v>0</v>
      </c>
      <c r="G15" s="46">
        <v>0</v>
      </c>
      <c r="H15" s="46">
        <v>0</v>
      </c>
      <c r="I15" s="46">
        <v>0</v>
      </c>
      <c r="J15" s="46">
        <v>0</v>
      </c>
      <c r="K15" s="46">
        <v>0</v>
      </c>
      <c r="L15" s="46">
        <v>0</v>
      </c>
      <c r="M15" s="46">
        <v>0</v>
      </c>
      <c r="N15" s="46">
        <v>0</v>
      </c>
      <c r="O15" s="46">
        <v>0</v>
      </c>
      <c r="P15" s="46">
        <v>0</v>
      </c>
      <c r="Q15" s="47">
        <v>0</v>
      </c>
    </row>
    <row r="16" spans="2:17" ht="27.75" customHeight="1" x14ac:dyDescent="0.3">
      <c r="B16" s="18" t="s">
        <v>59</v>
      </c>
      <c r="C16" s="46">
        <v>17141</v>
      </c>
      <c r="D16" s="46">
        <v>0</v>
      </c>
      <c r="E16" s="46">
        <v>0</v>
      </c>
      <c r="F16" s="46">
        <v>0</v>
      </c>
      <c r="G16" s="46">
        <v>0</v>
      </c>
      <c r="H16" s="46">
        <v>0</v>
      </c>
      <c r="I16" s="46">
        <v>0</v>
      </c>
      <c r="J16" s="46">
        <v>0</v>
      </c>
      <c r="K16" s="46">
        <v>0</v>
      </c>
      <c r="L16" s="46">
        <v>0</v>
      </c>
      <c r="M16" s="46">
        <v>0</v>
      </c>
      <c r="N16" s="46">
        <v>698</v>
      </c>
      <c r="O16" s="46">
        <v>0</v>
      </c>
      <c r="P16" s="46">
        <v>0</v>
      </c>
      <c r="Q16" s="47">
        <v>17839</v>
      </c>
    </row>
    <row r="17" spans="2:17" ht="27.75" customHeight="1" x14ac:dyDescent="0.3">
      <c r="B17" s="18" t="s">
        <v>60</v>
      </c>
      <c r="C17" s="46">
        <v>0</v>
      </c>
      <c r="D17" s="46">
        <v>0</v>
      </c>
      <c r="E17" s="46">
        <v>0</v>
      </c>
      <c r="F17" s="46">
        <v>0</v>
      </c>
      <c r="G17" s="46">
        <v>0</v>
      </c>
      <c r="H17" s="46">
        <v>0</v>
      </c>
      <c r="I17" s="46">
        <v>0</v>
      </c>
      <c r="J17" s="46">
        <v>0</v>
      </c>
      <c r="K17" s="46">
        <v>0</v>
      </c>
      <c r="L17" s="46">
        <v>0</v>
      </c>
      <c r="M17" s="46">
        <v>0</v>
      </c>
      <c r="N17" s="46">
        <v>0</v>
      </c>
      <c r="O17" s="46">
        <v>0</v>
      </c>
      <c r="P17" s="46">
        <v>0</v>
      </c>
      <c r="Q17" s="47">
        <v>0</v>
      </c>
    </row>
    <row r="18" spans="2:17" ht="27.75" customHeight="1" x14ac:dyDescent="0.3">
      <c r="B18" s="18" t="s">
        <v>61</v>
      </c>
      <c r="C18" s="46">
        <v>0</v>
      </c>
      <c r="D18" s="46">
        <v>0</v>
      </c>
      <c r="E18" s="46">
        <v>0</v>
      </c>
      <c r="F18" s="46">
        <v>0</v>
      </c>
      <c r="G18" s="46">
        <v>0</v>
      </c>
      <c r="H18" s="46">
        <v>0</v>
      </c>
      <c r="I18" s="46">
        <v>0</v>
      </c>
      <c r="J18" s="46">
        <v>0</v>
      </c>
      <c r="K18" s="46">
        <v>0</v>
      </c>
      <c r="L18" s="46">
        <v>0</v>
      </c>
      <c r="M18" s="46">
        <v>0</v>
      </c>
      <c r="N18" s="46">
        <v>0</v>
      </c>
      <c r="O18" s="46">
        <v>0</v>
      </c>
      <c r="P18" s="46">
        <v>0</v>
      </c>
      <c r="Q18" s="47">
        <v>0</v>
      </c>
    </row>
    <row r="19" spans="2:17" ht="27.75" customHeight="1" x14ac:dyDescent="0.3">
      <c r="B19" s="18" t="s">
        <v>185</v>
      </c>
      <c r="C19" s="46">
        <v>0</v>
      </c>
      <c r="D19" s="46">
        <v>0</v>
      </c>
      <c r="E19" s="46">
        <v>0</v>
      </c>
      <c r="F19" s="46">
        <v>0</v>
      </c>
      <c r="G19" s="46">
        <v>0</v>
      </c>
      <c r="H19" s="46">
        <v>0</v>
      </c>
      <c r="I19" s="46">
        <v>0</v>
      </c>
      <c r="J19" s="46">
        <v>0</v>
      </c>
      <c r="K19" s="46">
        <v>0</v>
      </c>
      <c r="L19" s="46">
        <v>0</v>
      </c>
      <c r="M19" s="46">
        <v>0</v>
      </c>
      <c r="N19" s="46">
        <v>0</v>
      </c>
      <c r="O19" s="46">
        <v>0</v>
      </c>
      <c r="P19" s="46">
        <v>0</v>
      </c>
      <c r="Q19" s="47">
        <v>0</v>
      </c>
    </row>
    <row r="20" spans="2:17" ht="27.75" customHeight="1" x14ac:dyDescent="0.3">
      <c r="B20" s="18" t="s">
        <v>190</v>
      </c>
      <c r="C20" s="46">
        <v>0</v>
      </c>
      <c r="D20" s="46">
        <v>0</v>
      </c>
      <c r="E20" s="46">
        <v>0</v>
      </c>
      <c r="F20" s="46">
        <v>0</v>
      </c>
      <c r="G20" s="46">
        <v>0</v>
      </c>
      <c r="H20" s="46">
        <v>0</v>
      </c>
      <c r="I20" s="46">
        <v>0</v>
      </c>
      <c r="J20" s="46">
        <v>0</v>
      </c>
      <c r="K20" s="46">
        <v>0</v>
      </c>
      <c r="L20" s="46">
        <v>0</v>
      </c>
      <c r="M20" s="46">
        <v>0</v>
      </c>
      <c r="N20" s="46">
        <v>0</v>
      </c>
      <c r="O20" s="46">
        <v>0</v>
      </c>
      <c r="P20" s="46">
        <v>0</v>
      </c>
      <c r="Q20" s="47">
        <v>0</v>
      </c>
    </row>
    <row r="21" spans="2:17" ht="27.75" customHeight="1" x14ac:dyDescent="0.3">
      <c r="B21" s="18" t="s">
        <v>36</v>
      </c>
      <c r="C21" s="46">
        <v>0</v>
      </c>
      <c r="D21" s="46">
        <v>0</v>
      </c>
      <c r="E21" s="46">
        <v>0</v>
      </c>
      <c r="F21" s="46">
        <v>0</v>
      </c>
      <c r="G21" s="46">
        <v>0</v>
      </c>
      <c r="H21" s="46">
        <v>0</v>
      </c>
      <c r="I21" s="46">
        <v>0</v>
      </c>
      <c r="J21" s="46">
        <v>0</v>
      </c>
      <c r="K21" s="46">
        <v>0</v>
      </c>
      <c r="L21" s="46">
        <v>0</v>
      </c>
      <c r="M21" s="46">
        <v>0</v>
      </c>
      <c r="N21" s="46">
        <v>0</v>
      </c>
      <c r="O21" s="46">
        <v>0</v>
      </c>
      <c r="P21" s="46">
        <v>0</v>
      </c>
      <c r="Q21" s="47">
        <v>0</v>
      </c>
    </row>
    <row r="22" spans="2:17" ht="27.75" customHeight="1" x14ac:dyDescent="0.3">
      <c r="B22" s="18" t="s">
        <v>62</v>
      </c>
      <c r="C22" s="46">
        <v>0</v>
      </c>
      <c r="D22" s="46">
        <v>0</v>
      </c>
      <c r="E22" s="46">
        <v>0</v>
      </c>
      <c r="F22" s="46">
        <v>0</v>
      </c>
      <c r="G22" s="46">
        <v>0</v>
      </c>
      <c r="H22" s="46">
        <v>0</v>
      </c>
      <c r="I22" s="46">
        <v>0</v>
      </c>
      <c r="J22" s="46">
        <v>0</v>
      </c>
      <c r="K22" s="46">
        <v>0</v>
      </c>
      <c r="L22" s="46">
        <v>0</v>
      </c>
      <c r="M22" s="46">
        <v>0</v>
      </c>
      <c r="N22" s="46">
        <v>0</v>
      </c>
      <c r="O22" s="46">
        <v>0</v>
      </c>
      <c r="P22" s="46">
        <v>0</v>
      </c>
      <c r="Q22" s="47">
        <v>0</v>
      </c>
    </row>
    <row r="23" spans="2:17" ht="27.75" customHeight="1" x14ac:dyDescent="0.3">
      <c r="B23" s="18" t="s">
        <v>63</v>
      </c>
      <c r="C23" s="46">
        <v>0</v>
      </c>
      <c r="D23" s="46">
        <v>0</v>
      </c>
      <c r="E23" s="46">
        <v>0</v>
      </c>
      <c r="F23" s="46">
        <v>0</v>
      </c>
      <c r="G23" s="46">
        <v>0</v>
      </c>
      <c r="H23" s="46">
        <v>0</v>
      </c>
      <c r="I23" s="46">
        <v>0</v>
      </c>
      <c r="J23" s="46">
        <v>0</v>
      </c>
      <c r="K23" s="46">
        <v>0</v>
      </c>
      <c r="L23" s="46">
        <v>0</v>
      </c>
      <c r="M23" s="46">
        <v>0</v>
      </c>
      <c r="N23" s="46">
        <v>0</v>
      </c>
      <c r="O23" s="46">
        <v>0</v>
      </c>
      <c r="P23" s="46">
        <v>0</v>
      </c>
      <c r="Q23" s="47">
        <v>0</v>
      </c>
    </row>
    <row r="24" spans="2:17" ht="27.75" customHeight="1" x14ac:dyDescent="0.3">
      <c r="B24" s="18" t="s">
        <v>64</v>
      </c>
      <c r="C24" s="46">
        <v>209791</v>
      </c>
      <c r="D24" s="46">
        <v>0</v>
      </c>
      <c r="E24" s="46">
        <v>0</v>
      </c>
      <c r="F24" s="46">
        <v>0</v>
      </c>
      <c r="G24" s="46">
        <v>0</v>
      </c>
      <c r="H24" s="46">
        <v>0</v>
      </c>
      <c r="I24" s="46">
        <v>0</v>
      </c>
      <c r="J24" s="46">
        <v>0</v>
      </c>
      <c r="K24" s="46">
        <v>0</v>
      </c>
      <c r="L24" s="46">
        <v>0</v>
      </c>
      <c r="M24" s="46">
        <v>0</v>
      </c>
      <c r="N24" s="46">
        <v>0</v>
      </c>
      <c r="O24" s="46">
        <v>0</v>
      </c>
      <c r="P24" s="46">
        <v>0</v>
      </c>
      <c r="Q24" s="47">
        <v>209791</v>
      </c>
    </row>
    <row r="25" spans="2:17" ht="27.75" customHeight="1" x14ac:dyDescent="0.3">
      <c r="B25" s="18" t="s">
        <v>188</v>
      </c>
      <c r="C25" s="46">
        <v>0</v>
      </c>
      <c r="D25" s="46">
        <v>0</v>
      </c>
      <c r="E25" s="46">
        <v>0</v>
      </c>
      <c r="F25" s="46">
        <v>0</v>
      </c>
      <c r="G25" s="46">
        <v>0</v>
      </c>
      <c r="H25" s="46">
        <v>0</v>
      </c>
      <c r="I25" s="46">
        <v>0</v>
      </c>
      <c r="J25" s="46">
        <v>0</v>
      </c>
      <c r="K25" s="46">
        <v>0</v>
      </c>
      <c r="L25" s="46">
        <v>0</v>
      </c>
      <c r="M25" s="46">
        <v>0</v>
      </c>
      <c r="N25" s="46">
        <v>0</v>
      </c>
      <c r="O25" s="46">
        <v>0</v>
      </c>
      <c r="P25" s="46">
        <v>0</v>
      </c>
      <c r="Q25" s="47">
        <v>0</v>
      </c>
    </row>
    <row r="26" spans="2:17" ht="27.75" customHeight="1" x14ac:dyDescent="0.3">
      <c r="B26" s="18" t="s">
        <v>189</v>
      </c>
      <c r="C26" s="46">
        <v>0</v>
      </c>
      <c r="D26" s="46">
        <v>0</v>
      </c>
      <c r="E26" s="46">
        <v>0</v>
      </c>
      <c r="F26" s="46">
        <v>0</v>
      </c>
      <c r="G26" s="46">
        <v>0</v>
      </c>
      <c r="H26" s="46">
        <v>0</v>
      </c>
      <c r="I26" s="46">
        <v>0</v>
      </c>
      <c r="J26" s="46">
        <v>0</v>
      </c>
      <c r="K26" s="46">
        <v>0</v>
      </c>
      <c r="L26" s="46">
        <v>0</v>
      </c>
      <c r="M26" s="46">
        <v>0</v>
      </c>
      <c r="N26" s="46">
        <v>0</v>
      </c>
      <c r="O26" s="46">
        <v>0</v>
      </c>
      <c r="P26" s="46">
        <v>0</v>
      </c>
      <c r="Q26" s="47">
        <v>0</v>
      </c>
    </row>
    <row r="27" spans="2:17" ht="27.75" customHeight="1" x14ac:dyDescent="0.3">
      <c r="B27" s="18" t="s">
        <v>212</v>
      </c>
      <c r="C27" s="46">
        <v>0</v>
      </c>
      <c r="D27" s="46">
        <v>0</v>
      </c>
      <c r="E27" s="46">
        <v>0</v>
      </c>
      <c r="F27" s="46">
        <v>0</v>
      </c>
      <c r="G27" s="46">
        <v>0</v>
      </c>
      <c r="H27" s="46">
        <v>0</v>
      </c>
      <c r="I27" s="46">
        <v>0</v>
      </c>
      <c r="J27" s="46">
        <v>0</v>
      </c>
      <c r="K27" s="46">
        <v>0</v>
      </c>
      <c r="L27" s="46">
        <v>0</v>
      </c>
      <c r="M27" s="46">
        <v>0</v>
      </c>
      <c r="N27" s="46">
        <v>0</v>
      </c>
      <c r="O27" s="46">
        <v>0</v>
      </c>
      <c r="P27" s="46">
        <v>0</v>
      </c>
      <c r="Q27" s="47">
        <v>0</v>
      </c>
    </row>
    <row r="28" spans="2:17" ht="27.75" customHeight="1" x14ac:dyDescent="0.3">
      <c r="B28" s="18" t="s">
        <v>40</v>
      </c>
      <c r="C28" s="46">
        <v>0</v>
      </c>
      <c r="D28" s="46">
        <v>0</v>
      </c>
      <c r="E28" s="46">
        <v>0</v>
      </c>
      <c r="F28" s="46">
        <v>0</v>
      </c>
      <c r="G28" s="46">
        <v>0</v>
      </c>
      <c r="H28" s="46">
        <v>0</v>
      </c>
      <c r="I28" s="46">
        <v>0</v>
      </c>
      <c r="J28" s="46">
        <v>0</v>
      </c>
      <c r="K28" s="46">
        <v>0</v>
      </c>
      <c r="L28" s="46">
        <v>0</v>
      </c>
      <c r="M28" s="46">
        <v>0</v>
      </c>
      <c r="N28" s="46">
        <v>0</v>
      </c>
      <c r="O28" s="46">
        <v>0</v>
      </c>
      <c r="P28" s="46">
        <v>0</v>
      </c>
      <c r="Q28" s="47">
        <v>0</v>
      </c>
    </row>
    <row r="29" spans="2:17" ht="27.75" customHeight="1" x14ac:dyDescent="0.3">
      <c r="B29" s="18" t="s">
        <v>65</v>
      </c>
      <c r="C29" s="46">
        <v>0</v>
      </c>
      <c r="D29" s="46">
        <v>0</v>
      </c>
      <c r="E29" s="46">
        <v>0</v>
      </c>
      <c r="F29" s="46">
        <v>0</v>
      </c>
      <c r="G29" s="46">
        <v>0</v>
      </c>
      <c r="H29" s="46">
        <v>0</v>
      </c>
      <c r="I29" s="46">
        <v>0</v>
      </c>
      <c r="J29" s="46">
        <v>0</v>
      </c>
      <c r="K29" s="46">
        <v>0</v>
      </c>
      <c r="L29" s="46">
        <v>0</v>
      </c>
      <c r="M29" s="46">
        <v>0</v>
      </c>
      <c r="N29" s="46">
        <v>0</v>
      </c>
      <c r="O29" s="46">
        <v>0</v>
      </c>
      <c r="P29" s="46">
        <v>0</v>
      </c>
      <c r="Q29" s="47">
        <v>0</v>
      </c>
    </row>
    <row r="30" spans="2:17" ht="27.75" customHeight="1" x14ac:dyDescent="0.3">
      <c r="B30" s="18" t="s">
        <v>66</v>
      </c>
      <c r="C30" s="46">
        <v>0</v>
      </c>
      <c r="D30" s="46">
        <v>0</v>
      </c>
      <c r="E30" s="46">
        <v>0</v>
      </c>
      <c r="F30" s="46">
        <v>0</v>
      </c>
      <c r="G30" s="46">
        <v>0</v>
      </c>
      <c r="H30" s="46">
        <v>0</v>
      </c>
      <c r="I30" s="46">
        <v>0</v>
      </c>
      <c r="J30" s="46">
        <v>0</v>
      </c>
      <c r="K30" s="46">
        <v>0</v>
      </c>
      <c r="L30" s="46">
        <v>0</v>
      </c>
      <c r="M30" s="46">
        <v>0</v>
      </c>
      <c r="N30" s="46">
        <v>0</v>
      </c>
      <c r="O30" s="46">
        <v>0</v>
      </c>
      <c r="P30" s="46">
        <v>0</v>
      </c>
      <c r="Q30" s="47">
        <v>0</v>
      </c>
    </row>
    <row r="31" spans="2:17" ht="27.75" customHeight="1" x14ac:dyDescent="0.3">
      <c r="B31" s="18" t="s">
        <v>67</v>
      </c>
      <c r="C31" s="46">
        <v>0</v>
      </c>
      <c r="D31" s="46">
        <v>0</v>
      </c>
      <c r="E31" s="46">
        <v>0</v>
      </c>
      <c r="F31" s="46">
        <v>0</v>
      </c>
      <c r="G31" s="46">
        <v>0</v>
      </c>
      <c r="H31" s="46">
        <v>0</v>
      </c>
      <c r="I31" s="46">
        <v>0</v>
      </c>
      <c r="J31" s="46">
        <v>0</v>
      </c>
      <c r="K31" s="46">
        <v>0</v>
      </c>
      <c r="L31" s="46">
        <v>0</v>
      </c>
      <c r="M31" s="46">
        <v>0</v>
      </c>
      <c r="N31" s="46">
        <v>0</v>
      </c>
      <c r="O31" s="46">
        <v>0</v>
      </c>
      <c r="P31" s="46">
        <v>0</v>
      </c>
      <c r="Q31" s="47">
        <v>0</v>
      </c>
    </row>
    <row r="32" spans="2:17" ht="27.75" customHeight="1" x14ac:dyDescent="0.25">
      <c r="B32" s="96" t="s">
        <v>47</v>
      </c>
      <c r="C32" s="101">
        <f>SUM(C6:C31)</f>
        <v>226932</v>
      </c>
      <c r="D32" s="101">
        <f t="shared" ref="D32:Q32" si="0">SUM(D6:D31)</f>
        <v>0</v>
      </c>
      <c r="E32" s="101">
        <f t="shared" si="0"/>
        <v>0</v>
      </c>
      <c r="F32" s="101">
        <f t="shared" si="0"/>
        <v>0</v>
      </c>
      <c r="G32" s="101">
        <f t="shared" si="0"/>
        <v>0</v>
      </c>
      <c r="H32" s="101">
        <f t="shared" si="0"/>
        <v>0</v>
      </c>
      <c r="I32" s="101">
        <f t="shared" si="0"/>
        <v>0</v>
      </c>
      <c r="J32" s="101">
        <f t="shared" si="0"/>
        <v>0</v>
      </c>
      <c r="K32" s="101">
        <f t="shared" si="0"/>
        <v>0</v>
      </c>
      <c r="L32" s="101">
        <f t="shared" si="0"/>
        <v>0</v>
      </c>
      <c r="M32" s="101">
        <f t="shared" si="0"/>
        <v>0</v>
      </c>
      <c r="N32" s="101">
        <f t="shared" si="0"/>
        <v>698</v>
      </c>
      <c r="O32" s="101">
        <f t="shared" si="0"/>
        <v>0</v>
      </c>
      <c r="P32" s="101">
        <f t="shared" si="0"/>
        <v>0</v>
      </c>
      <c r="Q32" s="101">
        <f t="shared" si="0"/>
        <v>227630</v>
      </c>
    </row>
    <row r="33" spans="2:17" ht="27.75" customHeight="1" x14ac:dyDescent="0.25">
      <c r="B33" s="264" t="s">
        <v>48</v>
      </c>
      <c r="C33" s="265"/>
      <c r="D33" s="265"/>
      <c r="E33" s="265"/>
      <c r="F33" s="265"/>
      <c r="G33" s="265"/>
      <c r="H33" s="265"/>
      <c r="I33" s="265"/>
      <c r="J33" s="265"/>
      <c r="K33" s="265"/>
      <c r="L33" s="265"/>
      <c r="M33" s="265"/>
      <c r="N33" s="265"/>
      <c r="O33" s="265"/>
      <c r="P33" s="265"/>
      <c r="Q33" s="266"/>
    </row>
    <row r="34" spans="2:17" ht="27.75" customHeight="1" x14ac:dyDescent="0.3">
      <c r="B34" s="18" t="s">
        <v>49</v>
      </c>
      <c r="C34" s="46">
        <v>0</v>
      </c>
      <c r="D34" s="46">
        <v>0</v>
      </c>
      <c r="E34" s="46">
        <v>0</v>
      </c>
      <c r="F34" s="46">
        <v>0</v>
      </c>
      <c r="G34" s="46">
        <v>0</v>
      </c>
      <c r="H34" s="46">
        <v>0</v>
      </c>
      <c r="I34" s="46">
        <v>0</v>
      </c>
      <c r="J34" s="46">
        <v>0</v>
      </c>
      <c r="K34" s="46">
        <v>0</v>
      </c>
      <c r="L34" s="46">
        <v>0</v>
      </c>
      <c r="M34" s="46">
        <v>0</v>
      </c>
      <c r="N34" s="46">
        <v>0</v>
      </c>
      <c r="O34" s="46">
        <v>0</v>
      </c>
      <c r="P34" s="46">
        <v>0</v>
      </c>
      <c r="Q34" s="47">
        <v>0</v>
      </c>
    </row>
    <row r="35" spans="2:17" ht="27.75" customHeight="1" x14ac:dyDescent="0.3">
      <c r="B35" s="18" t="s">
        <v>82</v>
      </c>
      <c r="C35" s="46">
        <v>0</v>
      </c>
      <c r="D35" s="46">
        <v>0</v>
      </c>
      <c r="E35" s="46">
        <v>0</v>
      </c>
      <c r="F35" s="46">
        <v>0</v>
      </c>
      <c r="G35" s="46">
        <v>0</v>
      </c>
      <c r="H35" s="46">
        <v>0</v>
      </c>
      <c r="I35" s="46">
        <v>0</v>
      </c>
      <c r="J35" s="46">
        <v>0</v>
      </c>
      <c r="K35" s="46">
        <v>0</v>
      </c>
      <c r="L35" s="46">
        <v>0</v>
      </c>
      <c r="M35" s="46">
        <v>0</v>
      </c>
      <c r="N35" s="46">
        <v>0</v>
      </c>
      <c r="O35" s="46">
        <v>0</v>
      </c>
      <c r="P35" s="46">
        <v>0</v>
      </c>
      <c r="Q35" s="47">
        <v>0</v>
      </c>
    </row>
    <row r="36" spans="2:17" ht="27.75" customHeight="1" x14ac:dyDescent="0.3">
      <c r="B36" s="18" t="s">
        <v>50</v>
      </c>
      <c r="C36" s="46">
        <v>0</v>
      </c>
      <c r="D36" s="46">
        <v>0</v>
      </c>
      <c r="E36" s="46">
        <v>0</v>
      </c>
      <c r="F36" s="46">
        <v>0</v>
      </c>
      <c r="G36" s="46">
        <v>0</v>
      </c>
      <c r="H36" s="46">
        <v>0</v>
      </c>
      <c r="I36" s="46">
        <v>0</v>
      </c>
      <c r="J36" s="46">
        <v>0</v>
      </c>
      <c r="K36" s="46">
        <v>0</v>
      </c>
      <c r="L36" s="46">
        <v>0</v>
      </c>
      <c r="M36" s="46">
        <v>0</v>
      </c>
      <c r="N36" s="46">
        <v>0</v>
      </c>
      <c r="O36" s="46">
        <v>0</v>
      </c>
      <c r="P36" s="46">
        <v>0</v>
      </c>
      <c r="Q36" s="47">
        <v>0</v>
      </c>
    </row>
    <row r="37" spans="2:17" ht="27.75" customHeight="1" x14ac:dyDescent="0.25">
      <c r="B37" s="96" t="s">
        <v>47</v>
      </c>
      <c r="C37" s="101">
        <f>SUM(C34:C36)</f>
        <v>0</v>
      </c>
      <c r="D37" s="101">
        <f t="shared" ref="D37:Q37" si="1">SUM(D34:D36)</f>
        <v>0</v>
      </c>
      <c r="E37" s="101">
        <f t="shared" si="1"/>
        <v>0</v>
      </c>
      <c r="F37" s="101">
        <f t="shared" si="1"/>
        <v>0</v>
      </c>
      <c r="G37" s="101">
        <f t="shared" si="1"/>
        <v>0</v>
      </c>
      <c r="H37" s="101">
        <f t="shared" si="1"/>
        <v>0</v>
      </c>
      <c r="I37" s="101">
        <f t="shared" si="1"/>
        <v>0</v>
      </c>
      <c r="J37" s="101">
        <f t="shared" si="1"/>
        <v>0</v>
      </c>
      <c r="K37" s="101">
        <f t="shared" si="1"/>
        <v>0</v>
      </c>
      <c r="L37" s="101">
        <f t="shared" si="1"/>
        <v>0</v>
      </c>
      <c r="M37" s="101">
        <f t="shared" si="1"/>
        <v>0</v>
      </c>
      <c r="N37" s="101">
        <f t="shared" si="1"/>
        <v>0</v>
      </c>
      <c r="O37" s="101">
        <f t="shared" si="1"/>
        <v>0</v>
      </c>
      <c r="P37" s="101">
        <f t="shared" si="1"/>
        <v>0</v>
      </c>
      <c r="Q37" s="101">
        <f t="shared" si="1"/>
        <v>0</v>
      </c>
    </row>
    <row r="38" spans="2:17" x14ac:dyDescent="0.25">
      <c r="B38" s="273" t="s">
        <v>52</v>
      </c>
      <c r="C38" s="273"/>
      <c r="D38" s="273"/>
      <c r="E38" s="273"/>
      <c r="F38" s="273"/>
      <c r="G38" s="273"/>
      <c r="H38" s="273"/>
      <c r="I38" s="273"/>
      <c r="J38" s="273"/>
      <c r="K38" s="273"/>
      <c r="L38" s="273"/>
      <c r="M38" s="273"/>
      <c r="N38" s="273"/>
      <c r="O38" s="273"/>
      <c r="P38" s="273"/>
      <c r="Q38" s="273"/>
    </row>
  </sheetData>
  <sheetProtection password="E931" sheet="1" objects="1" scenarios="1"/>
  <mergeCells count="4">
    <mergeCell ref="B3:Q3"/>
    <mergeCell ref="B5:Q5"/>
    <mergeCell ref="B33:Q33"/>
    <mergeCell ref="B38:Q38"/>
  </mergeCells>
  <pageMargins left="0.7" right="0.7" top="0.75" bottom="0.75" header="0.3" footer="0.3"/>
  <pageSetup paperSize="9" scale="3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B2:Q38"/>
  <sheetViews>
    <sheetView showGridLines="0" topLeftCell="A13" zoomScale="80" zoomScaleNormal="80" workbookViewId="0">
      <selection activeCell="B38" sqref="B38:Q38"/>
    </sheetView>
  </sheetViews>
  <sheetFormatPr defaultRowHeight="18.75" customHeight="1" x14ac:dyDescent="0.25"/>
  <cols>
    <col min="1" max="1" width="13.140625" style="1" customWidth="1"/>
    <col min="2" max="2" width="45.140625" style="1" bestFit="1" customWidth="1"/>
    <col min="3" max="16" width="20.28515625" style="1" customWidth="1"/>
    <col min="17" max="17" width="20.28515625" style="49" customWidth="1"/>
    <col min="18" max="16384" width="9.140625" style="1"/>
  </cols>
  <sheetData>
    <row r="2" spans="2:17" ht="18.75" customHeight="1" x14ac:dyDescent="0.25">
      <c r="B2" s="12"/>
      <c r="C2" s="12"/>
      <c r="D2" s="12"/>
      <c r="E2" s="12"/>
      <c r="F2" s="12"/>
      <c r="G2" s="12"/>
      <c r="H2" s="12"/>
      <c r="I2" s="12"/>
      <c r="J2" s="12"/>
      <c r="K2" s="12"/>
      <c r="L2" s="12"/>
      <c r="M2" s="12"/>
      <c r="N2" s="12"/>
      <c r="O2" s="12"/>
      <c r="P2" s="12"/>
      <c r="Q2" s="12"/>
    </row>
    <row r="3" spans="2:17" ht="26.25" customHeight="1" x14ac:dyDescent="0.25">
      <c r="B3" s="271" t="s">
        <v>286</v>
      </c>
      <c r="C3" s="271"/>
      <c r="D3" s="271"/>
      <c r="E3" s="271"/>
      <c r="F3" s="271"/>
      <c r="G3" s="271"/>
      <c r="H3" s="271"/>
      <c r="I3" s="271"/>
      <c r="J3" s="271"/>
      <c r="K3" s="271"/>
      <c r="L3" s="271"/>
      <c r="M3" s="271"/>
      <c r="N3" s="271"/>
      <c r="O3" s="271"/>
      <c r="P3" s="271"/>
      <c r="Q3" s="271"/>
    </row>
    <row r="4" spans="2:17" s="217" customFormat="1" ht="30" x14ac:dyDescent="0.25">
      <c r="B4" s="109" t="s">
        <v>0</v>
      </c>
      <c r="C4" s="104" t="s">
        <v>69</v>
      </c>
      <c r="D4" s="104" t="s">
        <v>70</v>
      </c>
      <c r="E4" s="104" t="s">
        <v>71</v>
      </c>
      <c r="F4" s="104" t="s">
        <v>72</v>
      </c>
      <c r="G4" s="104" t="s">
        <v>73</v>
      </c>
      <c r="H4" s="104" t="s">
        <v>90</v>
      </c>
      <c r="I4" s="104" t="s">
        <v>74</v>
      </c>
      <c r="J4" s="104" t="s">
        <v>75</v>
      </c>
      <c r="K4" s="214" t="s">
        <v>76</v>
      </c>
      <c r="L4" s="214" t="s">
        <v>77</v>
      </c>
      <c r="M4" s="112" t="s">
        <v>78</v>
      </c>
      <c r="N4" s="112" t="s">
        <v>2</v>
      </c>
      <c r="O4" s="112" t="s">
        <v>79</v>
      </c>
      <c r="P4" s="112" t="s">
        <v>80</v>
      </c>
      <c r="Q4" s="112" t="s">
        <v>81</v>
      </c>
    </row>
    <row r="5" spans="2:17" ht="32.25" customHeight="1" x14ac:dyDescent="0.25">
      <c r="B5" s="268" t="s">
        <v>16</v>
      </c>
      <c r="C5" s="269"/>
      <c r="D5" s="269"/>
      <c r="E5" s="269"/>
      <c r="F5" s="269"/>
      <c r="G5" s="269"/>
      <c r="H5" s="269"/>
      <c r="I5" s="269"/>
      <c r="J5" s="269"/>
      <c r="K5" s="269"/>
      <c r="L5" s="269"/>
      <c r="M5" s="269"/>
      <c r="N5" s="269"/>
      <c r="O5" s="269"/>
      <c r="P5" s="269"/>
      <c r="Q5" s="270"/>
    </row>
    <row r="6" spans="2:17" ht="32.25" customHeight="1" x14ac:dyDescent="0.3">
      <c r="B6" s="25" t="s">
        <v>53</v>
      </c>
      <c r="C6" s="30">
        <v>2602355</v>
      </c>
      <c r="D6" s="30">
        <v>201267</v>
      </c>
      <c r="E6" s="30">
        <v>201267</v>
      </c>
      <c r="F6" s="30">
        <v>0</v>
      </c>
      <c r="G6" s="30">
        <v>65662</v>
      </c>
      <c r="H6" s="30">
        <v>65662</v>
      </c>
      <c r="I6" s="30">
        <v>0</v>
      </c>
      <c r="J6" s="30">
        <v>0</v>
      </c>
      <c r="K6" s="30">
        <v>0</v>
      </c>
      <c r="L6" s="30">
        <v>4605</v>
      </c>
      <c r="M6" s="30">
        <v>4725</v>
      </c>
      <c r="N6" s="30">
        <v>62711</v>
      </c>
      <c r="O6" s="30">
        <v>1667</v>
      </c>
      <c r="P6" s="30">
        <v>3333</v>
      </c>
      <c r="Q6" s="31">
        <v>2786341</v>
      </c>
    </row>
    <row r="7" spans="2:17" ht="32.25" customHeight="1" x14ac:dyDescent="0.3">
      <c r="B7" s="25" t="s">
        <v>200</v>
      </c>
      <c r="C7" s="30">
        <v>0</v>
      </c>
      <c r="D7" s="30">
        <v>0</v>
      </c>
      <c r="E7" s="30">
        <v>0</v>
      </c>
      <c r="F7" s="30">
        <v>0</v>
      </c>
      <c r="G7" s="30">
        <v>0</v>
      </c>
      <c r="H7" s="30">
        <v>0</v>
      </c>
      <c r="I7" s="30">
        <v>0</v>
      </c>
      <c r="J7" s="30">
        <v>0</v>
      </c>
      <c r="K7" s="30">
        <v>0</v>
      </c>
      <c r="L7" s="30">
        <v>0</v>
      </c>
      <c r="M7" s="30">
        <v>0</v>
      </c>
      <c r="N7" s="30">
        <v>0</v>
      </c>
      <c r="O7" s="30">
        <v>0</v>
      </c>
      <c r="P7" s="30">
        <v>0</v>
      </c>
      <c r="Q7" s="31">
        <v>0</v>
      </c>
    </row>
    <row r="8" spans="2:17" ht="32.25" customHeight="1" x14ac:dyDescent="0.3">
      <c r="B8" s="25" t="s">
        <v>211</v>
      </c>
      <c r="C8" s="30">
        <v>21839735</v>
      </c>
      <c r="D8" s="30">
        <v>1475921</v>
      </c>
      <c r="E8" s="30">
        <v>1475921</v>
      </c>
      <c r="F8" s="30">
        <v>0</v>
      </c>
      <c r="G8" s="30">
        <v>715225</v>
      </c>
      <c r="H8" s="30">
        <v>0</v>
      </c>
      <c r="I8" s="30">
        <v>715225</v>
      </c>
      <c r="J8" s="30">
        <v>0</v>
      </c>
      <c r="K8" s="30">
        <v>0</v>
      </c>
      <c r="L8" s="30">
        <v>40874</v>
      </c>
      <c r="M8" s="30">
        <v>40793</v>
      </c>
      <c r="N8" s="30">
        <v>545325</v>
      </c>
      <c r="O8" s="30">
        <v>-20111</v>
      </c>
      <c r="P8" s="30">
        <v>0</v>
      </c>
      <c r="Q8" s="31">
        <v>23084200</v>
      </c>
    </row>
    <row r="9" spans="2:17" ht="32.25" customHeight="1" x14ac:dyDescent="0.3">
      <c r="B9" s="25" t="s">
        <v>21</v>
      </c>
      <c r="C9" s="30">
        <v>3281</v>
      </c>
      <c r="D9" s="30">
        <v>0</v>
      </c>
      <c r="E9" s="30">
        <v>0</v>
      </c>
      <c r="F9" s="30">
        <v>0</v>
      </c>
      <c r="G9" s="30">
        <v>295</v>
      </c>
      <c r="H9" s="30">
        <v>295</v>
      </c>
      <c r="I9" s="30">
        <v>0</v>
      </c>
      <c r="J9" s="30">
        <v>0</v>
      </c>
      <c r="K9" s="30">
        <v>0</v>
      </c>
      <c r="L9" s="30">
        <v>0</v>
      </c>
      <c r="M9" s="30">
        <v>0</v>
      </c>
      <c r="N9" s="30">
        <v>0</v>
      </c>
      <c r="O9" s="30">
        <v>0</v>
      </c>
      <c r="P9" s="30">
        <v>0</v>
      </c>
      <c r="Q9" s="31">
        <v>2986</v>
      </c>
    </row>
    <row r="10" spans="2:17" ht="32.25" customHeight="1" x14ac:dyDescent="0.3">
      <c r="B10" s="25" t="s">
        <v>54</v>
      </c>
      <c r="C10" s="30">
        <v>0</v>
      </c>
      <c r="D10" s="30">
        <v>0</v>
      </c>
      <c r="E10" s="30">
        <v>0</v>
      </c>
      <c r="F10" s="30">
        <v>0</v>
      </c>
      <c r="G10" s="30">
        <v>0</v>
      </c>
      <c r="H10" s="30">
        <v>0</v>
      </c>
      <c r="I10" s="30">
        <v>0</v>
      </c>
      <c r="J10" s="30">
        <v>0</v>
      </c>
      <c r="K10" s="30">
        <v>0</v>
      </c>
      <c r="L10" s="30">
        <v>0</v>
      </c>
      <c r="M10" s="30">
        <v>0</v>
      </c>
      <c r="N10" s="30">
        <v>0</v>
      </c>
      <c r="O10" s="30">
        <v>0</v>
      </c>
      <c r="P10" s="30">
        <v>0</v>
      </c>
      <c r="Q10" s="31">
        <v>0</v>
      </c>
    </row>
    <row r="11" spans="2:17" ht="32.25" customHeight="1" x14ac:dyDescent="0.3">
      <c r="B11" s="25" t="s">
        <v>55</v>
      </c>
      <c r="C11" s="30">
        <v>-45675</v>
      </c>
      <c r="D11" s="30">
        <v>198596</v>
      </c>
      <c r="E11" s="30">
        <v>198596</v>
      </c>
      <c r="F11" s="30">
        <v>0</v>
      </c>
      <c r="G11" s="30">
        <v>24689</v>
      </c>
      <c r="H11" s="30">
        <v>0</v>
      </c>
      <c r="I11" s="30">
        <v>0</v>
      </c>
      <c r="J11" s="30">
        <v>0</v>
      </c>
      <c r="K11" s="30">
        <v>0</v>
      </c>
      <c r="L11" s="30">
        <v>-110</v>
      </c>
      <c r="M11" s="30">
        <v>5088</v>
      </c>
      <c r="N11" s="30">
        <v>0</v>
      </c>
      <c r="O11" s="30">
        <v>0</v>
      </c>
      <c r="P11" s="30">
        <v>0</v>
      </c>
      <c r="Q11" s="31">
        <v>147944</v>
      </c>
    </row>
    <row r="12" spans="2:17" ht="32.25" customHeight="1" x14ac:dyDescent="0.3">
      <c r="B12" s="25" t="s">
        <v>23</v>
      </c>
      <c r="C12" s="30">
        <v>5968</v>
      </c>
      <c r="D12" s="30">
        <v>0</v>
      </c>
      <c r="E12" s="30">
        <v>0</v>
      </c>
      <c r="F12" s="30">
        <v>0</v>
      </c>
      <c r="G12" s="30">
        <v>0</v>
      </c>
      <c r="H12" s="30">
        <v>0</v>
      </c>
      <c r="I12" s="30">
        <v>0</v>
      </c>
      <c r="J12" s="30">
        <v>0</v>
      </c>
      <c r="K12" s="30">
        <v>0</v>
      </c>
      <c r="L12" s="30">
        <v>0</v>
      </c>
      <c r="M12" s="30">
        <v>0</v>
      </c>
      <c r="N12" s="30">
        <v>0</v>
      </c>
      <c r="O12" s="30">
        <v>0</v>
      </c>
      <c r="P12" s="30">
        <v>0</v>
      </c>
      <c r="Q12" s="31">
        <v>5968</v>
      </c>
    </row>
    <row r="13" spans="2:17" ht="32.25" customHeight="1" x14ac:dyDescent="0.3">
      <c r="B13" s="25" t="s">
        <v>56</v>
      </c>
      <c r="C13" s="30">
        <v>0</v>
      </c>
      <c r="D13" s="30">
        <v>0</v>
      </c>
      <c r="E13" s="30">
        <v>0</v>
      </c>
      <c r="F13" s="30">
        <v>0</v>
      </c>
      <c r="G13" s="30">
        <v>0</v>
      </c>
      <c r="H13" s="30">
        <v>0</v>
      </c>
      <c r="I13" s="30">
        <v>0</v>
      </c>
      <c r="J13" s="30">
        <v>0</v>
      </c>
      <c r="K13" s="30">
        <v>0</v>
      </c>
      <c r="L13" s="30">
        <v>0</v>
      </c>
      <c r="M13" s="30">
        <v>0</v>
      </c>
      <c r="N13" s="30">
        <v>0</v>
      </c>
      <c r="O13" s="30">
        <v>0</v>
      </c>
      <c r="P13" s="30">
        <v>0</v>
      </c>
      <c r="Q13" s="31">
        <v>0</v>
      </c>
    </row>
    <row r="14" spans="2:17" ht="32.25" customHeight="1" x14ac:dyDescent="0.3">
      <c r="B14" s="25" t="s">
        <v>57</v>
      </c>
      <c r="C14" s="30">
        <v>3878823</v>
      </c>
      <c r="D14" s="30">
        <v>469246</v>
      </c>
      <c r="E14" s="30">
        <v>469246</v>
      </c>
      <c r="F14" s="30">
        <v>0</v>
      </c>
      <c r="G14" s="30">
        <v>49375</v>
      </c>
      <c r="H14" s="30">
        <v>49375</v>
      </c>
      <c r="I14" s="30">
        <v>0</v>
      </c>
      <c r="J14" s="30">
        <v>0</v>
      </c>
      <c r="K14" s="30">
        <v>0</v>
      </c>
      <c r="L14" s="30">
        <v>2681</v>
      </c>
      <c r="M14" s="30">
        <v>6780</v>
      </c>
      <c r="N14" s="30">
        <v>106900</v>
      </c>
      <c r="O14" s="30">
        <v>0</v>
      </c>
      <c r="P14" s="30">
        <v>0</v>
      </c>
      <c r="Q14" s="31">
        <v>4396133</v>
      </c>
    </row>
    <row r="15" spans="2:17" ht="32.25" customHeight="1" x14ac:dyDescent="0.3">
      <c r="B15" s="25" t="s">
        <v>58</v>
      </c>
      <c r="C15" s="30">
        <v>0</v>
      </c>
      <c r="D15" s="30">
        <v>0</v>
      </c>
      <c r="E15" s="30">
        <v>0</v>
      </c>
      <c r="F15" s="30">
        <v>0</v>
      </c>
      <c r="G15" s="30">
        <v>0</v>
      </c>
      <c r="H15" s="30">
        <v>0</v>
      </c>
      <c r="I15" s="30">
        <v>0</v>
      </c>
      <c r="J15" s="30">
        <v>0</v>
      </c>
      <c r="K15" s="30">
        <v>0</v>
      </c>
      <c r="L15" s="30">
        <v>0</v>
      </c>
      <c r="M15" s="30">
        <v>0</v>
      </c>
      <c r="N15" s="30">
        <v>0</v>
      </c>
      <c r="O15" s="30">
        <v>0</v>
      </c>
      <c r="P15" s="30">
        <v>0</v>
      </c>
      <c r="Q15" s="31">
        <v>0</v>
      </c>
    </row>
    <row r="16" spans="2:17" ht="32.25" customHeight="1" x14ac:dyDescent="0.3">
      <c r="B16" s="25" t="s">
        <v>59</v>
      </c>
      <c r="C16" s="30">
        <v>35031026</v>
      </c>
      <c r="D16" s="30">
        <v>1677792</v>
      </c>
      <c r="E16" s="30">
        <v>1677792</v>
      </c>
      <c r="F16" s="30">
        <v>0</v>
      </c>
      <c r="G16" s="30">
        <v>0</v>
      </c>
      <c r="H16" s="30">
        <v>0</v>
      </c>
      <c r="I16" s="30">
        <v>1087882</v>
      </c>
      <c r="J16" s="30">
        <v>0</v>
      </c>
      <c r="K16" s="30">
        <v>0</v>
      </c>
      <c r="L16" s="30">
        <v>16034</v>
      </c>
      <c r="M16" s="30">
        <v>67049</v>
      </c>
      <c r="N16" s="30">
        <v>909075</v>
      </c>
      <c r="O16" s="30">
        <v>0</v>
      </c>
      <c r="P16" s="30">
        <v>0</v>
      </c>
      <c r="Q16" s="31">
        <v>36446927</v>
      </c>
    </row>
    <row r="17" spans="2:17" ht="32.25" customHeight="1" x14ac:dyDescent="0.3">
      <c r="B17" s="25" t="s">
        <v>60</v>
      </c>
      <c r="C17" s="30">
        <v>35101531</v>
      </c>
      <c r="D17" s="30">
        <v>1314083</v>
      </c>
      <c r="E17" s="30">
        <v>1314083</v>
      </c>
      <c r="F17" s="30">
        <v>0</v>
      </c>
      <c r="G17" s="30">
        <v>256650</v>
      </c>
      <c r="H17" s="30">
        <v>0</v>
      </c>
      <c r="I17" s="30">
        <v>853982</v>
      </c>
      <c r="J17" s="30">
        <v>0</v>
      </c>
      <c r="K17" s="30">
        <v>0</v>
      </c>
      <c r="L17" s="30">
        <v>9324</v>
      </c>
      <c r="M17" s="30">
        <v>64981</v>
      </c>
      <c r="N17" s="30">
        <v>1013037</v>
      </c>
      <c r="O17" s="30">
        <v>8767</v>
      </c>
      <c r="P17" s="30">
        <v>102217</v>
      </c>
      <c r="Q17" s="31">
        <v>36389381</v>
      </c>
    </row>
    <row r="18" spans="2:17" ht="32.25" customHeight="1" x14ac:dyDescent="0.3">
      <c r="B18" s="25" t="s">
        <v>61</v>
      </c>
      <c r="C18" s="30">
        <v>19152949</v>
      </c>
      <c r="D18" s="30">
        <v>794615</v>
      </c>
      <c r="E18" s="30">
        <v>794615</v>
      </c>
      <c r="F18" s="30">
        <v>0</v>
      </c>
      <c r="G18" s="30">
        <v>531524</v>
      </c>
      <c r="H18" s="30">
        <v>531524</v>
      </c>
      <c r="I18" s="30">
        <v>0</v>
      </c>
      <c r="J18" s="30">
        <v>0</v>
      </c>
      <c r="K18" s="30">
        <v>0</v>
      </c>
      <c r="L18" s="30">
        <v>9118</v>
      </c>
      <c r="M18" s="30">
        <v>20775</v>
      </c>
      <c r="N18" s="30">
        <v>524467</v>
      </c>
      <c r="O18" s="30">
        <v>0</v>
      </c>
      <c r="P18" s="30">
        <v>0</v>
      </c>
      <c r="Q18" s="31">
        <v>19910614</v>
      </c>
    </row>
    <row r="19" spans="2:17" ht="32.25" customHeight="1" x14ac:dyDescent="0.3">
      <c r="B19" s="25" t="s">
        <v>185</v>
      </c>
      <c r="C19" s="30">
        <v>2964</v>
      </c>
      <c r="D19" s="30">
        <v>14607</v>
      </c>
      <c r="E19" s="30">
        <v>14607</v>
      </c>
      <c r="F19" s="30">
        <v>0</v>
      </c>
      <c r="G19" s="30">
        <v>1664</v>
      </c>
      <c r="H19" s="30">
        <v>1664</v>
      </c>
      <c r="I19" s="30">
        <v>0</v>
      </c>
      <c r="J19" s="30">
        <v>0</v>
      </c>
      <c r="K19" s="30">
        <v>0</v>
      </c>
      <c r="L19" s="30">
        <v>0</v>
      </c>
      <c r="M19" s="30">
        <v>580</v>
      </c>
      <c r="N19" s="30">
        <v>204</v>
      </c>
      <c r="O19" s="30">
        <v>0</v>
      </c>
      <c r="P19" s="30">
        <v>0</v>
      </c>
      <c r="Q19" s="31">
        <v>15531</v>
      </c>
    </row>
    <row r="20" spans="2:17" ht="32.25" customHeight="1" x14ac:dyDescent="0.3">
      <c r="B20" s="25" t="s">
        <v>190</v>
      </c>
      <c r="C20" s="30">
        <v>10436196</v>
      </c>
      <c r="D20" s="30">
        <v>377073</v>
      </c>
      <c r="E20" s="30">
        <v>377073</v>
      </c>
      <c r="F20" s="30">
        <v>0</v>
      </c>
      <c r="G20" s="30">
        <v>665224</v>
      </c>
      <c r="H20" s="30">
        <v>665224</v>
      </c>
      <c r="I20" s="30">
        <v>0</v>
      </c>
      <c r="J20" s="30">
        <v>0</v>
      </c>
      <c r="K20" s="30">
        <v>0</v>
      </c>
      <c r="L20" s="30">
        <v>3067</v>
      </c>
      <c r="M20" s="30">
        <v>87433</v>
      </c>
      <c r="N20" s="30">
        <v>201983</v>
      </c>
      <c r="O20" s="30">
        <v>0</v>
      </c>
      <c r="P20" s="30">
        <v>0</v>
      </c>
      <c r="Q20" s="31">
        <v>10259529</v>
      </c>
    </row>
    <row r="21" spans="2:17" ht="32.25" customHeight="1" x14ac:dyDescent="0.3">
      <c r="B21" s="25" t="s">
        <v>36</v>
      </c>
      <c r="C21" s="30">
        <v>3492427</v>
      </c>
      <c r="D21" s="30">
        <v>65577</v>
      </c>
      <c r="E21" s="30">
        <v>65577</v>
      </c>
      <c r="F21" s="30">
        <v>0</v>
      </c>
      <c r="G21" s="30">
        <v>0</v>
      </c>
      <c r="H21" s="30">
        <v>0</v>
      </c>
      <c r="I21" s="30">
        <v>0</v>
      </c>
      <c r="J21" s="30">
        <v>0</v>
      </c>
      <c r="K21" s="30">
        <v>0</v>
      </c>
      <c r="L21" s="30">
        <v>261</v>
      </c>
      <c r="M21" s="30">
        <v>5776</v>
      </c>
      <c r="N21" s="30">
        <v>19013</v>
      </c>
      <c r="O21" s="30">
        <v>0</v>
      </c>
      <c r="P21" s="30">
        <v>0</v>
      </c>
      <c r="Q21" s="31">
        <v>3570981</v>
      </c>
    </row>
    <row r="22" spans="2:17" ht="32.25" customHeight="1" x14ac:dyDescent="0.3">
      <c r="B22" s="25" t="s">
        <v>62</v>
      </c>
      <c r="C22" s="30">
        <v>0</v>
      </c>
      <c r="D22" s="30">
        <v>0</v>
      </c>
      <c r="E22" s="30">
        <v>0</v>
      </c>
      <c r="F22" s="30">
        <v>0</v>
      </c>
      <c r="G22" s="30">
        <v>0</v>
      </c>
      <c r="H22" s="30">
        <v>0</v>
      </c>
      <c r="I22" s="30">
        <v>0</v>
      </c>
      <c r="J22" s="30">
        <v>0</v>
      </c>
      <c r="K22" s="30">
        <v>0</v>
      </c>
      <c r="L22" s="30">
        <v>0</v>
      </c>
      <c r="M22" s="30">
        <v>0</v>
      </c>
      <c r="N22" s="30">
        <v>0</v>
      </c>
      <c r="O22" s="30">
        <v>0</v>
      </c>
      <c r="P22" s="30">
        <v>0</v>
      </c>
      <c r="Q22" s="31">
        <v>0</v>
      </c>
    </row>
    <row r="23" spans="2:17" ht="32.25" customHeight="1" x14ac:dyDescent="0.3">
      <c r="B23" s="25" t="s">
        <v>63</v>
      </c>
      <c r="C23" s="30">
        <v>0</v>
      </c>
      <c r="D23" s="30">
        <v>0</v>
      </c>
      <c r="E23" s="30">
        <v>0</v>
      </c>
      <c r="F23" s="30">
        <v>0</v>
      </c>
      <c r="G23" s="30">
        <v>0</v>
      </c>
      <c r="H23" s="30">
        <v>0</v>
      </c>
      <c r="I23" s="30">
        <v>0</v>
      </c>
      <c r="J23" s="30">
        <v>0</v>
      </c>
      <c r="K23" s="30">
        <v>0</v>
      </c>
      <c r="L23" s="30">
        <v>0</v>
      </c>
      <c r="M23" s="30">
        <v>0</v>
      </c>
      <c r="N23" s="30">
        <v>0</v>
      </c>
      <c r="O23" s="30">
        <v>0</v>
      </c>
      <c r="P23" s="30">
        <v>0</v>
      </c>
      <c r="Q23" s="31">
        <v>0</v>
      </c>
    </row>
    <row r="24" spans="2:17" ht="32.25" customHeight="1" x14ac:dyDescent="0.3">
      <c r="B24" s="25" t="s">
        <v>64</v>
      </c>
      <c r="C24" s="30">
        <v>214463</v>
      </c>
      <c r="D24" s="30">
        <v>38570</v>
      </c>
      <c r="E24" s="30">
        <v>38570</v>
      </c>
      <c r="F24" s="30">
        <v>0</v>
      </c>
      <c r="G24" s="30">
        <v>0</v>
      </c>
      <c r="H24" s="30">
        <v>0</v>
      </c>
      <c r="I24" s="30">
        <v>0</v>
      </c>
      <c r="J24" s="30">
        <v>0</v>
      </c>
      <c r="K24" s="30">
        <v>0</v>
      </c>
      <c r="L24" s="30">
        <v>0</v>
      </c>
      <c r="M24" s="30">
        <v>0</v>
      </c>
      <c r="N24" s="30">
        <v>0</v>
      </c>
      <c r="O24" s="30">
        <v>0</v>
      </c>
      <c r="P24" s="30">
        <v>0</v>
      </c>
      <c r="Q24" s="31">
        <v>253033</v>
      </c>
    </row>
    <row r="25" spans="2:17" ht="32.25" customHeight="1" x14ac:dyDescent="0.3">
      <c r="B25" s="25" t="s">
        <v>188</v>
      </c>
      <c r="C25" s="30">
        <v>0</v>
      </c>
      <c r="D25" s="30">
        <v>0</v>
      </c>
      <c r="E25" s="30">
        <v>0</v>
      </c>
      <c r="F25" s="30">
        <v>0</v>
      </c>
      <c r="G25" s="30">
        <v>0</v>
      </c>
      <c r="H25" s="30">
        <v>0</v>
      </c>
      <c r="I25" s="30">
        <v>0</v>
      </c>
      <c r="J25" s="30">
        <v>0</v>
      </c>
      <c r="K25" s="30">
        <v>0</v>
      </c>
      <c r="L25" s="30">
        <v>0</v>
      </c>
      <c r="M25" s="30">
        <v>0</v>
      </c>
      <c r="N25" s="30">
        <v>0</v>
      </c>
      <c r="O25" s="30">
        <v>0</v>
      </c>
      <c r="P25" s="30">
        <v>0</v>
      </c>
      <c r="Q25" s="31">
        <v>0</v>
      </c>
    </row>
    <row r="26" spans="2:17" ht="32.25" customHeight="1" x14ac:dyDescent="0.3">
      <c r="B26" s="25" t="s">
        <v>189</v>
      </c>
      <c r="C26" s="30">
        <v>849874</v>
      </c>
      <c r="D26" s="30">
        <v>40409</v>
      </c>
      <c r="E26" s="30">
        <v>40409</v>
      </c>
      <c r="F26" s="30">
        <v>0</v>
      </c>
      <c r="G26" s="30">
        <v>18663</v>
      </c>
      <c r="H26" s="30">
        <v>18663</v>
      </c>
      <c r="I26" s="30">
        <v>0</v>
      </c>
      <c r="J26" s="30">
        <v>0</v>
      </c>
      <c r="K26" s="30">
        <v>0</v>
      </c>
      <c r="L26" s="30">
        <v>0</v>
      </c>
      <c r="M26" s="30">
        <v>6693</v>
      </c>
      <c r="N26" s="30">
        <v>19587</v>
      </c>
      <c r="O26" s="30">
        <v>0</v>
      </c>
      <c r="P26" s="30">
        <v>0</v>
      </c>
      <c r="Q26" s="31">
        <v>884515</v>
      </c>
    </row>
    <row r="27" spans="2:17" ht="32.25" customHeight="1" x14ac:dyDescent="0.3">
      <c r="B27" s="25" t="s">
        <v>212</v>
      </c>
      <c r="C27" s="30">
        <v>1489411</v>
      </c>
      <c r="D27" s="30">
        <v>95634</v>
      </c>
      <c r="E27" s="30">
        <v>95634</v>
      </c>
      <c r="F27" s="30">
        <v>0</v>
      </c>
      <c r="G27" s="30">
        <v>179885</v>
      </c>
      <c r="H27" s="30">
        <v>179885</v>
      </c>
      <c r="I27" s="30">
        <v>0</v>
      </c>
      <c r="J27" s="30">
        <v>0</v>
      </c>
      <c r="K27" s="30">
        <v>0</v>
      </c>
      <c r="L27" s="30">
        <v>879</v>
      </c>
      <c r="M27" s="30">
        <v>4151</v>
      </c>
      <c r="N27" s="30">
        <v>-19597</v>
      </c>
      <c r="O27" s="30">
        <v>2757</v>
      </c>
      <c r="P27" s="30">
        <v>0</v>
      </c>
      <c r="Q27" s="31">
        <v>1377775</v>
      </c>
    </row>
    <row r="28" spans="2:17" ht="32.25" customHeight="1" x14ac:dyDescent="0.3">
      <c r="B28" s="25" t="s">
        <v>40</v>
      </c>
      <c r="C28" s="30">
        <v>0</v>
      </c>
      <c r="D28" s="30">
        <v>0</v>
      </c>
      <c r="E28" s="30">
        <v>0</v>
      </c>
      <c r="F28" s="30">
        <v>0</v>
      </c>
      <c r="G28" s="30">
        <v>0</v>
      </c>
      <c r="H28" s="30">
        <v>0</v>
      </c>
      <c r="I28" s="30">
        <v>0</v>
      </c>
      <c r="J28" s="30">
        <v>0</v>
      </c>
      <c r="K28" s="30">
        <v>0</v>
      </c>
      <c r="L28" s="30">
        <v>0</v>
      </c>
      <c r="M28" s="30">
        <v>0</v>
      </c>
      <c r="N28" s="30">
        <v>0</v>
      </c>
      <c r="O28" s="30">
        <v>0</v>
      </c>
      <c r="P28" s="30">
        <v>0</v>
      </c>
      <c r="Q28" s="31">
        <v>0</v>
      </c>
    </row>
    <row r="29" spans="2:17" ht="32.25" customHeight="1" x14ac:dyDescent="0.3">
      <c r="B29" s="25" t="s">
        <v>65</v>
      </c>
      <c r="C29" s="30">
        <v>436269</v>
      </c>
      <c r="D29" s="30">
        <v>36422</v>
      </c>
      <c r="E29" s="30">
        <v>36422</v>
      </c>
      <c r="F29" s="30">
        <v>0</v>
      </c>
      <c r="G29" s="30">
        <v>59694</v>
      </c>
      <c r="H29" s="30">
        <v>65582</v>
      </c>
      <c r="I29" s="30">
        <v>0</v>
      </c>
      <c r="J29" s="30">
        <v>0</v>
      </c>
      <c r="K29" s="30">
        <v>0</v>
      </c>
      <c r="L29" s="30">
        <v>3578</v>
      </c>
      <c r="M29" s="30">
        <v>2712</v>
      </c>
      <c r="N29" s="30">
        <v>12558</v>
      </c>
      <c r="O29" s="30">
        <v>0</v>
      </c>
      <c r="P29" s="30">
        <v>0</v>
      </c>
      <c r="Q29" s="31">
        <v>413376</v>
      </c>
    </row>
    <row r="30" spans="2:17" ht="32.25" customHeight="1" x14ac:dyDescent="0.3">
      <c r="B30" s="25" t="s">
        <v>66</v>
      </c>
      <c r="C30" s="30">
        <v>11810</v>
      </c>
      <c r="D30" s="30">
        <v>0</v>
      </c>
      <c r="E30" s="30">
        <v>0</v>
      </c>
      <c r="F30" s="30">
        <v>0</v>
      </c>
      <c r="G30" s="30">
        <v>0</v>
      </c>
      <c r="H30" s="30">
        <v>0</v>
      </c>
      <c r="I30" s="30">
        <v>0</v>
      </c>
      <c r="J30" s="30">
        <v>0</v>
      </c>
      <c r="K30" s="30">
        <v>0</v>
      </c>
      <c r="L30" s="30">
        <v>0</v>
      </c>
      <c r="M30" s="30">
        <v>3282</v>
      </c>
      <c r="N30" s="30">
        <v>73</v>
      </c>
      <c r="O30" s="30">
        <v>0</v>
      </c>
      <c r="P30" s="30">
        <v>0</v>
      </c>
      <c r="Q30" s="31">
        <v>8601</v>
      </c>
    </row>
    <row r="31" spans="2:17" ht="32.25" customHeight="1" x14ac:dyDescent="0.3">
      <c r="B31" s="25" t="s">
        <v>67</v>
      </c>
      <c r="C31" s="30">
        <v>4970986</v>
      </c>
      <c r="D31" s="30">
        <v>201597</v>
      </c>
      <c r="E31" s="30">
        <v>201597</v>
      </c>
      <c r="F31" s="30">
        <v>0</v>
      </c>
      <c r="G31" s="30">
        <v>1355802</v>
      </c>
      <c r="H31" s="30">
        <v>1355802</v>
      </c>
      <c r="I31" s="30">
        <v>0</v>
      </c>
      <c r="J31" s="30">
        <v>0</v>
      </c>
      <c r="K31" s="30">
        <v>0</v>
      </c>
      <c r="L31" s="30">
        <v>0</v>
      </c>
      <c r="M31" s="30">
        <v>0</v>
      </c>
      <c r="N31" s="30">
        <v>0</v>
      </c>
      <c r="O31" s="30">
        <v>0</v>
      </c>
      <c r="P31" s="30">
        <v>0</v>
      </c>
      <c r="Q31" s="31">
        <v>3816781</v>
      </c>
    </row>
    <row r="32" spans="2:17" ht="32.25" customHeight="1" x14ac:dyDescent="0.25">
      <c r="B32" s="96" t="s">
        <v>47</v>
      </c>
      <c r="C32" s="113">
        <f>SUM(C6:C31)</f>
        <v>139474393</v>
      </c>
      <c r="D32" s="113">
        <f t="shared" ref="D32:Q32" si="0">SUM(D6:D31)</f>
        <v>7001409</v>
      </c>
      <c r="E32" s="113">
        <f t="shared" si="0"/>
        <v>7001409</v>
      </c>
      <c r="F32" s="113">
        <f t="shared" si="0"/>
        <v>0</v>
      </c>
      <c r="G32" s="113">
        <f t="shared" ref="G32" si="1">SUM(H32:K32)</f>
        <v>5590765</v>
      </c>
      <c r="H32" s="113">
        <f t="shared" si="0"/>
        <v>2933676</v>
      </c>
      <c r="I32" s="113">
        <f t="shared" si="0"/>
        <v>2657089</v>
      </c>
      <c r="J32" s="113">
        <f t="shared" si="0"/>
        <v>0</v>
      </c>
      <c r="K32" s="113">
        <f t="shared" si="0"/>
        <v>0</v>
      </c>
      <c r="L32" s="113">
        <f t="shared" si="0"/>
        <v>90311</v>
      </c>
      <c r="M32" s="113">
        <f t="shared" si="0"/>
        <v>320818</v>
      </c>
      <c r="N32" s="113">
        <f t="shared" si="0"/>
        <v>3395336</v>
      </c>
      <c r="O32" s="113">
        <f t="shared" si="0"/>
        <v>-6920</v>
      </c>
      <c r="P32" s="113">
        <f t="shared" si="0"/>
        <v>105550</v>
      </c>
      <c r="Q32" s="113">
        <f t="shared" si="0"/>
        <v>143770616</v>
      </c>
    </row>
    <row r="33" spans="2:17" ht="32.25" customHeight="1" x14ac:dyDescent="0.25">
      <c r="B33" s="268" t="s">
        <v>48</v>
      </c>
      <c r="C33" s="269"/>
      <c r="D33" s="269"/>
      <c r="E33" s="269"/>
      <c r="F33" s="269"/>
      <c r="G33" s="269"/>
      <c r="H33" s="269"/>
      <c r="I33" s="269"/>
      <c r="J33" s="269"/>
      <c r="K33" s="269"/>
      <c r="L33" s="269"/>
      <c r="M33" s="269"/>
      <c r="N33" s="269"/>
      <c r="O33" s="269"/>
      <c r="P33" s="269"/>
      <c r="Q33" s="270"/>
    </row>
    <row r="34" spans="2:17" ht="32.25" customHeight="1" x14ac:dyDescent="0.25">
      <c r="B34" s="25" t="s">
        <v>49</v>
      </c>
      <c r="C34" s="48">
        <v>0</v>
      </c>
      <c r="D34" s="48">
        <v>0</v>
      </c>
      <c r="E34" s="48">
        <v>0</v>
      </c>
      <c r="F34" s="48">
        <v>0</v>
      </c>
      <c r="G34" s="48">
        <f t="shared" ref="G34:G36" si="2">SUM(H34:K34)</f>
        <v>0</v>
      </c>
      <c r="H34" s="48">
        <v>0</v>
      </c>
      <c r="I34" s="48">
        <v>0</v>
      </c>
      <c r="J34" s="48">
        <v>0</v>
      </c>
      <c r="K34" s="48">
        <v>0</v>
      </c>
      <c r="L34" s="48">
        <v>0</v>
      </c>
      <c r="M34" s="48">
        <v>0</v>
      </c>
      <c r="N34" s="48">
        <v>0</v>
      </c>
      <c r="O34" s="48">
        <v>0</v>
      </c>
      <c r="P34" s="48">
        <v>0</v>
      </c>
      <c r="Q34" s="200">
        <v>0</v>
      </c>
    </row>
    <row r="35" spans="2:17" ht="32.25" customHeight="1" x14ac:dyDescent="0.25">
      <c r="B35" s="25" t="s">
        <v>82</v>
      </c>
      <c r="C35" s="48">
        <v>0</v>
      </c>
      <c r="D35" s="48">
        <v>0</v>
      </c>
      <c r="E35" s="48">
        <v>0</v>
      </c>
      <c r="F35" s="48">
        <v>0</v>
      </c>
      <c r="G35" s="48">
        <f t="shared" si="2"/>
        <v>0</v>
      </c>
      <c r="H35" s="48">
        <v>0</v>
      </c>
      <c r="I35" s="48">
        <v>0</v>
      </c>
      <c r="J35" s="48">
        <v>0</v>
      </c>
      <c r="K35" s="48">
        <v>0</v>
      </c>
      <c r="L35" s="48">
        <v>0</v>
      </c>
      <c r="M35" s="48">
        <v>0</v>
      </c>
      <c r="N35" s="48">
        <v>0</v>
      </c>
      <c r="O35" s="48">
        <v>0</v>
      </c>
      <c r="P35" s="48">
        <v>0</v>
      </c>
      <c r="Q35" s="200">
        <v>0</v>
      </c>
    </row>
    <row r="36" spans="2:17" ht="32.25" customHeight="1" x14ac:dyDescent="0.25">
      <c r="B36" s="25" t="s">
        <v>50</v>
      </c>
      <c r="C36" s="48">
        <v>0</v>
      </c>
      <c r="D36" s="48">
        <v>0</v>
      </c>
      <c r="E36" s="48">
        <v>0</v>
      </c>
      <c r="F36" s="48">
        <v>0</v>
      </c>
      <c r="G36" s="48">
        <f t="shared" si="2"/>
        <v>0</v>
      </c>
      <c r="H36" s="48">
        <v>0</v>
      </c>
      <c r="I36" s="48">
        <v>0</v>
      </c>
      <c r="J36" s="48">
        <v>0</v>
      </c>
      <c r="K36" s="48">
        <v>0</v>
      </c>
      <c r="L36" s="48">
        <v>0</v>
      </c>
      <c r="M36" s="48">
        <v>0</v>
      </c>
      <c r="N36" s="48">
        <v>0</v>
      </c>
      <c r="O36" s="48">
        <v>0</v>
      </c>
      <c r="P36" s="48">
        <v>0</v>
      </c>
      <c r="Q36" s="200">
        <v>0</v>
      </c>
    </row>
    <row r="37" spans="2:17" ht="32.25" customHeight="1" x14ac:dyDescent="0.25">
      <c r="B37" s="96" t="s">
        <v>47</v>
      </c>
      <c r="C37" s="113">
        <f>SUM(C34:C36)</f>
        <v>0</v>
      </c>
      <c r="D37" s="113">
        <f t="shared" ref="D37:Q37" si="3">SUM(D34:D36)</f>
        <v>0</v>
      </c>
      <c r="E37" s="113">
        <f t="shared" si="3"/>
        <v>0</v>
      </c>
      <c r="F37" s="113">
        <f t="shared" si="3"/>
        <v>0</v>
      </c>
      <c r="G37" s="113">
        <f t="shared" si="3"/>
        <v>0</v>
      </c>
      <c r="H37" s="113">
        <f t="shared" si="3"/>
        <v>0</v>
      </c>
      <c r="I37" s="113">
        <f t="shared" si="3"/>
        <v>0</v>
      </c>
      <c r="J37" s="113">
        <f t="shared" si="3"/>
        <v>0</v>
      </c>
      <c r="K37" s="113">
        <f t="shared" si="3"/>
        <v>0</v>
      </c>
      <c r="L37" s="113">
        <f t="shared" si="3"/>
        <v>0</v>
      </c>
      <c r="M37" s="113">
        <f t="shared" si="3"/>
        <v>0</v>
      </c>
      <c r="N37" s="113">
        <f t="shared" si="3"/>
        <v>0</v>
      </c>
      <c r="O37" s="113">
        <f t="shared" si="3"/>
        <v>0</v>
      </c>
      <c r="P37" s="113">
        <f t="shared" si="3"/>
        <v>0</v>
      </c>
      <c r="Q37" s="113">
        <f t="shared" si="3"/>
        <v>0</v>
      </c>
    </row>
    <row r="38" spans="2:17" ht="23.25" customHeight="1" x14ac:dyDescent="0.25">
      <c r="B38" s="272" t="s">
        <v>52</v>
      </c>
      <c r="C38" s="272"/>
      <c r="D38" s="272"/>
      <c r="E38" s="272"/>
      <c r="F38" s="272"/>
      <c r="G38" s="272"/>
      <c r="H38" s="272"/>
      <c r="I38" s="272"/>
      <c r="J38" s="272"/>
      <c r="K38" s="272"/>
      <c r="L38" s="272"/>
      <c r="M38" s="272"/>
      <c r="N38" s="272"/>
      <c r="O38" s="272"/>
      <c r="P38" s="272"/>
      <c r="Q38" s="272"/>
    </row>
  </sheetData>
  <sheetProtection password="E931" sheet="1" objects="1" scenarios="1"/>
  <mergeCells count="4">
    <mergeCell ref="B3:Q3"/>
    <mergeCell ref="B33:Q33"/>
    <mergeCell ref="B38:Q38"/>
    <mergeCell ref="B5:Q5"/>
  </mergeCells>
  <pageMargins left="0.7" right="0.7" top="0.75" bottom="0.75" header="0.3" footer="0.3"/>
  <pageSetup paperSize="9" scale="36" orientation="landscape" r:id="rId1"/>
  <ignoredErrors>
    <ignoredError sqref="G34:G36" formulaRange="1"/>
    <ignoredError sqref="G32" formula="1"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Q175"/>
  <sheetViews>
    <sheetView showGridLines="0" topLeftCell="A7" zoomScale="80" zoomScaleNormal="80" workbookViewId="0">
      <selection activeCell="Q175" sqref="Q175"/>
    </sheetView>
  </sheetViews>
  <sheetFormatPr defaultColWidth="16.5703125" defaultRowHeight="18" customHeight="1" x14ac:dyDescent="0.25"/>
  <cols>
    <col min="2" max="2" width="45.140625" bestFit="1" customWidth="1"/>
    <col min="3" max="3" width="18.5703125" customWidth="1"/>
    <col min="4" max="4" width="21" customWidth="1"/>
    <col min="5" max="16" width="18.5703125" customWidth="1"/>
    <col min="17" max="17" width="18.5703125" style="3" customWidth="1"/>
  </cols>
  <sheetData>
    <row r="2" spans="1:17" ht="18" customHeight="1" x14ac:dyDescent="0.25">
      <c r="B2" s="10"/>
      <c r="C2" s="10"/>
      <c r="D2" s="10"/>
      <c r="E2" s="10"/>
      <c r="F2" s="10"/>
      <c r="G2" s="10"/>
      <c r="H2" s="10"/>
      <c r="I2" s="10"/>
      <c r="J2" s="10"/>
      <c r="K2" s="10"/>
      <c r="L2" s="10"/>
      <c r="M2" s="10"/>
      <c r="N2" s="10"/>
      <c r="O2" s="10"/>
      <c r="P2" s="10"/>
      <c r="Q2" s="23"/>
    </row>
    <row r="3" spans="1:17" ht="25.5" customHeight="1" x14ac:dyDescent="0.25">
      <c r="B3" s="271" t="s">
        <v>287</v>
      </c>
      <c r="C3" s="271"/>
      <c r="D3" s="271"/>
      <c r="E3" s="271"/>
      <c r="F3" s="271"/>
      <c r="G3" s="271"/>
      <c r="H3" s="271"/>
      <c r="I3" s="271"/>
      <c r="J3" s="271"/>
      <c r="K3" s="271"/>
      <c r="L3" s="271"/>
      <c r="M3" s="271"/>
      <c r="N3" s="271"/>
      <c r="O3" s="271"/>
      <c r="P3" s="271"/>
      <c r="Q3" s="271"/>
    </row>
    <row r="4" spans="1:17" s="6" customFormat="1" ht="45" x14ac:dyDescent="0.25">
      <c r="B4" s="109" t="s">
        <v>0</v>
      </c>
      <c r="C4" s="104" t="s">
        <v>69</v>
      </c>
      <c r="D4" s="104" t="s">
        <v>70</v>
      </c>
      <c r="E4" s="104" t="s">
        <v>71</v>
      </c>
      <c r="F4" s="104" t="s">
        <v>72</v>
      </c>
      <c r="G4" s="104" t="s">
        <v>73</v>
      </c>
      <c r="H4" s="104" t="s">
        <v>90</v>
      </c>
      <c r="I4" s="110" t="s">
        <v>74</v>
      </c>
      <c r="J4" s="104" t="s">
        <v>75</v>
      </c>
      <c r="K4" s="105" t="s">
        <v>76</v>
      </c>
      <c r="L4" s="105" t="s">
        <v>77</v>
      </c>
      <c r="M4" s="112" t="s">
        <v>78</v>
      </c>
      <c r="N4" s="112" t="s">
        <v>2</v>
      </c>
      <c r="O4" s="112" t="s">
        <v>79</v>
      </c>
      <c r="P4" s="112" t="s">
        <v>80</v>
      </c>
      <c r="Q4" s="112" t="s">
        <v>81</v>
      </c>
    </row>
    <row r="5" spans="1:17" ht="29.25" customHeight="1" x14ac:dyDescent="0.25">
      <c r="A5" s="4"/>
      <c r="B5" s="264" t="s">
        <v>16</v>
      </c>
      <c r="C5" s="265"/>
      <c r="D5" s="265"/>
      <c r="E5" s="265"/>
      <c r="F5" s="265"/>
      <c r="G5" s="265"/>
      <c r="H5" s="265"/>
      <c r="I5" s="265"/>
      <c r="J5" s="265"/>
      <c r="K5" s="265"/>
      <c r="L5" s="265"/>
      <c r="M5" s="265"/>
      <c r="N5" s="265"/>
      <c r="O5" s="265"/>
      <c r="P5" s="265"/>
      <c r="Q5" s="266"/>
    </row>
    <row r="6" spans="1:17" ht="29.25" customHeight="1" x14ac:dyDescent="0.3">
      <c r="A6" s="4"/>
      <c r="B6" s="18" t="s">
        <v>53</v>
      </c>
      <c r="C6" s="8">
        <f>'APPENDIX 5'!C6+'APPENDIX 6'!C6+'APPENDIX 7'!C6+'APPENDIX 8'!C6+'APPENDIX 9'!C6+'APPENDIX 10'!C6+'APPENDIX 11'!C6</f>
        <v>3324588</v>
      </c>
      <c r="D6" s="8">
        <f>'APPENDIX 5'!D6+'APPENDIX 6'!D6+'APPENDIX 7'!D6+'APPENDIX 8'!D6+'APPENDIX 9'!D6+'APPENDIX 10'!D6+'APPENDIX 11'!D6</f>
        <v>571853</v>
      </c>
      <c r="E6" s="8">
        <f>'APPENDIX 5'!E6+'APPENDIX 6'!E6+'APPENDIX 7'!E6+'APPENDIX 8'!E6+'APPENDIX 9'!E6+'APPENDIX 10'!E6+'APPENDIX 11'!E6</f>
        <v>346320</v>
      </c>
      <c r="F6" s="8">
        <f>'APPENDIX 5'!F6+'APPENDIX 6'!F6+'APPENDIX 7'!F6+'APPENDIX 8'!F6+'APPENDIX 9'!F6+'APPENDIX 10'!F6+'APPENDIX 11'!F6</f>
        <v>0</v>
      </c>
      <c r="G6" s="8">
        <f>'APPENDIX 5'!G6+'APPENDIX 6'!G6+'APPENDIX 7'!G6+'APPENDIX 8'!G6+'APPENDIX 9'!G6+'APPENDIX 10'!G6+'APPENDIX 11'!G6</f>
        <v>135740</v>
      </c>
      <c r="H6" s="8">
        <f>'APPENDIX 5'!H6+'APPENDIX 6'!H6+'APPENDIX 7'!H6+'APPENDIX 8'!H6+'APPENDIX 9'!H6+'APPENDIX 10'!H6+'APPENDIX 11'!H6</f>
        <v>104753</v>
      </c>
      <c r="I6" s="8">
        <f>'APPENDIX 5'!I6+'APPENDIX 6'!I6+'APPENDIX 7'!I6+'APPENDIX 8'!I6+'APPENDIX 9'!I6+'APPENDIX 10'!I6+'APPENDIX 11'!I6</f>
        <v>0</v>
      </c>
      <c r="J6" s="8">
        <f>'APPENDIX 5'!J6+'APPENDIX 6'!J6+'APPENDIX 7'!J6+'APPENDIX 8'!J6+'APPENDIX 9'!J6+'APPENDIX 10'!J6+'APPENDIX 11'!J6</f>
        <v>0</v>
      </c>
      <c r="K6" s="8">
        <f>'APPENDIX 5'!K6+'APPENDIX 6'!K6+'APPENDIX 7'!K6+'APPENDIX 8'!K6+'APPENDIX 9'!K6+'APPENDIX 10'!K6+'APPENDIX 11'!K6</f>
        <v>16846</v>
      </c>
      <c r="L6" s="8">
        <f>'APPENDIX 5'!L6+'APPENDIX 6'!L6+'APPENDIX 7'!L6+'APPENDIX 8'!L6+'APPENDIX 9'!L6+'APPENDIX 10'!L6+'APPENDIX 11'!L6</f>
        <v>9596</v>
      </c>
      <c r="M6" s="8">
        <f>'APPENDIX 5'!M6+'APPENDIX 6'!M6+'APPENDIX 7'!M6+'APPENDIX 8'!M6+'APPENDIX 9'!M6+'APPENDIX 10'!M6+'APPENDIX 11'!M6</f>
        <v>49630</v>
      </c>
      <c r="N6" s="8">
        <f>'APPENDIX 5'!N6+'APPENDIX 6'!N6+'APPENDIX 7'!N6+'APPENDIX 8'!N6+'APPENDIX 9'!N6+'APPENDIX 10'!N6+'APPENDIX 11'!N6</f>
        <v>85934</v>
      </c>
      <c r="O6" s="8">
        <f>'APPENDIX 5'!O6+'APPENDIX 6'!O6+'APPENDIX 7'!O6+'APPENDIX 8'!O6+'APPENDIX 9'!O6+'APPENDIX 10'!O6+'APPENDIX 11'!O6</f>
        <v>3510</v>
      </c>
      <c r="P6" s="8">
        <f>'APPENDIX 5'!P6+'APPENDIX 6'!P6+'APPENDIX 7'!P6+'APPENDIX 8'!P6+'APPENDIX 9'!P6+'APPENDIX 10'!P6+'APPENDIX 11'!P6</f>
        <v>3333</v>
      </c>
      <c r="Q6" s="9">
        <f>'APPENDIX 5'!Q6+'APPENDIX 6'!Q6+'APPENDIX 7'!Q6+'APPENDIX 8'!Q6+'APPENDIX 9'!Q6+'APPENDIX 10'!Q6+'APPENDIX 11'!Q6</f>
        <v>3569173</v>
      </c>
    </row>
    <row r="7" spans="1:17" ht="29.25" customHeight="1" x14ac:dyDescent="0.3">
      <c r="A7" s="4"/>
      <c r="B7" s="18" t="s">
        <v>200</v>
      </c>
      <c r="C7" s="8">
        <f>'APPENDIX 5'!C7+'APPENDIX 6'!C7+'APPENDIX 7'!C7+'APPENDIX 8'!C7+'APPENDIX 9'!C7+'APPENDIX 10'!C7+'APPENDIX 11'!C7</f>
        <v>161938</v>
      </c>
      <c r="D7" s="8">
        <f>'APPENDIX 5'!D7+'APPENDIX 6'!D7+'APPENDIX 7'!D7+'APPENDIX 8'!D7+'APPENDIX 9'!D7+'APPENDIX 10'!D7+'APPENDIX 11'!D7</f>
        <v>415177</v>
      </c>
      <c r="E7" s="8">
        <f>'APPENDIX 5'!E7+'APPENDIX 6'!E7+'APPENDIX 7'!E7+'APPENDIX 8'!E7+'APPENDIX 9'!E7+'APPENDIX 10'!E7+'APPENDIX 11'!E7</f>
        <v>303514</v>
      </c>
      <c r="F7" s="8">
        <f>'APPENDIX 5'!F7+'APPENDIX 6'!F7+'APPENDIX 7'!F7+'APPENDIX 8'!F7+'APPENDIX 9'!F7+'APPENDIX 10'!F7+'APPENDIX 11'!F7</f>
        <v>0</v>
      </c>
      <c r="G7" s="8">
        <f>'APPENDIX 5'!G7+'APPENDIX 6'!G7+'APPENDIX 7'!G7+'APPENDIX 8'!G7+'APPENDIX 9'!G7+'APPENDIX 10'!G7+'APPENDIX 11'!G7</f>
        <v>58227</v>
      </c>
      <c r="H7" s="8">
        <f>'APPENDIX 5'!H7+'APPENDIX 6'!H7+'APPENDIX 7'!H7+'APPENDIX 8'!H7+'APPENDIX 9'!H7+'APPENDIX 10'!H7+'APPENDIX 11'!H7</f>
        <v>0</v>
      </c>
      <c r="I7" s="8">
        <f>'APPENDIX 5'!I7+'APPENDIX 6'!I7+'APPENDIX 7'!I7+'APPENDIX 8'!I7+'APPENDIX 9'!I7+'APPENDIX 10'!I7+'APPENDIX 11'!I7</f>
        <v>0</v>
      </c>
      <c r="J7" s="8">
        <f>'APPENDIX 5'!J7+'APPENDIX 6'!J7+'APPENDIX 7'!J7+'APPENDIX 8'!J7+'APPENDIX 9'!J7+'APPENDIX 10'!J7+'APPENDIX 11'!J7</f>
        <v>0</v>
      </c>
      <c r="K7" s="8">
        <f>'APPENDIX 5'!K7+'APPENDIX 6'!K7+'APPENDIX 7'!K7+'APPENDIX 8'!K7+'APPENDIX 9'!K7+'APPENDIX 10'!K7+'APPENDIX 11'!K7</f>
        <v>0</v>
      </c>
      <c r="L7" s="8">
        <f>'APPENDIX 5'!L7+'APPENDIX 6'!L7+'APPENDIX 7'!L7+'APPENDIX 8'!L7+'APPENDIX 9'!L7+'APPENDIX 10'!L7+'APPENDIX 11'!L7</f>
        <v>63029</v>
      </c>
      <c r="M7" s="8">
        <f>'APPENDIX 5'!M7+'APPENDIX 6'!M7+'APPENDIX 7'!M7+'APPENDIX 8'!M7+'APPENDIX 9'!M7+'APPENDIX 10'!M7+'APPENDIX 11'!M7</f>
        <v>83335</v>
      </c>
      <c r="N7" s="8">
        <f>'APPENDIX 5'!N7+'APPENDIX 6'!N7+'APPENDIX 7'!N7+'APPENDIX 8'!N7+'APPENDIX 9'!N7+'APPENDIX 10'!N7+'APPENDIX 11'!N7</f>
        <v>18157</v>
      </c>
      <c r="O7" s="8">
        <f>'APPENDIX 5'!O7+'APPENDIX 6'!O7+'APPENDIX 7'!O7+'APPENDIX 8'!O7+'APPENDIX 9'!O7+'APPENDIX 10'!O7+'APPENDIX 11'!O7</f>
        <v>0</v>
      </c>
      <c r="P7" s="8">
        <f>'APPENDIX 5'!P7+'APPENDIX 6'!P7+'APPENDIX 7'!P7+'APPENDIX 8'!P7+'APPENDIX 9'!P7+'APPENDIX 10'!P7+'APPENDIX 11'!P7</f>
        <v>0</v>
      </c>
      <c r="Q7" s="9">
        <f>'APPENDIX 5'!Q7+'APPENDIX 6'!Q7+'APPENDIX 7'!Q7+'APPENDIX 8'!Q7+'APPENDIX 9'!Q7+'APPENDIX 10'!Q7+'APPENDIX 11'!Q7</f>
        <v>337245</v>
      </c>
    </row>
    <row r="8" spans="1:17" ht="29.25" customHeight="1" x14ac:dyDescent="0.3">
      <c r="A8" s="4"/>
      <c r="B8" s="18" t="s">
        <v>211</v>
      </c>
      <c r="C8" s="8">
        <f>'APPENDIX 5'!C8+'APPENDIX 6'!C8+'APPENDIX 7'!C8+'APPENDIX 8'!C8+'APPENDIX 9'!C8+'APPENDIX 10'!C8+'APPENDIX 11'!C8</f>
        <v>39046505</v>
      </c>
      <c r="D8" s="8">
        <f>'APPENDIX 5'!D8+'APPENDIX 6'!D8+'APPENDIX 7'!D8+'APPENDIX 8'!D8+'APPENDIX 9'!D8+'APPENDIX 10'!D8+'APPENDIX 11'!D8</f>
        <v>4627767</v>
      </c>
      <c r="E8" s="8">
        <f>'APPENDIX 5'!E8+'APPENDIX 6'!E8+'APPENDIX 7'!E8+'APPENDIX 8'!E8+'APPENDIX 9'!E8+'APPENDIX 10'!E8+'APPENDIX 11'!E8</f>
        <v>4413124</v>
      </c>
      <c r="F8" s="8">
        <f>'APPENDIX 5'!F8+'APPENDIX 6'!F8+'APPENDIX 7'!F8+'APPENDIX 8'!F8+'APPENDIX 9'!F8+'APPENDIX 10'!F8+'APPENDIX 11'!F8</f>
        <v>0</v>
      </c>
      <c r="G8" s="8">
        <f>'APPENDIX 5'!G8+'APPENDIX 6'!G8+'APPENDIX 7'!G8+'APPENDIX 8'!G8+'APPENDIX 9'!G8+'APPENDIX 10'!G8+'APPENDIX 11'!G8</f>
        <v>2118614</v>
      </c>
      <c r="H8" s="8">
        <f>'APPENDIX 5'!H8+'APPENDIX 6'!H8+'APPENDIX 7'!H8+'APPENDIX 8'!H8+'APPENDIX 9'!H8+'APPENDIX 10'!H8+'APPENDIX 11'!H8</f>
        <v>499110</v>
      </c>
      <c r="I8" s="8">
        <f>'APPENDIX 5'!I8+'APPENDIX 6'!I8+'APPENDIX 7'!I8+'APPENDIX 8'!I8+'APPENDIX 9'!I8+'APPENDIX 10'!I8+'APPENDIX 11'!I8</f>
        <v>1069733</v>
      </c>
      <c r="J8" s="8">
        <f>'APPENDIX 5'!J8+'APPENDIX 6'!J8+'APPENDIX 7'!J8+'APPENDIX 8'!J8+'APPENDIX 9'!J8+'APPENDIX 10'!J8+'APPENDIX 11'!J8</f>
        <v>397994</v>
      </c>
      <c r="K8" s="8">
        <f>'APPENDIX 5'!K8+'APPENDIX 6'!K8+'APPENDIX 7'!K8+'APPENDIX 8'!K8+'APPENDIX 9'!K8+'APPENDIX 10'!K8+'APPENDIX 11'!K8</f>
        <v>54075</v>
      </c>
      <c r="L8" s="8">
        <f>'APPENDIX 5'!L8+'APPENDIX 6'!L8+'APPENDIX 7'!L8+'APPENDIX 8'!L8+'APPENDIX 9'!L8+'APPENDIX 10'!L8+'APPENDIX 11'!L8</f>
        <v>421613</v>
      </c>
      <c r="M8" s="8">
        <f>'APPENDIX 5'!M8+'APPENDIX 6'!M8+'APPENDIX 7'!M8+'APPENDIX 8'!M8+'APPENDIX 9'!M8+'APPENDIX 10'!M8+'APPENDIX 11'!M8</f>
        <v>676347</v>
      </c>
      <c r="N8" s="8">
        <f>'APPENDIX 5'!N8+'APPENDIX 6'!N8+'APPENDIX 7'!N8+'APPENDIX 8'!N8+'APPENDIX 9'!N8+'APPENDIX 10'!N8+'APPENDIX 11'!N8</f>
        <v>1129880</v>
      </c>
      <c r="O8" s="8">
        <f>'APPENDIX 5'!O8+'APPENDIX 6'!O8+'APPENDIX 7'!O8+'APPENDIX 8'!O8+'APPENDIX 9'!O8+'APPENDIX 10'!O8+'APPENDIX 11'!O8</f>
        <v>-34624</v>
      </c>
      <c r="P8" s="8">
        <f>'APPENDIX 5'!P8+'APPENDIX 6'!P8+'APPENDIX 7'!P8+'APPENDIX 8'!P8+'APPENDIX 9'!P8+'APPENDIX 10'!P8+'APPENDIX 11'!P8</f>
        <v>0</v>
      </c>
      <c r="Q8" s="9">
        <f>'APPENDIX 5'!Q8+'APPENDIX 6'!Q8+'APPENDIX 7'!Q8+'APPENDIX 8'!Q8+'APPENDIX 9'!Q8+'APPENDIX 10'!Q8+'APPENDIX 11'!Q8</f>
        <v>41505261</v>
      </c>
    </row>
    <row r="9" spans="1:17" ht="29.25" customHeight="1" x14ac:dyDescent="0.3">
      <c r="A9" s="4"/>
      <c r="B9" s="18" t="s">
        <v>21</v>
      </c>
      <c r="C9" s="8">
        <f>'APPENDIX 5'!C9+'APPENDIX 6'!C9+'APPENDIX 7'!C9+'APPENDIX 8'!C9+'APPENDIX 9'!C9+'APPENDIX 10'!C9+'APPENDIX 11'!C9</f>
        <v>834827</v>
      </c>
      <c r="D9" s="8">
        <f>'APPENDIX 5'!D9+'APPENDIX 6'!D9+'APPENDIX 7'!D9+'APPENDIX 8'!D9+'APPENDIX 9'!D9+'APPENDIX 10'!D9+'APPENDIX 11'!D9</f>
        <v>23490</v>
      </c>
      <c r="E9" s="8">
        <f>'APPENDIX 5'!E9+'APPENDIX 6'!E9+'APPENDIX 7'!E9+'APPENDIX 8'!E9+'APPENDIX 9'!E9+'APPENDIX 10'!E9+'APPENDIX 11'!E9</f>
        <v>23269</v>
      </c>
      <c r="F9" s="8">
        <f>'APPENDIX 5'!F9+'APPENDIX 6'!F9+'APPENDIX 7'!F9+'APPENDIX 8'!F9+'APPENDIX 9'!F9+'APPENDIX 10'!F9+'APPENDIX 11'!F9</f>
        <v>0</v>
      </c>
      <c r="G9" s="8">
        <f>'APPENDIX 5'!G9+'APPENDIX 6'!G9+'APPENDIX 7'!G9+'APPENDIX 8'!G9+'APPENDIX 9'!G9+'APPENDIX 10'!G9+'APPENDIX 11'!G9</f>
        <v>21251</v>
      </c>
      <c r="H9" s="8">
        <f>'APPENDIX 5'!H9+'APPENDIX 6'!H9+'APPENDIX 7'!H9+'APPENDIX 8'!H9+'APPENDIX 9'!H9+'APPENDIX 10'!H9+'APPENDIX 11'!H9</f>
        <v>21251</v>
      </c>
      <c r="I9" s="8">
        <f>'APPENDIX 5'!I9+'APPENDIX 6'!I9+'APPENDIX 7'!I9+'APPENDIX 8'!I9+'APPENDIX 9'!I9+'APPENDIX 10'!I9+'APPENDIX 11'!I9</f>
        <v>0</v>
      </c>
      <c r="J9" s="8">
        <f>'APPENDIX 5'!J9+'APPENDIX 6'!J9+'APPENDIX 7'!J9+'APPENDIX 8'!J9+'APPENDIX 9'!J9+'APPENDIX 10'!J9+'APPENDIX 11'!J9</f>
        <v>0</v>
      </c>
      <c r="K9" s="8">
        <f>'APPENDIX 5'!K9+'APPENDIX 6'!K9+'APPENDIX 7'!K9+'APPENDIX 8'!K9+'APPENDIX 9'!K9+'APPENDIX 10'!K9+'APPENDIX 11'!K9</f>
        <v>0</v>
      </c>
      <c r="L9" s="8">
        <f>'APPENDIX 5'!L9+'APPENDIX 6'!L9+'APPENDIX 7'!L9+'APPENDIX 8'!L9+'APPENDIX 9'!L9+'APPENDIX 10'!L9+'APPENDIX 11'!L9</f>
        <v>880</v>
      </c>
      <c r="M9" s="8">
        <f>'APPENDIX 5'!M9+'APPENDIX 6'!M9+'APPENDIX 7'!M9+'APPENDIX 8'!M9+'APPENDIX 9'!M9+'APPENDIX 10'!M9+'APPENDIX 11'!M9</f>
        <v>21940</v>
      </c>
      <c r="N9" s="8">
        <f>'APPENDIX 5'!N9+'APPENDIX 6'!N9+'APPENDIX 7'!N9+'APPENDIX 8'!N9+'APPENDIX 9'!N9+'APPENDIX 10'!N9+'APPENDIX 11'!N9</f>
        <v>15454</v>
      </c>
      <c r="O9" s="8">
        <f>'APPENDIX 5'!O9+'APPENDIX 6'!O9+'APPENDIX 7'!O9+'APPENDIX 8'!O9+'APPENDIX 9'!O9+'APPENDIX 10'!O9+'APPENDIX 11'!O9</f>
        <v>0</v>
      </c>
      <c r="P9" s="8">
        <f>'APPENDIX 5'!P9+'APPENDIX 6'!P9+'APPENDIX 7'!P9+'APPENDIX 8'!P9+'APPENDIX 9'!P9+'APPENDIX 10'!P9+'APPENDIX 11'!P9</f>
        <v>0</v>
      </c>
      <c r="Q9" s="9">
        <f>'APPENDIX 5'!Q9+'APPENDIX 6'!Q9+'APPENDIX 7'!Q9+'APPENDIX 8'!Q9+'APPENDIX 9'!Q9+'APPENDIX 10'!Q9+'APPENDIX 11'!Q9</f>
        <v>829480</v>
      </c>
    </row>
    <row r="10" spans="1:17" ht="29.25" customHeight="1" x14ac:dyDescent="0.3">
      <c r="A10" s="4"/>
      <c r="B10" s="18" t="s">
        <v>54</v>
      </c>
      <c r="C10" s="8">
        <f>'APPENDIX 5'!C10+'APPENDIX 6'!C10+'APPENDIX 7'!C10+'APPENDIX 8'!C10+'APPENDIX 9'!C10+'APPENDIX 10'!C10+'APPENDIX 11'!C10</f>
        <v>119406</v>
      </c>
      <c r="D10" s="8">
        <f>'APPENDIX 5'!D10+'APPENDIX 6'!D10+'APPENDIX 7'!D10+'APPENDIX 8'!D10+'APPENDIX 9'!D10+'APPENDIX 10'!D10+'APPENDIX 11'!D10</f>
        <v>19248</v>
      </c>
      <c r="E10" s="8">
        <f>'APPENDIX 5'!E10+'APPENDIX 6'!E10+'APPENDIX 7'!E10+'APPENDIX 8'!E10+'APPENDIX 9'!E10+'APPENDIX 10'!E10+'APPENDIX 11'!E10</f>
        <v>19248</v>
      </c>
      <c r="F10" s="8">
        <f>'APPENDIX 5'!F10+'APPENDIX 6'!F10+'APPENDIX 7'!F10+'APPENDIX 8'!F10+'APPENDIX 9'!F10+'APPENDIX 10'!F10+'APPENDIX 11'!F10</f>
        <v>0</v>
      </c>
      <c r="G10" s="8">
        <f>'APPENDIX 5'!G10+'APPENDIX 6'!G10+'APPENDIX 7'!G10+'APPENDIX 8'!G10+'APPENDIX 9'!G10+'APPENDIX 10'!G10+'APPENDIX 11'!G10</f>
        <v>4778</v>
      </c>
      <c r="H10" s="8">
        <f>'APPENDIX 5'!H10+'APPENDIX 6'!H10+'APPENDIX 7'!H10+'APPENDIX 8'!H10+'APPENDIX 9'!H10+'APPENDIX 10'!H10+'APPENDIX 11'!H10</f>
        <v>3806</v>
      </c>
      <c r="I10" s="8">
        <f>'APPENDIX 5'!I10+'APPENDIX 6'!I10+'APPENDIX 7'!I10+'APPENDIX 8'!I10+'APPENDIX 9'!I10+'APPENDIX 10'!I10+'APPENDIX 11'!I10</f>
        <v>0</v>
      </c>
      <c r="J10" s="8">
        <f>'APPENDIX 5'!J10+'APPENDIX 6'!J10+'APPENDIX 7'!J10+'APPENDIX 8'!J10+'APPENDIX 9'!J10+'APPENDIX 10'!J10+'APPENDIX 11'!J10</f>
        <v>0</v>
      </c>
      <c r="K10" s="8">
        <f>'APPENDIX 5'!K10+'APPENDIX 6'!K10+'APPENDIX 7'!K10+'APPENDIX 8'!K10+'APPENDIX 9'!K10+'APPENDIX 10'!K10+'APPENDIX 11'!K10</f>
        <v>0</v>
      </c>
      <c r="L10" s="8">
        <f>'APPENDIX 5'!L10+'APPENDIX 6'!L10+'APPENDIX 7'!L10+'APPENDIX 8'!L10+'APPENDIX 9'!L10+'APPENDIX 10'!L10+'APPENDIX 11'!L10</f>
        <v>3421</v>
      </c>
      <c r="M10" s="8">
        <f>'APPENDIX 5'!M10+'APPENDIX 6'!M10+'APPENDIX 7'!M10+'APPENDIX 8'!M10+'APPENDIX 9'!M10+'APPENDIX 10'!M10+'APPENDIX 11'!M10</f>
        <v>19097</v>
      </c>
      <c r="N10" s="8">
        <f>'APPENDIX 5'!N10+'APPENDIX 6'!N10+'APPENDIX 7'!N10+'APPENDIX 8'!N10+'APPENDIX 9'!N10+'APPENDIX 10'!N10+'APPENDIX 11'!N10</f>
        <v>9178</v>
      </c>
      <c r="O10" s="8">
        <f>'APPENDIX 5'!O10+'APPENDIX 6'!O10+'APPENDIX 7'!O10+'APPENDIX 8'!O10+'APPENDIX 9'!O10+'APPENDIX 10'!O10+'APPENDIX 11'!O10</f>
        <v>0</v>
      </c>
      <c r="P10" s="8">
        <f>'APPENDIX 5'!P10+'APPENDIX 6'!P10+'APPENDIX 7'!P10+'APPENDIX 8'!P10+'APPENDIX 9'!P10+'APPENDIX 10'!P10+'APPENDIX 11'!P10</f>
        <v>0</v>
      </c>
      <c r="Q10" s="9">
        <f>'APPENDIX 5'!Q10+'APPENDIX 6'!Q10+'APPENDIX 7'!Q10+'APPENDIX 8'!Q10+'APPENDIX 9'!Q10+'APPENDIX 10'!Q10+'APPENDIX 11'!Q10</f>
        <v>121508</v>
      </c>
    </row>
    <row r="11" spans="1:17" ht="29.25" customHeight="1" x14ac:dyDescent="0.3">
      <c r="A11" s="4"/>
      <c r="B11" s="18" t="s">
        <v>55</v>
      </c>
      <c r="C11" s="8">
        <f>'APPENDIX 5'!C11+'APPENDIX 6'!C11+'APPENDIX 7'!C11+'APPENDIX 8'!C11+'APPENDIX 9'!C11+'APPENDIX 10'!C11+'APPENDIX 11'!C11</f>
        <v>1034837</v>
      </c>
      <c r="D11" s="8">
        <f>'APPENDIX 5'!D11+'APPENDIX 6'!D11+'APPENDIX 7'!D11+'APPENDIX 8'!D11+'APPENDIX 9'!D11+'APPENDIX 10'!D11+'APPENDIX 11'!D11</f>
        <v>1657002</v>
      </c>
      <c r="E11" s="8">
        <f>'APPENDIX 5'!E11+'APPENDIX 6'!E11+'APPENDIX 7'!E11+'APPENDIX 8'!E11+'APPENDIX 9'!E11+'APPENDIX 10'!E11+'APPENDIX 11'!E11</f>
        <v>1323034</v>
      </c>
      <c r="F11" s="8">
        <f>'APPENDIX 5'!F11+'APPENDIX 6'!F11+'APPENDIX 7'!F11+'APPENDIX 8'!F11+'APPENDIX 9'!F11+'APPENDIX 10'!F11+'APPENDIX 11'!F11</f>
        <v>0</v>
      </c>
      <c r="G11" s="8">
        <f>'APPENDIX 5'!G11+'APPENDIX 6'!G11+'APPENDIX 7'!G11+'APPENDIX 8'!G11+'APPENDIX 9'!G11+'APPENDIX 10'!G11+'APPENDIX 11'!G11</f>
        <v>410551</v>
      </c>
      <c r="H11" s="8">
        <f>'APPENDIX 5'!H11+'APPENDIX 6'!H11+'APPENDIX 7'!H11+'APPENDIX 8'!H11+'APPENDIX 9'!H11+'APPENDIX 10'!H11+'APPENDIX 11'!H11</f>
        <v>858528</v>
      </c>
      <c r="I11" s="8">
        <f>'APPENDIX 5'!I11+'APPENDIX 6'!I11+'APPENDIX 7'!I11+'APPENDIX 8'!I11+'APPENDIX 9'!I11+'APPENDIX 10'!I11+'APPENDIX 11'!I11</f>
        <v>0</v>
      </c>
      <c r="J11" s="8">
        <f>'APPENDIX 5'!J11+'APPENDIX 6'!J11+'APPENDIX 7'!J11+'APPENDIX 8'!J11+'APPENDIX 9'!J11+'APPENDIX 10'!J11+'APPENDIX 11'!J11</f>
        <v>0</v>
      </c>
      <c r="K11" s="8">
        <f>'APPENDIX 5'!K11+'APPENDIX 6'!K11+'APPENDIX 7'!K11+'APPENDIX 8'!K11+'APPENDIX 9'!K11+'APPENDIX 10'!K11+'APPENDIX 11'!K11</f>
        <v>0</v>
      </c>
      <c r="L11" s="8">
        <f>'APPENDIX 5'!L11+'APPENDIX 6'!L11+'APPENDIX 7'!L11+'APPENDIX 8'!L11+'APPENDIX 9'!L11+'APPENDIX 10'!L11+'APPENDIX 11'!L11</f>
        <v>24084</v>
      </c>
      <c r="M11" s="8">
        <f>'APPENDIX 5'!M11+'APPENDIX 6'!M11+'APPENDIX 7'!M11+'APPENDIX 8'!M11+'APPENDIX 9'!M11+'APPENDIX 10'!M11+'APPENDIX 11'!M11</f>
        <v>288634</v>
      </c>
      <c r="N11" s="8">
        <f>'APPENDIX 5'!N11+'APPENDIX 6'!N11+'APPENDIX 7'!N11+'APPENDIX 8'!N11+'APPENDIX 9'!N11+'APPENDIX 10'!N11+'APPENDIX 11'!N11</f>
        <v>159681</v>
      </c>
      <c r="O11" s="8">
        <f>'APPENDIX 5'!O11+'APPENDIX 6'!O11+'APPENDIX 7'!O11+'APPENDIX 8'!O11+'APPENDIX 9'!O11+'APPENDIX 10'!O11+'APPENDIX 11'!O11</f>
        <v>0</v>
      </c>
      <c r="P11" s="8">
        <f>'APPENDIX 5'!P11+'APPENDIX 6'!P11+'APPENDIX 7'!P11+'APPENDIX 8'!P11+'APPENDIX 9'!P11+'APPENDIX 10'!P11+'APPENDIX 11'!P11</f>
        <v>0</v>
      </c>
      <c r="Q11" s="9">
        <f>'APPENDIX 5'!Q11+'APPENDIX 6'!Q11+'APPENDIX 7'!Q11+'APPENDIX 8'!Q11+'APPENDIX 9'!Q11+'APPENDIX 10'!Q11+'APPENDIX 11'!Q11</f>
        <v>1346306</v>
      </c>
    </row>
    <row r="12" spans="1:17" ht="29.25" customHeight="1" x14ac:dyDescent="0.3">
      <c r="A12" s="4"/>
      <c r="B12" s="18" t="s">
        <v>23</v>
      </c>
      <c r="C12" s="8">
        <f>'APPENDIX 5'!C12+'APPENDIX 6'!C12+'APPENDIX 7'!C12+'APPENDIX 8'!C12+'APPENDIX 9'!C12+'APPENDIX 10'!C12+'APPENDIX 11'!C12</f>
        <v>626754</v>
      </c>
      <c r="D12" s="8">
        <f>'APPENDIX 5'!D12+'APPENDIX 6'!D12+'APPENDIX 7'!D12+'APPENDIX 8'!D12+'APPENDIX 9'!D12+'APPENDIX 10'!D12+'APPENDIX 11'!D12</f>
        <v>81978</v>
      </c>
      <c r="E12" s="8">
        <f>'APPENDIX 5'!E12+'APPENDIX 6'!E12+'APPENDIX 7'!E12+'APPENDIX 8'!E12+'APPENDIX 9'!E12+'APPENDIX 10'!E12+'APPENDIX 11'!E12</f>
        <v>81978</v>
      </c>
      <c r="F12" s="8">
        <f>'APPENDIX 5'!F12+'APPENDIX 6'!F12+'APPENDIX 7'!F12+'APPENDIX 8'!F12+'APPENDIX 9'!F12+'APPENDIX 10'!F12+'APPENDIX 11'!F12</f>
        <v>0</v>
      </c>
      <c r="G12" s="8">
        <f>'APPENDIX 5'!G12+'APPENDIX 6'!G12+'APPENDIX 7'!G12+'APPENDIX 8'!G12+'APPENDIX 9'!G12+'APPENDIX 10'!G12+'APPENDIX 11'!G12</f>
        <v>55106</v>
      </c>
      <c r="H12" s="8">
        <f>'APPENDIX 5'!H12+'APPENDIX 6'!H12+'APPENDIX 7'!H12+'APPENDIX 8'!H12+'APPENDIX 9'!H12+'APPENDIX 10'!H12+'APPENDIX 11'!H12</f>
        <v>55106</v>
      </c>
      <c r="I12" s="8">
        <f>'APPENDIX 5'!I12+'APPENDIX 6'!I12+'APPENDIX 7'!I12+'APPENDIX 8'!I12+'APPENDIX 9'!I12+'APPENDIX 10'!I12+'APPENDIX 11'!I12</f>
        <v>0</v>
      </c>
      <c r="J12" s="8">
        <f>'APPENDIX 5'!J12+'APPENDIX 6'!J12+'APPENDIX 7'!J12+'APPENDIX 8'!J12+'APPENDIX 9'!J12+'APPENDIX 10'!J12+'APPENDIX 11'!J12</f>
        <v>0</v>
      </c>
      <c r="K12" s="8">
        <f>'APPENDIX 5'!K12+'APPENDIX 6'!K12+'APPENDIX 7'!K12+'APPENDIX 8'!K12+'APPENDIX 9'!K12+'APPENDIX 10'!K12+'APPENDIX 11'!K12</f>
        <v>0</v>
      </c>
      <c r="L12" s="8">
        <f>'APPENDIX 5'!L12+'APPENDIX 6'!L12+'APPENDIX 7'!L12+'APPENDIX 8'!L12+'APPENDIX 9'!L12+'APPENDIX 10'!L12+'APPENDIX 11'!L12</f>
        <v>21152</v>
      </c>
      <c r="M12" s="8">
        <f>'APPENDIX 5'!M12+'APPENDIX 6'!M12+'APPENDIX 7'!M12+'APPENDIX 8'!M12+'APPENDIX 9'!M12+'APPENDIX 10'!M12+'APPENDIX 11'!M12</f>
        <v>9093</v>
      </c>
      <c r="N12" s="8">
        <f>'APPENDIX 5'!N12+'APPENDIX 6'!N12+'APPENDIX 7'!N12+'APPENDIX 8'!N12+'APPENDIX 9'!N12+'APPENDIX 10'!N12+'APPENDIX 11'!N12</f>
        <v>10244</v>
      </c>
      <c r="O12" s="8">
        <f>'APPENDIX 5'!O12+'APPENDIX 6'!O12+'APPENDIX 7'!O12+'APPENDIX 8'!O12+'APPENDIX 9'!O12+'APPENDIX 10'!O12+'APPENDIX 11'!O12</f>
        <v>0</v>
      </c>
      <c r="P12" s="8">
        <f>'APPENDIX 5'!P12+'APPENDIX 6'!P12+'APPENDIX 7'!P12+'APPENDIX 8'!P12+'APPENDIX 9'!P12+'APPENDIX 10'!P12+'APPENDIX 11'!P12</f>
        <v>0</v>
      </c>
      <c r="Q12" s="9">
        <f>'APPENDIX 5'!Q12+'APPENDIX 6'!Q12+'APPENDIX 7'!Q12+'APPENDIX 8'!Q12+'APPENDIX 9'!Q12+'APPENDIX 10'!Q12+'APPENDIX 11'!Q12</f>
        <v>633625</v>
      </c>
    </row>
    <row r="13" spans="1:17" ht="29.25" customHeight="1" x14ac:dyDescent="0.3">
      <c r="A13" s="4"/>
      <c r="B13" s="18" t="s">
        <v>56</v>
      </c>
      <c r="C13" s="8">
        <f>'APPENDIX 5'!C13+'APPENDIX 6'!C13+'APPENDIX 7'!C13+'APPENDIX 8'!C13+'APPENDIX 9'!C13+'APPENDIX 10'!C13+'APPENDIX 11'!C13</f>
        <v>350958</v>
      </c>
      <c r="D13" s="8">
        <f>'APPENDIX 5'!D13+'APPENDIX 6'!D13+'APPENDIX 7'!D13+'APPENDIX 8'!D13+'APPENDIX 9'!D13+'APPENDIX 10'!D13+'APPENDIX 11'!D13</f>
        <v>20317</v>
      </c>
      <c r="E13" s="8">
        <f>'APPENDIX 5'!E13+'APPENDIX 6'!E13+'APPENDIX 7'!E13+'APPENDIX 8'!E13+'APPENDIX 9'!E13+'APPENDIX 10'!E13+'APPENDIX 11'!E13</f>
        <v>6411</v>
      </c>
      <c r="F13" s="8">
        <f>'APPENDIX 5'!F13+'APPENDIX 6'!F13+'APPENDIX 7'!F13+'APPENDIX 8'!F13+'APPENDIX 9'!F13+'APPENDIX 10'!F13+'APPENDIX 11'!F13</f>
        <v>0</v>
      </c>
      <c r="G13" s="8">
        <f>'APPENDIX 5'!G13+'APPENDIX 6'!G13+'APPENDIX 7'!G13+'APPENDIX 8'!G13+'APPENDIX 9'!G13+'APPENDIX 10'!G13+'APPENDIX 11'!G13</f>
        <v>4794</v>
      </c>
      <c r="H13" s="8">
        <f>'APPENDIX 5'!H13+'APPENDIX 6'!H13+'APPENDIX 7'!H13+'APPENDIX 8'!H13+'APPENDIX 9'!H13+'APPENDIX 10'!H13+'APPENDIX 11'!H13</f>
        <v>5994</v>
      </c>
      <c r="I13" s="8">
        <f>'APPENDIX 5'!I13+'APPENDIX 6'!I13+'APPENDIX 7'!I13+'APPENDIX 8'!I13+'APPENDIX 9'!I13+'APPENDIX 10'!I13+'APPENDIX 11'!I13</f>
        <v>0</v>
      </c>
      <c r="J13" s="8">
        <f>'APPENDIX 5'!J13+'APPENDIX 6'!J13+'APPENDIX 7'!J13+'APPENDIX 8'!J13+'APPENDIX 9'!J13+'APPENDIX 10'!J13+'APPENDIX 11'!J13</f>
        <v>0</v>
      </c>
      <c r="K13" s="8">
        <f>'APPENDIX 5'!K13+'APPENDIX 6'!K13+'APPENDIX 7'!K13+'APPENDIX 8'!K13+'APPENDIX 9'!K13+'APPENDIX 10'!K13+'APPENDIX 11'!K13</f>
        <v>0</v>
      </c>
      <c r="L13" s="8">
        <f>'APPENDIX 5'!L13+'APPENDIX 6'!L13+'APPENDIX 7'!L13+'APPENDIX 8'!L13+'APPENDIX 9'!L13+'APPENDIX 10'!L13+'APPENDIX 11'!L13</f>
        <v>-1496</v>
      </c>
      <c r="M13" s="8">
        <f>'APPENDIX 5'!M13+'APPENDIX 6'!M13+'APPENDIX 7'!M13+'APPENDIX 8'!M13+'APPENDIX 9'!M13+'APPENDIX 10'!M13+'APPENDIX 11'!M13</f>
        <v>3977</v>
      </c>
      <c r="N13" s="8">
        <f>'APPENDIX 5'!N13+'APPENDIX 6'!N13+'APPENDIX 7'!N13+'APPENDIX 8'!N13+'APPENDIX 9'!N13+'APPENDIX 10'!N13+'APPENDIX 11'!N13</f>
        <v>8022</v>
      </c>
      <c r="O13" s="8">
        <f>'APPENDIX 5'!O13+'APPENDIX 6'!O13+'APPENDIX 7'!O13+'APPENDIX 8'!O13+'APPENDIX 9'!O13+'APPENDIX 10'!O13+'APPENDIX 11'!O13</f>
        <v>0</v>
      </c>
      <c r="P13" s="8">
        <f>'APPENDIX 5'!P13+'APPENDIX 6'!P13+'APPENDIX 7'!P13+'APPENDIX 8'!P13+'APPENDIX 9'!P13+'APPENDIX 10'!P13+'APPENDIX 11'!P13</f>
        <v>0</v>
      </c>
      <c r="Q13" s="9">
        <f>'APPENDIX 5'!Q13+'APPENDIX 6'!Q13+'APPENDIX 7'!Q13+'APPENDIX 8'!Q13+'APPENDIX 9'!Q13+'APPENDIX 10'!Q13+'APPENDIX 11'!Q13</f>
        <v>356915</v>
      </c>
    </row>
    <row r="14" spans="1:17" ht="29.25" customHeight="1" x14ac:dyDescent="0.3">
      <c r="A14" s="4"/>
      <c r="B14" s="18" t="s">
        <v>57</v>
      </c>
      <c r="C14" s="8">
        <f>'APPENDIX 5'!C14+'APPENDIX 6'!C14+'APPENDIX 7'!C14+'APPENDIX 8'!C14+'APPENDIX 9'!C14+'APPENDIX 10'!C14+'APPENDIX 11'!C14</f>
        <v>3886804</v>
      </c>
      <c r="D14" s="8">
        <f>'APPENDIX 5'!D14+'APPENDIX 6'!D14+'APPENDIX 7'!D14+'APPENDIX 8'!D14+'APPENDIX 9'!D14+'APPENDIX 10'!D14+'APPENDIX 11'!D14</f>
        <v>484502</v>
      </c>
      <c r="E14" s="8">
        <f>'APPENDIX 5'!E14+'APPENDIX 6'!E14+'APPENDIX 7'!E14+'APPENDIX 8'!E14+'APPENDIX 9'!E14+'APPENDIX 10'!E14+'APPENDIX 11'!E14</f>
        <v>472314</v>
      </c>
      <c r="F14" s="8">
        <f>'APPENDIX 5'!F14+'APPENDIX 6'!F14+'APPENDIX 7'!F14+'APPENDIX 8'!F14+'APPENDIX 9'!F14+'APPENDIX 10'!F14+'APPENDIX 11'!F14</f>
        <v>0</v>
      </c>
      <c r="G14" s="8">
        <f>'APPENDIX 5'!G14+'APPENDIX 6'!G14+'APPENDIX 7'!G14+'APPENDIX 8'!G14+'APPENDIX 9'!G14+'APPENDIX 10'!G14+'APPENDIX 11'!G14</f>
        <v>49375</v>
      </c>
      <c r="H14" s="8">
        <f>'APPENDIX 5'!H14+'APPENDIX 6'!H14+'APPENDIX 7'!H14+'APPENDIX 8'!H14+'APPENDIX 9'!H14+'APPENDIX 10'!H14+'APPENDIX 11'!H14</f>
        <v>49375</v>
      </c>
      <c r="I14" s="8">
        <f>'APPENDIX 5'!I14+'APPENDIX 6'!I14+'APPENDIX 7'!I14+'APPENDIX 8'!I14+'APPENDIX 9'!I14+'APPENDIX 10'!I14+'APPENDIX 11'!I14</f>
        <v>0</v>
      </c>
      <c r="J14" s="8">
        <f>'APPENDIX 5'!J14+'APPENDIX 6'!J14+'APPENDIX 7'!J14+'APPENDIX 8'!J14+'APPENDIX 9'!J14+'APPENDIX 10'!J14+'APPENDIX 11'!J14</f>
        <v>0</v>
      </c>
      <c r="K14" s="8">
        <f>'APPENDIX 5'!K14+'APPENDIX 6'!K14+'APPENDIX 7'!K14+'APPENDIX 8'!K14+'APPENDIX 9'!K14+'APPENDIX 10'!K14+'APPENDIX 11'!K14</f>
        <v>0</v>
      </c>
      <c r="L14" s="8">
        <f>'APPENDIX 5'!L14+'APPENDIX 6'!L14+'APPENDIX 7'!L14+'APPENDIX 8'!L14+'APPENDIX 9'!L14+'APPENDIX 10'!L14+'APPENDIX 11'!L14</f>
        <v>245</v>
      </c>
      <c r="M14" s="8">
        <f>'APPENDIX 5'!M14+'APPENDIX 6'!M14+'APPENDIX 7'!M14+'APPENDIX 8'!M14+'APPENDIX 9'!M14+'APPENDIX 10'!M14+'APPENDIX 11'!M14</f>
        <v>10866</v>
      </c>
      <c r="N14" s="8">
        <f>'APPENDIX 5'!N14+'APPENDIX 6'!N14+'APPENDIX 7'!N14+'APPENDIX 8'!N14+'APPENDIX 9'!N14+'APPENDIX 10'!N14+'APPENDIX 11'!N14</f>
        <v>107507</v>
      </c>
      <c r="O14" s="8">
        <f>'APPENDIX 5'!O14+'APPENDIX 6'!O14+'APPENDIX 7'!O14+'APPENDIX 8'!O14+'APPENDIX 9'!O14+'APPENDIX 10'!O14+'APPENDIX 11'!O14</f>
        <v>0</v>
      </c>
      <c r="P14" s="8">
        <f>'APPENDIX 5'!P14+'APPENDIX 6'!P14+'APPENDIX 7'!P14+'APPENDIX 8'!P14+'APPENDIX 9'!P14+'APPENDIX 10'!P14+'APPENDIX 11'!P14</f>
        <v>0</v>
      </c>
      <c r="Q14" s="9">
        <f>'APPENDIX 5'!Q14+'APPENDIX 6'!Q14+'APPENDIX 7'!Q14+'APPENDIX 8'!Q14+'APPENDIX 9'!Q14+'APPENDIX 10'!Q14+'APPENDIX 11'!Q14</f>
        <v>4406139</v>
      </c>
    </row>
    <row r="15" spans="1:17" ht="29.25" customHeight="1" x14ac:dyDescent="0.3">
      <c r="A15" s="4"/>
      <c r="B15" s="18" t="s">
        <v>58</v>
      </c>
      <c r="C15" s="8">
        <f>'APPENDIX 5'!C15+'APPENDIX 6'!C15+'APPENDIX 7'!C15+'APPENDIX 8'!C15+'APPENDIX 9'!C15+'APPENDIX 10'!C15+'APPENDIX 11'!C15</f>
        <v>424637</v>
      </c>
      <c r="D15" s="8">
        <f>'APPENDIX 5'!D15+'APPENDIX 6'!D15+'APPENDIX 7'!D15+'APPENDIX 8'!D15+'APPENDIX 9'!D15+'APPENDIX 10'!D15+'APPENDIX 11'!D15</f>
        <v>17644</v>
      </c>
      <c r="E15" s="8">
        <f>'APPENDIX 5'!E15+'APPENDIX 6'!E15+'APPENDIX 7'!E15+'APPENDIX 8'!E15+'APPENDIX 9'!E15+'APPENDIX 10'!E15+'APPENDIX 11'!E15</f>
        <v>12692</v>
      </c>
      <c r="F15" s="8">
        <f>'APPENDIX 5'!F15+'APPENDIX 6'!F15+'APPENDIX 7'!F15+'APPENDIX 8'!F15+'APPENDIX 9'!F15+'APPENDIX 10'!F15+'APPENDIX 11'!F15</f>
        <v>0</v>
      </c>
      <c r="G15" s="8">
        <f>'APPENDIX 5'!G15+'APPENDIX 6'!G15+'APPENDIX 7'!G15+'APPENDIX 8'!G15+'APPENDIX 9'!G15+'APPENDIX 10'!G15+'APPENDIX 11'!G15</f>
        <v>6618</v>
      </c>
      <c r="H15" s="8">
        <f>'APPENDIX 5'!H15+'APPENDIX 6'!H15+'APPENDIX 7'!H15+'APPENDIX 8'!H15+'APPENDIX 9'!H15+'APPENDIX 10'!H15+'APPENDIX 11'!H15</f>
        <v>6618</v>
      </c>
      <c r="I15" s="8">
        <f>'APPENDIX 5'!I15+'APPENDIX 6'!I15+'APPENDIX 7'!I15+'APPENDIX 8'!I15+'APPENDIX 9'!I15+'APPENDIX 10'!I15+'APPENDIX 11'!I15</f>
        <v>0</v>
      </c>
      <c r="J15" s="8">
        <f>'APPENDIX 5'!J15+'APPENDIX 6'!J15+'APPENDIX 7'!J15+'APPENDIX 8'!J15+'APPENDIX 9'!J15+'APPENDIX 10'!J15+'APPENDIX 11'!J15</f>
        <v>0</v>
      </c>
      <c r="K15" s="8">
        <f>'APPENDIX 5'!K15+'APPENDIX 6'!K15+'APPENDIX 7'!K15+'APPENDIX 8'!K15+'APPENDIX 9'!K15+'APPENDIX 10'!K15+'APPENDIX 11'!K15</f>
        <v>0</v>
      </c>
      <c r="L15" s="8">
        <f>'APPENDIX 5'!L15+'APPENDIX 6'!L15+'APPENDIX 7'!L15+'APPENDIX 8'!L15+'APPENDIX 9'!L15+'APPENDIX 10'!L15+'APPENDIX 11'!L15</f>
        <v>2048</v>
      </c>
      <c r="M15" s="8">
        <f>'APPENDIX 5'!M15+'APPENDIX 6'!M15+'APPENDIX 7'!M15+'APPENDIX 8'!M15+'APPENDIX 9'!M15+'APPENDIX 10'!M15+'APPENDIX 11'!M15</f>
        <v>2230</v>
      </c>
      <c r="N15" s="8">
        <f>'APPENDIX 5'!N15+'APPENDIX 6'!N15+'APPENDIX 7'!N15+'APPENDIX 8'!N15+'APPENDIX 9'!N15+'APPENDIX 10'!N15+'APPENDIX 11'!N15</f>
        <v>12934</v>
      </c>
      <c r="O15" s="8">
        <f>'APPENDIX 5'!O15+'APPENDIX 6'!O15+'APPENDIX 7'!O15+'APPENDIX 8'!O15+'APPENDIX 9'!O15+'APPENDIX 10'!O15+'APPENDIX 11'!O15</f>
        <v>0</v>
      </c>
      <c r="P15" s="8">
        <f>'APPENDIX 5'!P15+'APPENDIX 6'!P15+'APPENDIX 7'!P15+'APPENDIX 8'!P15+'APPENDIX 9'!P15+'APPENDIX 10'!P15+'APPENDIX 11'!P15</f>
        <v>0</v>
      </c>
      <c r="Q15" s="9">
        <f>'APPENDIX 5'!Q15+'APPENDIX 6'!Q15+'APPENDIX 7'!Q15+'APPENDIX 8'!Q15+'APPENDIX 9'!Q15+'APPENDIX 10'!Q15+'APPENDIX 11'!Q15</f>
        <v>439366</v>
      </c>
    </row>
    <row r="16" spans="1:17" ht="29.25" customHeight="1" x14ac:dyDescent="0.3">
      <c r="A16" s="4"/>
      <c r="B16" s="18" t="s">
        <v>59</v>
      </c>
      <c r="C16" s="8">
        <f>'APPENDIX 5'!C16+'APPENDIX 6'!C16+'APPENDIX 7'!C16+'APPENDIX 8'!C16+'APPENDIX 9'!C16+'APPENDIX 10'!C16+'APPENDIX 11'!C16</f>
        <v>45168675</v>
      </c>
      <c r="D16" s="30">
        <f>'APPENDIX 5'!D16+'APPENDIX 6'!D16+'APPENDIX 7'!D16+'APPENDIX 8'!D16+'APPENDIX 9'!D16+'APPENDIX 10'!D16+'APPENDIX 11'!D16</f>
        <v>4059020</v>
      </c>
      <c r="E16" s="8">
        <f>'APPENDIX 5'!E16+'APPENDIX 6'!E16+'APPENDIX 7'!E16+'APPENDIX 8'!E16+'APPENDIX 9'!E16+'APPENDIX 10'!E16+'APPENDIX 11'!E16</f>
        <v>4006958</v>
      </c>
      <c r="F16" s="8">
        <f>'APPENDIX 5'!F16+'APPENDIX 6'!F16+'APPENDIX 7'!F16+'APPENDIX 8'!F16+'APPENDIX 9'!F16+'APPENDIX 10'!F16+'APPENDIX 11'!F16</f>
        <v>0</v>
      </c>
      <c r="G16" s="8">
        <f>'APPENDIX 5'!G16+'APPENDIX 6'!G16+'APPENDIX 7'!G16+'APPENDIX 8'!G16+'APPENDIX 9'!G16+'APPENDIX 10'!G16+'APPENDIX 11'!G16</f>
        <v>230662</v>
      </c>
      <c r="H16" s="8">
        <f>'APPENDIX 5'!H16+'APPENDIX 6'!H16+'APPENDIX 7'!H16+'APPENDIX 8'!H16+'APPENDIX 9'!H16+'APPENDIX 10'!H16+'APPENDIX 11'!H16</f>
        <v>233037</v>
      </c>
      <c r="I16" s="8">
        <f>'APPENDIX 5'!I16+'APPENDIX 6'!I16+'APPENDIX 7'!I16+'APPENDIX 8'!I16+'APPENDIX 9'!I16+'APPENDIX 10'!I16+'APPENDIX 11'!I16</f>
        <v>1120834</v>
      </c>
      <c r="J16" s="8">
        <f>'APPENDIX 5'!J16+'APPENDIX 6'!J16+'APPENDIX 7'!J16+'APPENDIX 8'!J16+'APPENDIX 9'!J16+'APPENDIX 10'!J16+'APPENDIX 11'!J16</f>
        <v>0</v>
      </c>
      <c r="K16" s="8">
        <f>'APPENDIX 5'!K16+'APPENDIX 6'!K16+'APPENDIX 7'!K16+'APPENDIX 8'!K16+'APPENDIX 9'!K16+'APPENDIX 10'!K16+'APPENDIX 11'!K16</f>
        <v>211126</v>
      </c>
      <c r="L16" s="8">
        <f>'APPENDIX 5'!L16+'APPENDIX 6'!L16+'APPENDIX 7'!L16+'APPENDIX 8'!L16+'APPENDIX 9'!L16+'APPENDIX 10'!L16+'APPENDIX 11'!L16</f>
        <v>140562</v>
      </c>
      <c r="M16" s="8">
        <f>'APPENDIX 5'!M16+'APPENDIX 6'!M16+'APPENDIX 7'!M16+'APPENDIX 8'!M16+'APPENDIX 9'!M16+'APPENDIX 10'!M16+'APPENDIX 11'!M16</f>
        <v>250257</v>
      </c>
      <c r="N16" s="8">
        <f>'APPENDIX 5'!N16+'APPENDIX 6'!N16+'APPENDIX 7'!N16+'APPENDIX 8'!N16+'APPENDIX 9'!N16+'APPENDIX 10'!N16+'APPENDIX 11'!N16</f>
        <v>1308526</v>
      </c>
      <c r="O16" s="8">
        <f>'APPENDIX 5'!O16+'APPENDIX 6'!O16+'APPENDIX 7'!O16+'APPENDIX 8'!O16+'APPENDIX 9'!O16+'APPENDIX 10'!O16+'APPENDIX 11'!O16</f>
        <v>0</v>
      </c>
      <c r="P16" s="8">
        <f>'APPENDIX 5'!P16+'APPENDIX 6'!P16+'APPENDIX 7'!P16+'APPENDIX 8'!P16+'APPENDIX 9'!P16+'APPENDIX 10'!P16+'APPENDIX 11'!P16</f>
        <v>0</v>
      </c>
      <c r="Q16" s="9">
        <f>'APPENDIX 5'!Q16+'APPENDIX 6'!Q16+'APPENDIX 7'!Q16+'APPENDIX 8'!Q16+'APPENDIX 9'!Q16+'APPENDIX 10'!Q16+'APPENDIX 11'!Q16</f>
        <v>48528339</v>
      </c>
    </row>
    <row r="17" spans="1:17" ht="29.25" customHeight="1" x14ac:dyDescent="0.3">
      <c r="A17" s="4"/>
      <c r="B17" s="18" t="s">
        <v>60</v>
      </c>
      <c r="C17" s="8">
        <f>'APPENDIX 5'!C17+'APPENDIX 6'!C17+'APPENDIX 7'!C17+'APPENDIX 8'!C17+'APPENDIX 9'!C17+'APPENDIX 10'!C17+'APPENDIX 11'!C17</f>
        <v>46409908</v>
      </c>
      <c r="D17" s="30">
        <f>'APPENDIX 5'!D17+'APPENDIX 6'!D17+'APPENDIX 7'!D17+'APPENDIX 8'!D17+'APPENDIX 9'!D17+'APPENDIX 10'!D17+'APPENDIX 11'!D17</f>
        <v>2528604</v>
      </c>
      <c r="E17" s="8">
        <f>'APPENDIX 5'!E17+'APPENDIX 6'!E17+'APPENDIX 7'!E17+'APPENDIX 8'!E17+'APPENDIX 9'!E17+'APPENDIX 10'!E17+'APPENDIX 11'!E17</f>
        <v>2318176</v>
      </c>
      <c r="F17" s="8">
        <f>'APPENDIX 5'!F17+'APPENDIX 6'!F17+'APPENDIX 7'!F17+'APPENDIX 8'!F17+'APPENDIX 9'!F17+'APPENDIX 10'!F17+'APPENDIX 11'!F17</f>
        <v>0</v>
      </c>
      <c r="G17" s="8">
        <f>'APPENDIX 5'!G17+'APPENDIX 6'!G17+'APPENDIX 7'!G17+'APPENDIX 8'!G17+'APPENDIX 9'!G17+'APPENDIX 10'!G17+'APPENDIX 11'!G17</f>
        <v>742348</v>
      </c>
      <c r="H17" s="8">
        <f>'APPENDIX 5'!H17+'APPENDIX 6'!H17+'APPENDIX 7'!H17+'APPENDIX 8'!H17+'APPENDIX 9'!H17+'APPENDIX 10'!H17+'APPENDIX 11'!H17</f>
        <v>344117</v>
      </c>
      <c r="I17" s="8">
        <f>'APPENDIX 5'!I17+'APPENDIX 6'!I17+'APPENDIX 7'!I17+'APPENDIX 8'!I17+'APPENDIX 9'!I17+'APPENDIX 10'!I17+'APPENDIX 11'!I17</f>
        <v>1086286</v>
      </c>
      <c r="J17" s="8">
        <f>'APPENDIX 5'!J17+'APPENDIX 6'!J17+'APPENDIX 7'!J17+'APPENDIX 8'!J17+'APPENDIX 9'!J17+'APPENDIX 10'!J17+'APPENDIX 11'!J17</f>
        <v>0</v>
      </c>
      <c r="K17" s="8">
        <f>'APPENDIX 5'!K17+'APPENDIX 6'!K17+'APPENDIX 7'!K17+'APPENDIX 8'!K17+'APPENDIX 9'!K17+'APPENDIX 10'!K17+'APPENDIX 11'!K17</f>
        <v>0</v>
      </c>
      <c r="L17" s="8">
        <f>'APPENDIX 5'!L17+'APPENDIX 6'!L17+'APPENDIX 7'!L17+'APPENDIX 8'!L17+'APPENDIX 9'!L17+'APPENDIX 10'!L17+'APPENDIX 11'!L17</f>
        <v>173204</v>
      </c>
      <c r="M17" s="8">
        <f>'APPENDIX 5'!M17+'APPENDIX 6'!M17+'APPENDIX 7'!M17+'APPENDIX 8'!M17+'APPENDIX 9'!M17+'APPENDIX 10'!M17+'APPENDIX 11'!M17</f>
        <v>231423</v>
      </c>
      <c r="N17" s="8">
        <f>'APPENDIX 5'!N17+'APPENDIX 6'!N17+'APPENDIX 7'!N17+'APPENDIX 8'!N17+'APPENDIX 9'!N17+'APPENDIX 10'!N17+'APPENDIX 11'!N17</f>
        <v>1338604</v>
      </c>
      <c r="O17" s="8">
        <f>'APPENDIX 5'!O17+'APPENDIX 6'!O17+'APPENDIX 7'!O17+'APPENDIX 8'!O17+'APPENDIX 9'!O17+'APPENDIX 10'!O17+'APPENDIX 11'!O17</f>
        <v>11682</v>
      </c>
      <c r="P17" s="8">
        <f>'APPENDIX 5'!P17+'APPENDIX 6'!P17+'APPENDIX 7'!P17+'APPENDIX 8'!P17+'APPENDIX 9'!P17+'APPENDIX 10'!P17+'APPENDIX 11'!P17</f>
        <v>-228999</v>
      </c>
      <c r="Q17" s="9">
        <f>'APPENDIX 5'!Q17+'APPENDIX 6'!Q17+'APPENDIX 7'!Q17+'APPENDIX 8'!Q17+'APPENDIX 9'!Q17+'APPENDIX 10'!Q17+'APPENDIX 11'!Q17</f>
        <v>48448975</v>
      </c>
    </row>
    <row r="18" spans="1:17" ht="29.25" customHeight="1" x14ac:dyDescent="0.3">
      <c r="A18" s="4"/>
      <c r="B18" s="18" t="s">
        <v>61</v>
      </c>
      <c r="C18" s="8">
        <f>'APPENDIX 5'!C18+'APPENDIX 6'!C18+'APPENDIX 7'!C18+'APPENDIX 8'!C18+'APPENDIX 9'!C18+'APPENDIX 10'!C18+'APPENDIX 11'!C18</f>
        <v>25356274</v>
      </c>
      <c r="D18" s="30">
        <f>'APPENDIX 5'!D18+'APPENDIX 6'!D18+'APPENDIX 7'!D18+'APPENDIX 8'!D18+'APPENDIX 9'!D18+'APPENDIX 10'!D18+'APPENDIX 11'!D18</f>
        <v>1158115</v>
      </c>
      <c r="E18" s="8">
        <f>'APPENDIX 5'!E18+'APPENDIX 6'!E18+'APPENDIX 7'!E18+'APPENDIX 8'!E18+'APPENDIX 9'!E18+'APPENDIX 10'!E18+'APPENDIX 11'!E18</f>
        <v>1135260</v>
      </c>
      <c r="F18" s="8">
        <f>'APPENDIX 5'!F18+'APPENDIX 6'!F18+'APPENDIX 7'!F18+'APPENDIX 8'!F18+'APPENDIX 9'!F18+'APPENDIX 10'!F18+'APPENDIX 11'!F18</f>
        <v>0</v>
      </c>
      <c r="G18" s="8">
        <f>'APPENDIX 5'!G18+'APPENDIX 6'!G18+'APPENDIX 7'!G18+'APPENDIX 8'!G18+'APPENDIX 9'!G18+'APPENDIX 10'!G18+'APPENDIX 11'!G18</f>
        <v>647928</v>
      </c>
      <c r="H18" s="8">
        <f>'APPENDIX 5'!H18+'APPENDIX 6'!H18+'APPENDIX 7'!H18+'APPENDIX 8'!H18+'APPENDIX 9'!H18+'APPENDIX 10'!H18+'APPENDIX 11'!H18</f>
        <v>647928</v>
      </c>
      <c r="I18" s="8">
        <f>'APPENDIX 5'!I18+'APPENDIX 6'!I18+'APPENDIX 7'!I18+'APPENDIX 8'!I18+'APPENDIX 9'!I18+'APPENDIX 10'!I18+'APPENDIX 11'!I18</f>
        <v>0</v>
      </c>
      <c r="J18" s="8">
        <f>'APPENDIX 5'!J18+'APPENDIX 6'!J18+'APPENDIX 7'!J18+'APPENDIX 8'!J18+'APPENDIX 9'!J18+'APPENDIX 10'!J18+'APPENDIX 11'!J18</f>
        <v>0</v>
      </c>
      <c r="K18" s="8">
        <f>'APPENDIX 5'!K18+'APPENDIX 6'!K18+'APPENDIX 7'!K18+'APPENDIX 8'!K18+'APPENDIX 9'!K18+'APPENDIX 10'!K18+'APPENDIX 11'!K18</f>
        <v>0</v>
      </c>
      <c r="L18" s="8">
        <f>'APPENDIX 5'!L18+'APPENDIX 6'!L18+'APPENDIX 7'!L18+'APPENDIX 8'!L18+'APPENDIX 9'!L18+'APPENDIX 10'!L18+'APPENDIX 11'!L18</f>
        <v>37065</v>
      </c>
      <c r="M18" s="30">
        <f>'APPENDIX 5'!M18+'APPENDIX 6'!M18+'APPENDIX 7'!M18+'APPENDIX 8'!M18+'APPENDIX 9'!M18+'APPENDIX 10'!M18+'APPENDIX 11'!M18</f>
        <v>56904</v>
      </c>
      <c r="N18" s="30">
        <f>'APPENDIX 5'!N18+'APPENDIX 6'!N18+'APPENDIX 7'!N18+'APPENDIX 8'!N18+'APPENDIX 9'!N18+'APPENDIX 10'!N18+'APPENDIX 11'!N18</f>
        <v>742468</v>
      </c>
      <c r="O18" s="8">
        <f>'APPENDIX 5'!O18+'APPENDIX 6'!O18+'APPENDIX 7'!O18+'APPENDIX 8'!O18+'APPENDIX 9'!O18+'APPENDIX 10'!O18+'APPENDIX 11'!O18</f>
        <v>0</v>
      </c>
      <c r="P18" s="8">
        <f>'APPENDIX 5'!P18+'APPENDIX 6'!P18+'APPENDIX 7'!P18+'APPENDIX 8'!P18+'APPENDIX 9'!P18+'APPENDIX 10'!P18+'APPENDIX 11'!P18</f>
        <v>15000</v>
      </c>
      <c r="Q18" s="9">
        <f>'APPENDIX 5'!Q18+'APPENDIX 6'!Q18+'APPENDIX 7'!Q18+'APPENDIX 8'!Q18+'APPENDIX 9'!Q18+'APPENDIX 10'!Q18+'APPENDIX 11'!Q18</f>
        <v>26477104</v>
      </c>
    </row>
    <row r="19" spans="1:17" ht="29.25" customHeight="1" x14ac:dyDescent="0.3">
      <c r="A19" s="4"/>
      <c r="B19" s="18" t="s">
        <v>185</v>
      </c>
      <c r="C19" s="8">
        <f>'APPENDIX 5'!C19+'APPENDIX 6'!C19+'APPENDIX 7'!C19+'APPENDIX 8'!C19+'APPENDIX 9'!C19+'APPENDIX 10'!C19+'APPENDIX 11'!C19</f>
        <v>372666</v>
      </c>
      <c r="D19" s="30">
        <f>'APPENDIX 5'!D19+'APPENDIX 6'!D19+'APPENDIX 7'!D19+'APPENDIX 8'!D19+'APPENDIX 9'!D19+'APPENDIX 10'!D19+'APPENDIX 11'!D19</f>
        <v>62273</v>
      </c>
      <c r="E19" s="8">
        <f>'APPENDIX 5'!E19+'APPENDIX 6'!E19+'APPENDIX 7'!E19+'APPENDIX 8'!E19+'APPENDIX 9'!E19+'APPENDIX 10'!E19+'APPENDIX 11'!E19</f>
        <v>46461</v>
      </c>
      <c r="F19" s="8">
        <f>'APPENDIX 5'!F19+'APPENDIX 6'!F19+'APPENDIX 7'!F19+'APPENDIX 8'!F19+'APPENDIX 9'!F19+'APPENDIX 10'!F19+'APPENDIX 11'!F19</f>
        <v>0</v>
      </c>
      <c r="G19" s="8">
        <f>'APPENDIX 5'!G19+'APPENDIX 6'!G19+'APPENDIX 7'!G19+'APPENDIX 8'!G19+'APPENDIX 9'!G19+'APPENDIX 10'!G19+'APPENDIX 11'!G19</f>
        <v>2373</v>
      </c>
      <c r="H19" s="8">
        <f>'APPENDIX 5'!H19+'APPENDIX 6'!H19+'APPENDIX 7'!H19+'APPENDIX 8'!H19+'APPENDIX 9'!H19+'APPENDIX 10'!H19+'APPENDIX 11'!H19</f>
        <v>2373</v>
      </c>
      <c r="I19" s="8">
        <f>'APPENDIX 5'!I19+'APPENDIX 6'!I19+'APPENDIX 7'!I19+'APPENDIX 8'!I19+'APPENDIX 9'!I19+'APPENDIX 10'!I19+'APPENDIX 11'!I19</f>
        <v>0</v>
      </c>
      <c r="J19" s="8">
        <f>'APPENDIX 5'!J19+'APPENDIX 6'!J19+'APPENDIX 7'!J19+'APPENDIX 8'!J19+'APPENDIX 9'!J19+'APPENDIX 10'!J19+'APPENDIX 11'!J19</f>
        <v>0</v>
      </c>
      <c r="K19" s="8">
        <f>'APPENDIX 5'!K19+'APPENDIX 6'!K19+'APPENDIX 7'!K19+'APPENDIX 8'!K19+'APPENDIX 9'!K19+'APPENDIX 10'!K19+'APPENDIX 11'!K19</f>
        <v>0</v>
      </c>
      <c r="L19" s="8">
        <f>'APPENDIX 5'!L19+'APPENDIX 6'!L19+'APPENDIX 7'!L19+'APPENDIX 8'!L19+'APPENDIX 9'!L19+'APPENDIX 10'!L19+'APPENDIX 11'!L19</f>
        <v>1181</v>
      </c>
      <c r="M19" s="8">
        <f>'APPENDIX 5'!M19+'APPENDIX 6'!M19+'APPENDIX 7'!M19+'APPENDIX 8'!M19+'APPENDIX 9'!M19+'APPENDIX 10'!M19+'APPENDIX 11'!M19</f>
        <v>25917</v>
      </c>
      <c r="N19" s="8">
        <f>'APPENDIX 5'!N19+'APPENDIX 6'!N19+'APPENDIX 7'!N19+'APPENDIX 8'!N19+'APPENDIX 9'!N19+'APPENDIX 10'!N19+'APPENDIX 11'!N19</f>
        <v>5753</v>
      </c>
      <c r="O19" s="8">
        <f>'APPENDIX 5'!O19+'APPENDIX 6'!O19+'APPENDIX 7'!O19+'APPENDIX 8'!O19+'APPENDIX 9'!O19+'APPENDIX 10'!O19+'APPENDIX 11'!O19</f>
        <v>0</v>
      </c>
      <c r="P19" s="8">
        <f>'APPENDIX 5'!P19+'APPENDIX 6'!P19+'APPENDIX 7'!P19+'APPENDIX 8'!P19+'APPENDIX 9'!P19+'APPENDIX 10'!P19+'APPENDIX 11'!P19</f>
        <v>0</v>
      </c>
      <c r="Q19" s="9">
        <f>'APPENDIX 5'!Q19+'APPENDIX 6'!Q19+'APPENDIX 7'!Q19+'APPENDIX 8'!Q19+'APPENDIX 9'!Q19+'APPENDIX 10'!Q19+'APPENDIX 11'!Q19</f>
        <v>395407</v>
      </c>
    </row>
    <row r="20" spans="1:17" ht="29.25" customHeight="1" x14ac:dyDescent="0.3">
      <c r="A20" s="4"/>
      <c r="B20" s="18" t="s">
        <v>190</v>
      </c>
      <c r="C20" s="8">
        <f>'APPENDIX 5'!C20+'APPENDIX 6'!C20+'APPENDIX 7'!C20+'APPENDIX 8'!C20+'APPENDIX 9'!C20+'APPENDIX 10'!C20+'APPENDIX 11'!C20</f>
        <v>21360453</v>
      </c>
      <c r="D20" s="30">
        <f>'APPENDIX 5'!D20+'APPENDIX 6'!D20+'APPENDIX 7'!D20+'APPENDIX 8'!D20+'APPENDIX 9'!D20+'APPENDIX 10'!D20+'APPENDIX 11'!D20</f>
        <v>1157945</v>
      </c>
      <c r="E20" s="8">
        <f>'APPENDIX 5'!E20+'APPENDIX 6'!E20+'APPENDIX 7'!E20+'APPENDIX 8'!E20+'APPENDIX 9'!E20+'APPENDIX 10'!E20+'APPENDIX 11'!E20</f>
        <v>1075667</v>
      </c>
      <c r="F20" s="8">
        <f>'APPENDIX 5'!F20+'APPENDIX 6'!F20+'APPENDIX 7'!F20+'APPENDIX 8'!F20+'APPENDIX 9'!F20+'APPENDIX 10'!F20+'APPENDIX 11'!F20</f>
        <v>0</v>
      </c>
      <c r="G20" s="8">
        <f>'APPENDIX 5'!G20+'APPENDIX 6'!G20+'APPENDIX 7'!G20+'APPENDIX 8'!G20+'APPENDIX 9'!G20+'APPENDIX 10'!G20+'APPENDIX 11'!G20</f>
        <v>1201200</v>
      </c>
      <c r="H20" s="8">
        <f>'APPENDIX 5'!H20+'APPENDIX 6'!H20+'APPENDIX 7'!H20+'APPENDIX 8'!H20+'APPENDIX 9'!H20+'APPENDIX 10'!H20+'APPENDIX 11'!H20</f>
        <v>1176896</v>
      </c>
      <c r="I20" s="8">
        <f>'APPENDIX 5'!I20+'APPENDIX 6'!I20+'APPENDIX 7'!I20+'APPENDIX 8'!I20+'APPENDIX 9'!I20+'APPENDIX 10'!I20+'APPENDIX 11'!I20</f>
        <v>0</v>
      </c>
      <c r="J20" s="8">
        <f>'APPENDIX 5'!J20+'APPENDIX 6'!J20+'APPENDIX 7'!J20+'APPENDIX 8'!J20+'APPENDIX 9'!J20+'APPENDIX 10'!J20+'APPENDIX 11'!J20</f>
        <v>0</v>
      </c>
      <c r="K20" s="8">
        <f>'APPENDIX 5'!K20+'APPENDIX 6'!K20+'APPENDIX 7'!K20+'APPENDIX 8'!K20+'APPENDIX 9'!K20+'APPENDIX 10'!K20+'APPENDIX 11'!K20</f>
        <v>0</v>
      </c>
      <c r="L20" s="8">
        <f>'APPENDIX 5'!L20+'APPENDIX 6'!L20+'APPENDIX 7'!L20+'APPENDIX 8'!L20+'APPENDIX 9'!L20+'APPENDIX 10'!L20+'APPENDIX 11'!L20</f>
        <v>75659</v>
      </c>
      <c r="M20" s="8">
        <f>'APPENDIX 5'!M20+'APPENDIX 6'!M20+'APPENDIX 7'!M20+'APPENDIX 8'!M20+'APPENDIX 9'!M20+'APPENDIX 10'!M20+'APPENDIX 11'!M20</f>
        <v>301769</v>
      </c>
      <c r="N20" s="8">
        <f>'APPENDIX 5'!N20+'APPENDIX 6'!N20+'APPENDIX 7'!N20+'APPENDIX 8'!N20+'APPENDIX 9'!N20+'APPENDIX 10'!N20+'APPENDIX 11'!N20</f>
        <v>458709</v>
      </c>
      <c r="O20" s="8">
        <f>'APPENDIX 5'!O20+'APPENDIX 6'!O20+'APPENDIX 7'!O20+'APPENDIX 8'!O20+'APPENDIX 9'!O20+'APPENDIX 10'!O20+'APPENDIX 11'!O20</f>
        <v>0</v>
      </c>
      <c r="P20" s="8">
        <f>'APPENDIX 5'!P20+'APPENDIX 6'!P20+'APPENDIX 7'!P20+'APPENDIX 8'!P20+'APPENDIX 9'!P20+'APPENDIX 10'!P20+'APPENDIX 11'!P20</f>
        <v>0</v>
      </c>
      <c r="Q20" s="9">
        <f>'APPENDIX 5'!Q20+'APPENDIX 6'!Q20+'APPENDIX 7'!Q20+'APPENDIX 8'!Q20+'APPENDIX 9'!Q20+'APPENDIX 10'!Q20+'APPENDIX 11'!Q20</f>
        <v>21340507</v>
      </c>
    </row>
    <row r="21" spans="1:17" ht="29.25" customHeight="1" x14ac:dyDescent="0.3">
      <c r="A21" s="4"/>
      <c r="B21" s="18" t="s">
        <v>36</v>
      </c>
      <c r="C21" s="8">
        <f>'APPENDIX 5'!C21+'APPENDIX 6'!C21+'APPENDIX 7'!C21+'APPENDIX 8'!C21+'APPENDIX 9'!C21+'APPENDIX 10'!C21+'APPENDIX 11'!C21</f>
        <v>10049697</v>
      </c>
      <c r="D21" s="30">
        <f>'APPENDIX 5'!D21+'APPENDIX 6'!D21+'APPENDIX 7'!D21+'APPENDIX 8'!D21+'APPENDIX 9'!D21+'APPENDIX 10'!D21+'APPENDIX 11'!D21</f>
        <v>599718</v>
      </c>
      <c r="E21" s="8">
        <f>'APPENDIX 5'!E21+'APPENDIX 6'!E21+'APPENDIX 7'!E21+'APPENDIX 8'!E21+'APPENDIX 9'!E21+'APPENDIX 10'!E21+'APPENDIX 11'!E21</f>
        <v>589767</v>
      </c>
      <c r="F21" s="8">
        <f>'APPENDIX 5'!F21+'APPENDIX 6'!F21+'APPENDIX 7'!F21+'APPENDIX 8'!F21+'APPENDIX 9'!F21+'APPENDIX 10'!F21+'APPENDIX 11'!F21</f>
        <v>0</v>
      </c>
      <c r="G21" s="8">
        <f>'APPENDIX 5'!G21+'APPENDIX 6'!G21+'APPENDIX 7'!G21+'APPENDIX 8'!G21+'APPENDIX 9'!G21+'APPENDIX 10'!G21+'APPENDIX 11'!G21</f>
        <v>176412</v>
      </c>
      <c r="H21" s="8">
        <f>'APPENDIX 5'!H21+'APPENDIX 6'!H21+'APPENDIX 7'!H21+'APPENDIX 8'!H21+'APPENDIX 9'!H21+'APPENDIX 10'!H21+'APPENDIX 11'!H21</f>
        <v>0</v>
      </c>
      <c r="I21" s="8">
        <f>'APPENDIX 5'!I21+'APPENDIX 6'!I21+'APPENDIX 7'!I21+'APPENDIX 8'!I21+'APPENDIX 9'!I21+'APPENDIX 10'!I21+'APPENDIX 11'!I21</f>
        <v>0</v>
      </c>
      <c r="J21" s="8">
        <f>'APPENDIX 5'!J21+'APPENDIX 6'!J21+'APPENDIX 7'!J21+'APPENDIX 8'!J21+'APPENDIX 9'!J21+'APPENDIX 10'!J21+'APPENDIX 11'!J21</f>
        <v>0</v>
      </c>
      <c r="K21" s="8">
        <f>'APPENDIX 5'!K21+'APPENDIX 6'!K21+'APPENDIX 7'!K21+'APPENDIX 8'!K21+'APPENDIX 9'!K21+'APPENDIX 10'!K21+'APPENDIX 11'!K21</f>
        <v>0</v>
      </c>
      <c r="L21" s="8">
        <f>'APPENDIX 5'!L21+'APPENDIX 6'!L21+'APPENDIX 7'!L21+'APPENDIX 8'!L21+'APPENDIX 9'!L21+'APPENDIX 10'!L21+'APPENDIX 11'!L21</f>
        <v>48880</v>
      </c>
      <c r="M21" s="8">
        <f>'APPENDIX 5'!M21+'APPENDIX 6'!M21+'APPENDIX 7'!M21+'APPENDIX 8'!M21+'APPENDIX 9'!M21+'APPENDIX 10'!M21+'APPENDIX 11'!M21</f>
        <v>162182</v>
      </c>
      <c r="N21" s="8">
        <f>'APPENDIX 5'!N21+'APPENDIX 6'!N21+'APPENDIX 7'!N21+'APPENDIX 8'!N21+'APPENDIX 9'!N21+'APPENDIX 10'!N21+'APPENDIX 11'!N21</f>
        <v>82328</v>
      </c>
      <c r="O21" s="8">
        <f>'APPENDIX 5'!O21+'APPENDIX 6'!O21+'APPENDIX 7'!O21+'APPENDIX 8'!O21+'APPENDIX 9'!O21+'APPENDIX 10'!O21+'APPENDIX 11'!O21</f>
        <v>0</v>
      </c>
      <c r="P21" s="8">
        <f>'APPENDIX 5'!P21+'APPENDIX 6'!P21+'APPENDIX 7'!P21+'APPENDIX 8'!P21+'APPENDIX 9'!P21+'APPENDIX 10'!P21+'APPENDIX 11'!P21</f>
        <v>0</v>
      </c>
      <c r="Q21" s="9">
        <f>'APPENDIX 5'!Q21+'APPENDIX 6'!Q21+'APPENDIX 7'!Q21+'APPENDIX 8'!Q21+'APPENDIX 9'!Q21+'APPENDIX 10'!Q21+'APPENDIX 11'!Q21</f>
        <v>10510731</v>
      </c>
    </row>
    <row r="22" spans="1:17" ht="29.25" customHeight="1" x14ac:dyDescent="0.3">
      <c r="A22" s="4"/>
      <c r="B22" s="18" t="s">
        <v>62</v>
      </c>
      <c r="C22" s="8">
        <f>'APPENDIX 5'!C22+'APPENDIX 6'!C22+'APPENDIX 7'!C22+'APPENDIX 8'!C22+'APPENDIX 9'!C22+'APPENDIX 10'!C22+'APPENDIX 11'!C22</f>
        <v>679059</v>
      </c>
      <c r="D22" s="30">
        <f>'APPENDIX 5'!D22+'APPENDIX 6'!D22+'APPENDIX 7'!D22+'APPENDIX 8'!D22+'APPENDIX 9'!D22+'APPENDIX 10'!D22+'APPENDIX 11'!D22</f>
        <v>89548</v>
      </c>
      <c r="E22" s="8">
        <f>'APPENDIX 5'!E22+'APPENDIX 6'!E22+'APPENDIX 7'!E22+'APPENDIX 8'!E22+'APPENDIX 9'!E22+'APPENDIX 10'!E22+'APPENDIX 11'!E22</f>
        <v>61148</v>
      </c>
      <c r="F22" s="8">
        <f>'APPENDIX 5'!F22+'APPENDIX 6'!F22+'APPENDIX 7'!F22+'APPENDIX 8'!F22+'APPENDIX 9'!F22+'APPENDIX 10'!F22+'APPENDIX 11'!F22</f>
        <v>0</v>
      </c>
      <c r="G22" s="8">
        <f>'APPENDIX 5'!G22+'APPENDIX 6'!G22+'APPENDIX 7'!G22+'APPENDIX 8'!G22+'APPENDIX 9'!G22+'APPENDIX 10'!G22+'APPENDIX 11'!G22</f>
        <v>-14301</v>
      </c>
      <c r="H22" s="8">
        <f>'APPENDIX 5'!H22+'APPENDIX 6'!H22+'APPENDIX 7'!H22+'APPENDIX 8'!H22+'APPENDIX 9'!H22+'APPENDIX 10'!H22+'APPENDIX 11'!H22</f>
        <v>84266</v>
      </c>
      <c r="I22" s="8">
        <f>'APPENDIX 5'!I22+'APPENDIX 6'!I22+'APPENDIX 7'!I22+'APPENDIX 8'!I22+'APPENDIX 9'!I22+'APPENDIX 10'!I22+'APPENDIX 11'!I22</f>
        <v>5990</v>
      </c>
      <c r="J22" s="8">
        <f>'APPENDIX 5'!J22+'APPENDIX 6'!J22+'APPENDIX 7'!J22+'APPENDIX 8'!J22+'APPENDIX 9'!J22+'APPENDIX 10'!J22+'APPENDIX 11'!J22</f>
        <v>0</v>
      </c>
      <c r="K22" s="8">
        <f>'APPENDIX 5'!K22+'APPENDIX 6'!K22+'APPENDIX 7'!K22+'APPENDIX 8'!K22+'APPENDIX 9'!K22+'APPENDIX 10'!K22+'APPENDIX 11'!K22</f>
        <v>0</v>
      </c>
      <c r="L22" s="8">
        <f>'APPENDIX 5'!L22+'APPENDIX 6'!L22+'APPENDIX 7'!L22+'APPENDIX 8'!L22+'APPENDIX 9'!L22+'APPENDIX 10'!L22+'APPENDIX 11'!L22</f>
        <v>6865</v>
      </c>
      <c r="M22" s="8">
        <f>'APPENDIX 5'!M22+'APPENDIX 6'!M22+'APPENDIX 7'!M22+'APPENDIX 8'!M22+'APPENDIX 9'!M22+'APPENDIX 10'!M22+'APPENDIX 11'!M22</f>
        <v>51458</v>
      </c>
      <c r="N22" s="8">
        <f>'APPENDIX 5'!N22+'APPENDIX 6'!N22+'APPENDIX 7'!N22+'APPENDIX 8'!N22+'APPENDIX 9'!N22+'APPENDIX 10'!N22+'APPENDIX 11'!N22</f>
        <v>18153</v>
      </c>
      <c r="O22" s="8">
        <f>'APPENDIX 5'!O22+'APPENDIX 6'!O22+'APPENDIX 7'!O22+'APPENDIX 8'!O22+'APPENDIX 9'!O22+'APPENDIX 10'!O22+'APPENDIX 11'!O22</f>
        <v>0</v>
      </c>
      <c r="P22" s="8">
        <f>'APPENDIX 5'!P22+'APPENDIX 6'!P22+'APPENDIX 7'!P22+'APPENDIX 8'!P22+'APPENDIX 9'!P22+'APPENDIX 10'!P22+'APPENDIX 11'!P22</f>
        <v>-52844</v>
      </c>
      <c r="Q22" s="9">
        <f>'APPENDIX 5'!Q22+'APPENDIX 6'!Q22+'APPENDIX 7'!Q22+'APPENDIX 8'!Q22+'APPENDIX 9'!Q22+'APPENDIX 10'!Q22+'APPENDIX 11'!Q22</f>
        <v>662623</v>
      </c>
    </row>
    <row r="23" spans="1:17" ht="29.25" customHeight="1" x14ac:dyDescent="0.3">
      <c r="A23" s="4"/>
      <c r="B23" s="18" t="s">
        <v>63</v>
      </c>
      <c r="C23" s="8">
        <f>'APPENDIX 5'!C23+'APPENDIX 6'!C23+'APPENDIX 7'!C23+'APPENDIX 8'!C23+'APPENDIX 9'!C23+'APPENDIX 10'!C23+'APPENDIX 11'!C23</f>
        <v>10554248</v>
      </c>
      <c r="D23" s="30">
        <f>'APPENDIX 5'!D23+'APPENDIX 6'!D23+'APPENDIX 7'!D23+'APPENDIX 8'!D23+'APPENDIX 9'!D23+'APPENDIX 10'!D23+'APPENDIX 11'!D23</f>
        <v>518298</v>
      </c>
      <c r="E23" s="8">
        <f>'APPENDIX 5'!E23+'APPENDIX 6'!E23+'APPENDIX 7'!E23+'APPENDIX 8'!E23+'APPENDIX 9'!E23+'APPENDIX 10'!E23+'APPENDIX 11'!E23</f>
        <v>469098</v>
      </c>
      <c r="F23" s="8">
        <f>'APPENDIX 5'!F23+'APPENDIX 6'!F23+'APPENDIX 7'!F23+'APPENDIX 8'!F23+'APPENDIX 9'!F23+'APPENDIX 10'!F23+'APPENDIX 11'!F23</f>
        <v>76937</v>
      </c>
      <c r="G23" s="8">
        <f>'APPENDIX 5'!G23+'APPENDIX 6'!G23+'APPENDIX 7'!G23+'APPENDIX 8'!G23+'APPENDIX 9'!G23+'APPENDIX 10'!G23+'APPENDIX 11'!G23</f>
        <v>484443</v>
      </c>
      <c r="H23" s="8">
        <f>'APPENDIX 5'!H23+'APPENDIX 6'!H23+'APPENDIX 7'!H23+'APPENDIX 8'!H23+'APPENDIX 9'!H23+'APPENDIX 10'!H23+'APPENDIX 11'!H23</f>
        <v>132365</v>
      </c>
      <c r="I23" s="8">
        <f>'APPENDIX 5'!I23+'APPENDIX 6'!I23+'APPENDIX 7'!I23+'APPENDIX 8'!I23+'APPENDIX 9'!I23+'APPENDIX 10'!I23+'APPENDIX 11'!I23</f>
        <v>294843</v>
      </c>
      <c r="J23" s="8">
        <f>'APPENDIX 5'!J23+'APPENDIX 6'!J23+'APPENDIX 7'!J23+'APPENDIX 8'!J23+'APPENDIX 9'!J23+'APPENDIX 10'!J23+'APPENDIX 11'!J23</f>
        <v>0</v>
      </c>
      <c r="K23" s="8">
        <f>'APPENDIX 5'!K23+'APPENDIX 6'!K23+'APPENDIX 7'!K23+'APPENDIX 8'!K23+'APPENDIX 9'!K23+'APPENDIX 10'!K23+'APPENDIX 11'!K23</f>
        <v>449</v>
      </c>
      <c r="L23" s="8">
        <f>'APPENDIX 5'!L23+'APPENDIX 6'!L23+'APPENDIX 7'!L23+'APPENDIX 8'!L23+'APPENDIX 9'!L23+'APPENDIX 10'!L23+'APPENDIX 11'!L23</f>
        <v>56149</v>
      </c>
      <c r="M23" s="8">
        <f>'APPENDIX 5'!M23+'APPENDIX 6'!M23+'APPENDIX 7'!M23+'APPENDIX 8'!M23+'APPENDIX 9'!M23+'APPENDIX 10'!M23+'APPENDIX 11'!M23</f>
        <v>198833</v>
      </c>
      <c r="N23" s="8">
        <f>'APPENDIX 5'!N23+'APPENDIX 6'!N23+'APPENDIX 7'!N23+'APPENDIX 8'!N23+'APPENDIX 9'!N23+'APPENDIX 10'!N23+'APPENDIX 11'!N23</f>
        <v>221426</v>
      </c>
      <c r="O23" s="8">
        <f>'APPENDIX 5'!O23+'APPENDIX 6'!O23+'APPENDIX 7'!O23+'APPENDIX 8'!O23+'APPENDIX 9'!O23+'APPENDIX 10'!O23+'APPENDIX 11'!O23</f>
        <v>16299</v>
      </c>
      <c r="P23" s="8">
        <f>'APPENDIX 5'!P23+'APPENDIX 6'!P23+'APPENDIX 7'!P23+'APPENDIX 8'!P23+'APPENDIX 9'!P23+'APPENDIX 10'!P23+'APPENDIX 11'!P23</f>
        <v>69111</v>
      </c>
      <c r="Q23" s="9">
        <f>'APPENDIX 5'!Q23+'APPENDIX 6'!Q23+'APPENDIX 7'!Q23+'APPENDIX 8'!Q23+'APPENDIX 9'!Q23+'APPENDIX 10'!Q23+'APPENDIX 11'!Q23</f>
        <v>10553663</v>
      </c>
    </row>
    <row r="24" spans="1:17" ht="29.25" customHeight="1" x14ac:dyDescent="0.3">
      <c r="A24" s="4"/>
      <c r="B24" s="18" t="s">
        <v>64</v>
      </c>
      <c r="C24" s="8">
        <f>'APPENDIX 5'!C24+'APPENDIX 6'!C24+'APPENDIX 7'!C24+'APPENDIX 8'!C24+'APPENDIX 9'!C24+'APPENDIX 10'!C24+'APPENDIX 11'!C24</f>
        <v>2109509</v>
      </c>
      <c r="D24" s="8">
        <f>'APPENDIX 5'!D24+'APPENDIX 6'!D24+'APPENDIX 7'!D24+'APPENDIX 8'!D24+'APPENDIX 9'!D24+'APPENDIX 10'!D24+'APPENDIX 11'!D24</f>
        <v>992678</v>
      </c>
      <c r="E24" s="8">
        <f>'APPENDIX 5'!E24+'APPENDIX 6'!E24+'APPENDIX 7'!E24+'APPENDIX 8'!E24+'APPENDIX 9'!E24+'APPENDIX 10'!E24+'APPENDIX 11'!E24</f>
        <v>805195</v>
      </c>
      <c r="F24" s="8">
        <f>'APPENDIX 5'!F24+'APPENDIX 6'!F24+'APPENDIX 7'!F24+'APPENDIX 8'!F24+'APPENDIX 9'!F24+'APPENDIX 10'!F24+'APPENDIX 11'!F24</f>
        <v>0</v>
      </c>
      <c r="G24" s="8">
        <f>'APPENDIX 5'!G24+'APPENDIX 6'!G24+'APPENDIX 7'!G24+'APPENDIX 8'!G24+'APPENDIX 9'!G24+'APPENDIX 10'!G24+'APPENDIX 11'!G24</f>
        <v>1083256</v>
      </c>
      <c r="H24" s="8">
        <f>'APPENDIX 5'!H24+'APPENDIX 6'!H24+'APPENDIX 7'!H24+'APPENDIX 8'!H24+'APPENDIX 9'!H24+'APPENDIX 10'!H24+'APPENDIX 11'!H24</f>
        <v>736943</v>
      </c>
      <c r="I24" s="8">
        <f>'APPENDIX 5'!I24+'APPENDIX 6'!I24+'APPENDIX 7'!I24+'APPENDIX 8'!I24+'APPENDIX 9'!I24+'APPENDIX 10'!I24+'APPENDIX 11'!I24</f>
        <v>0</v>
      </c>
      <c r="J24" s="8">
        <f>'APPENDIX 5'!J24+'APPENDIX 6'!J24+'APPENDIX 7'!J24+'APPENDIX 8'!J24+'APPENDIX 9'!J24+'APPENDIX 10'!J24+'APPENDIX 11'!J24</f>
        <v>0</v>
      </c>
      <c r="K24" s="8">
        <f>'APPENDIX 5'!K24+'APPENDIX 6'!K24+'APPENDIX 7'!K24+'APPENDIX 8'!K24+'APPENDIX 9'!K24+'APPENDIX 10'!K24+'APPENDIX 11'!K24</f>
        <v>0</v>
      </c>
      <c r="L24" s="8">
        <f>'APPENDIX 5'!L24+'APPENDIX 6'!L24+'APPENDIX 7'!L24+'APPENDIX 8'!L24+'APPENDIX 9'!L24+'APPENDIX 10'!L24+'APPENDIX 11'!L24</f>
        <v>59600</v>
      </c>
      <c r="M24" s="8">
        <f>'APPENDIX 5'!M24+'APPENDIX 6'!M24+'APPENDIX 7'!M24+'APPENDIX 8'!M24+'APPENDIX 9'!M24+'APPENDIX 10'!M24+'APPENDIX 11'!M24</f>
        <v>112661</v>
      </c>
      <c r="N24" s="8">
        <f>'APPENDIX 5'!N24+'APPENDIX 6'!N24+'APPENDIX 7'!N24+'APPENDIX 8'!N24+'APPENDIX 9'!N24+'APPENDIX 10'!N24+'APPENDIX 11'!N24</f>
        <v>16353</v>
      </c>
      <c r="O24" s="8">
        <f>'APPENDIX 5'!O24+'APPENDIX 6'!O24+'APPENDIX 7'!O24+'APPENDIX 8'!O24+'APPENDIX 9'!O24+'APPENDIX 10'!O24+'APPENDIX 11'!O24</f>
        <v>0</v>
      </c>
      <c r="P24" s="8">
        <f>'APPENDIX 5'!P24+'APPENDIX 6'!P24+'APPENDIX 7'!P24+'APPENDIX 8'!P24+'APPENDIX 9'!P24+'APPENDIX 10'!P24+'APPENDIX 11'!P24</f>
        <v>0</v>
      </c>
      <c r="Q24" s="9">
        <f>'APPENDIX 5'!Q24+'APPENDIX 6'!Q24+'APPENDIX 7'!Q24+'APPENDIX 8'!Q24+'APPENDIX 9'!Q24+'APPENDIX 10'!Q24+'APPENDIX 11'!Q24</f>
        <v>2021854</v>
      </c>
    </row>
    <row r="25" spans="1:17" ht="29.25" customHeight="1" x14ac:dyDescent="0.3">
      <c r="A25" s="4"/>
      <c r="B25" s="18" t="s">
        <v>188</v>
      </c>
      <c r="C25" s="8">
        <f>'APPENDIX 5'!C25+'APPENDIX 6'!C25+'APPENDIX 7'!C25+'APPENDIX 8'!C25+'APPENDIX 9'!C25+'APPENDIX 10'!C25+'APPENDIX 11'!C25</f>
        <v>-672642</v>
      </c>
      <c r="D25" s="8">
        <f>'APPENDIX 5'!D25+'APPENDIX 6'!D25+'APPENDIX 7'!D25+'APPENDIX 8'!D25+'APPENDIX 9'!D25+'APPENDIX 10'!D25+'APPENDIX 11'!D25</f>
        <v>65939</v>
      </c>
      <c r="E25" s="8">
        <f>'APPENDIX 5'!E25+'APPENDIX 6'!E25+'APPENDIX 7'!E25+'APPENDIX 8'!E25+'APPENDIX 9'!E25+'APPENDIX 10'!E25+'APPENDIX 11'!E25</f>
        <v>56652</v>
      </c>
      <c r="F25" s="8">
        <f>'APPENDIX 5'!F25+'APPENDIX 6'!F25+'APPENDIX 7'!F25+'APPENDIX 8'!F25+'APPENDIX 9'!F25+'APPENDIX 10'!F25+'APPENDIX 11'!F25</f>
        <v>0</v>
      </c>
      <c r="G25" s="8">
        <f>'APPENDIX 5'!G25+'APPENDIX 6'!G25+'APPENDIX 7'!G25+'APPENDIX 8'!G25+'APPENDIX 9'!G25+'APPENDIX 10'!G25+'APPENDIX 11'!G25</f>
        <v>38698</v>
      </c>
      <c r="H25" s="8">
        <f>'APPENDIX 5'!H25+'APPENDIX 6'!H25+'APPENDIX 7'!H25+'APPENDIX 8'!H25+'APPENDIX 9'!H25+'APPENDIX 10'!H25+'APPENDIX 11'!H25</f>
        <v>8398</v>
      </c>
      <c r="I25" s="8">
        <f>'APPENDIX 5'!I25+'APPENDIX 6'!I25+'APPENDIX 7'!I25+'APPENDIX 8'!I25+'APPENDIX 9'!I25+'APPENDIX 10'!I25+'APPENDIX 11'!I25</f>
        <v>-808</v>
      </c>
      <c r="J25" s="8">
        <f>'APPENDIX 5'!J25+'APPENDIX 6'!J25+'APPENDIX 7'!J25+'APPENDIX 8'!J25+'APPENDIX 9'!J25+'APPENDIX 10'!J25+'APPENDIX 11'!J25</f>
        <v>0</v>
      </c>
      <c r="K25" s="8">
        <f>'APPENDIX 5'!K25+'APPENDIX 6'!K25+'APPENDIX 7'!K25+'APPENDIX 8'!K25+'APPENDIX 9'!K25+'APPENDIX 10'!K25+'APPENDIX 11'!K25</f>
        <v>0</v>
      </c>
      <c r="L25" s="8">
        <f>'APPENDIX 5'!L25+'APPENDIX 6'!L25+'APPENDIX 7'!L25+'APPENDIX 8'!L25+'APPENDIX 9'!L25+'APPENDIX 10'!L25+'APPENDIX 11'!L25</f>
        <v>19862</v>
      </c>
      <c r="M25" s="8">
        <f>'APPENDIX 5'!M25+'APPENDIX 6'!M25+'APPENDIX 7'!M25+'APPENDIX 8'!M25+'APPENDIX 9'!M25+'APPENDIX 10'!M25+'APPENDIX 11'!M25</f>
        <v>70812</v>
      </c>
      <c r="N25" s="8">
        <f>'APPENDIX 5'!N25+'APPENDIX 6'!N25+'APPENDIX 7'!N25+'APPENDIX 8'!N25+'APPENDIX 9'!N25+'APPENDIX 10'!N25+'APPENDIX 11'!N25</f>
        <v>17385</v>
      </c>
      <c r="O25" s="8">
        <f>'APPENDIX 5'!O25+'APPENDIX 6'!O25+'APPENDIX 7'!O25+'APPENDIX 8'!O25+'APPENDIX 9'!O25+'APPENDIX 10'!O25+'APPENDIX 11'!O25</f>
        <v>0</v>
      </c>
      <c r="P25" s="8">
        <f>'APPENDIX 5'!P25+'APPENDIX 6'!P25+'APPENDIX 7'!P25+'APPENDIX 8'!P25+'APPENDIX 9'!P25+'APPENDIX 10'!P25+'APPENDIX 11'!P25</f>
        <v>0</v>
      </c>
      <c r="Q25" s="9">
        <f>'APPENDIX 5'!Q25+'APPENDIX 6'!Q25+'APPENDIX 7'!Q25+'APPENDIX 8'!Q25+'APPENDIX 9'!Q25+'APPENDIX 10'!Q25+'APPENDIX 11'!Q25</f>
        <v>-696869</v>
      </c>
    </row>
    <row r="26" spans="1:17" ht="29.25" customHeight="1" x14ac:dyDescent="0.3">
      <c r="A26" s="4"/>
      <c r="B26" s="18" t="s">
        <v>189</v>
      </c>
      <c r="C26" s="8">
        <f>'APPENDIX 5'!C26+'APPENDIX 6'!C26+'APPENDIX 7'!C26+'APPENDIX 8'!C26+'APPENDIX 9'!C26+'APPENDIX 10'!C26+'APPENDIX 11'!C26</f>
        <v>1066476</v>
      </c>
      <c r="D26" s="8">
        <f>'APPENDIX 5'!D26+'APPENDIX 6'!D26+'APPENDIX 7'!D26+'APPENDIX 8'!D26+'APPENDIX 9'!D26+'APPENDIX 10'!D26+'APPENDIX 11'!D26</f>
        <v>62635</v>
      </c>
      <c r="E26" s="8">
        <f>'APPENDIX 5'!E26+'APPENDIX 6'!E26+'APPENDIX 7'!E26+'APPENDIX 8'!E26+'APPENDIX 9'!E26+'APPENDIX 10'!E26+'APPENDIX 11'!E26</f>
        <v>52617</v>
      </c>
      <c r="F26" s="8">
        <f>'APPENDIX 5'!F26+'APPENDIX 6'!F26+'APPENDIX 7'!F26+'APPENDIX 8'!F26+'APPENDIX 9'!F26+'APPENDIX 10'!F26+'APPENDIX 11'!F26</f>
        <v>0</v>
      </c>
      <c r="G26" s="8">
        <f>'APPENDIX 5'!G26+'APPENDIX 6'!G26+'APPENDIX 7'!G26+'APPENDIX 8'!G26+'APPENDIX 9'!G26+'APPENDIX 10'!G26+'APPENDIX 11'!G26</f>
        <v>25654</v>
      </c>
      <c r="H26" s="8">
        <f>'APPENDIX 5'!H26+'APPENDIX 6'!H26+'APPENDIX 7'!H26+'APPENDIX 8'!H26+'APPENDIX 9'!H26+'APPENDIX 10'!H26+'APPENDIX 11'!H26</f>
        <v>24654</v>
      </c>
      <c r="I26" s="8">
        <f>'APPENDIX 5'!I26+'APPENDIX 6'!I26+'APPENDIX 7'!I26+'APPENDIX 8'!I26+'APPENDIX 9'!I26+'APPENDIX 10'!I26+'APPENDIX 11'!I26</f>
        <v>650</v>
      </c>
      <c r="J26" s="8">
        <f>'APPENDIX 5'!J26+'APPENDIX 6'!J26+'APPENDIX 7'!J26+'APPENDIX 8'!J26+'APPENDIX 9'!J26+'APPENDIX 10'!J26+'APPENDIX 11'!J26</f>
        <v>0</v>
      </c>
      <c r="K26" s="8">
        <f>'APPENDIX 5'!K26+'APPENDIX 6'!K26+'APPENDIX 7'!K26+'APPENDIX 8'!K26+'APPENDIX 9'!K26+'APPENDIX 10'!K26+'APPENDIX 11'!K26</f>
        <v>34</v>
      </c>
      <c r="L26" s="8">
        <f>'APPENDIX 5'!L26+'APPENDIX 6'!L26+'APPENDIX 7'!L26+'APPENDIX 8'!L26+'APPENDIX 9'!L26+'APPENDIX 10'!L26+'APPENDIX 11'!L26</f>
        <v>818</v>
      </c>
      <c r="M26" s="8">
        <f>'APPENDIX 5'!M26+'APPENDIX 6'!M26+'APPENDIX 7'!M26+'APPENDIX 8'!M26+'APPENDIX 9'!M26+'APPENDIX 10'!M26+'APPENDIX 11'!M26</f>
        <v>19123</v>
      </c>
      <c r="N26" s="8">
        <f>'APPENDIX 5'!N26+'APPENDIX 6'!N26+'APPENDIX 7'!N26+'APPENDIX 8'!N26+'APPENDIX 9'!N26+'APPENDIX 10'!N26+'APPENDIX 11'!N26</f>
        <v>30069</v>
      </c>
      <c r="O26" s="8">
        <f>'APPENDIX 5'!O26+'APPENDIX 6'!O26+'APPENDIX 7'!O26+'APPENDIX 8'!O26+'APPENDIX 9'!O26+'APPENDIX 10'!O26+'APPENDIX 11'!O26</f>
        <v>0</v>
      </c>
      <c r="P26" s="8">
        <f>'APPENDIX 5'!P26+'APPENDIX 6'!P26+'APPENDIX 7'!P26+'APPENDIX 8'!P26+'APPENDIX 9'!P26+'APPENDIX 10'!P26+'APPENDIX 11'!P26</f>
        <v>0</v>
      </c>
      <c r="Q26" s="9">
        <f>'APPENDIX 5'!Q26+'APPENDIX 6'!Q26+'APPENDIX 7'!Q26+'APPENDIX 8'!Q26+'APPENDIX 9'!Q26+'APPENDIX 10'!Q26+'APPENDIX 11'!Q26</f>
        <v>1103886</v>
      </c>
    </row>
    <row r="27" spans="1:17" ht="29.25" customHeight="1" x14ac:dyDescent="0.3">
      <c r="A27" s="4"/>
      <c r="B27" s="18" t="s">
        <v>212</v>
      </c>
      <c r="C27" s="8">
        <f>'APPENDIX 5'!C27+'APPENDIX 6'!C27+'APPENDIX 7'!C27+'APPENDIX 8'!C27+'APPENDIX 9'!C27+'APPENDIX 10'!C27+'APPENDIX 11'!C27</f>
        <v>20298148</v>
      </c>
      <c r="D27" s="8">
        <f>'APPENDIX 5'!D27+'APPENDIX 6'!D27+'APPENDIX 7'!D27+'APPENDIX 8'!D27+'APPENDIX 9'!D27+'APPENDIX 10'!D27+'APPENDIX 11'!D27</f>
        <v>1513217</v>
      </c>
      <c r="E27" s="8">
        <f>'APPENDIX 5'!E27+'APPENDIX 6'!E27+'APPENDIX 7'!E27+'APPENDIX 8'!E27+'APPENDIX 9'!E27+'APPENDIX 10'!E27+'APPENDIX 11'!E27</f>
        <v>1256039</v>
      </c>
      <c r="F27" s="8">
        <f>'APPENDIX 5'!F27+'APPENDIX 6'!F27+'APPENDIX 7'!F27+'APPENDIX 8'!F27+'APPENDIX 9'!F27+'APPENDIX 10'!F27+'APPENDIX 11'!F27</f>
        <v>14950</v>
      </c>
      <c r="G27" s="8">
        <f>'APPENDIX 5'!G27+'APPENDIX 6'!G27+'APPENDIX 7'!G27+'APPENDIX 8'!G27+'APPENDIX 9'!G27+'APPENDIX 10'!G27+'APPENDIX 11'!G27</f>
        <v>1056169</v>
      </c>
      <c r="H27" s="8">
        <f>'APPENDIX 5'!H27+'APPENDIX 6'!H27+'APPENDIX 7'!H27+'APPENDIX 8'!H27+'APPENDIX 9'!H27+'APPENDIX 10'!H27+'APPENDIX 11'!H27</f>
        <v>1120503</v>
      </c>
      <c r="I27" s="8">
        <f>'APPENDIX 5'!I27+'APPENDIX 6'!I27+'APPENDIX 7'!I27+'APPENDIX 8'!I27+'APPENDIX 9'!I27+'APPENDIX 10'!I27+'APPENDIX 11'!I27</f>
        <v>0</v>
      </c>
      <c r="J27" s="8">
        <f>'APPENDIX 5'!J27+'APPENDIX 6'!J27+'APPENDIX 7'!J27+'APPENDIX 8'!J27+'APPENDIX 9'!J27+'APPENDIX 10'!J27+'APPENDIX 11'!J27</f>
        <v>0</v>
      </c>
      <c r="K27" s="8">
        <f>'APPENDIX 5'!K27+'APPENDIX 6'!K27+'APPENDIX 7'!K27+'APPENDIX 8'!K27+'APPENDIX 9'!K27+'APPENDIX 10'!K27+'APPENDIX 11'!K27</f>
        <v>0</v>
      </c>
      <c r="L27" s="8">
        <f>'APPENDIX 5'!L27+'APPENDIX 6'!L27+'APPENDIX 7'!L27+'APPENDIX 8'!L27+'APPENDIX 9'!L27+'APPENDIX 10'!L27+'APPENDIX 11'!L27</f>
        <v>173244</v>
      </c>
      <c r="M27" s="8">
        <f>'APPENDIX 5'!M27+'APPENDIX 6'!M27+'APPENDIX 7'!M27+'APPENDIX 8'!M27+'APPENDIX 9'!M27+'APPENDIX 10'!M27+'APPENDIX 11'!M27</f>
        <v>200596</v>
      </c>
      <c r="N27" s="8">
        <f>'APPENDIX 5'!N27+'APPENDIX 6'!N27+'APPENDIX 7'!N27+'APPENDIX 8'!N27+'APPENDIX 9'!N27+'APPENDIX 10'!N27+'APPENDIX 11'!N27</f>
        <v>207722</v>
      </c>
      <c r="O27" s="8">
        <f>'APPENDIX 5'!O27+'APPENDIX 6'!O27+'APPENDIX 7'!O27+'APPENDIX 8'!O27+'APPENDIX 9'!O27+'APPENDIX 10'!O27+'APPENDIX 11'!O27</f>
        <v>29190</v>
      </c>
      <c r="P27" s="8">
        <f>'APPENDIX 5'!P27+'APPENDIX 6'!P27+'APPENDIX 7'!P27+'APPENDIX 8'!P27+'APPENDIX 9'!P27+'APPENDIX 10'!P27+'APPENDIX 11'!P27</f>
        <v>0</v>
      </c>
      <c r="Q27" s="9">
        <f>'APPENDIX 5'!Q27+'APPENDIX 6'!Q27+'APPENDIX 7'!Q27+'APPENDIX 8'!Q27+'APPENDIX 9'!Q27+'APPENDIX 10'!Q27+'APPENDIX 11'!Q27</f>
        <v>20253326</v>
      </c>
    </row>
    <row r="28" spans="1:17" ht="29.25" customHeight="1" x14ac:dyDescent="0.3">
      <c r="A28" s="4"/>
      <c r="B28" s="18" t="s">
        <v>40</v>
      </c>
      <c r="C28" s="8">
        <f>'APPENDIX 5'!C28+'APPENDIX 6'!C28+'APPENDIX 7'!C28+'APPENDIX 8'!C28+'APPENDIX 9'!C28+'APPENDIX 10'!C28+'APPENDIX 11'!C28</f>
        <v>0</v>
      </c>
      <c r="D28" s="8">
        <f>'APPENDIX 5'!D28+'APPENDIX 6'!D28+'APPENDIX 7'!D28+'APPENDIX 8'!D28+'APPENDIX 9'!D28+'APPENDIX 10'!D28+'APPENDIX 11'!D28</f>
        <v>1718</v>
      </c>
      <c r="E28" s="8">
        <f>'APPENDIX 5'!E28+'APPENDIX 6'!E28+'APPENDIX 7'!E28+'APPENDIX 8'!E28+'APPENDIX 9'!E28+'APPENDIX 10'!E28+'APPENDIX 11'!E28</f>
        <v>1718</v>
      </c>
      <c r="F28" s="8">
        <f>'APPENDIX 5'!F28+'APPENDIX 6'!F28+'APPENDIX 7'!F28+'APPENDIX 8'!F28+'APPENDIX 9'!F28+'APPENDIX 10'!F28+'APPENDIX 11'!F28</f>
        <v>0</v>
      </c>
      <c r="G28" s="8">
        <f>'APPENDIX 5'!G28+'APPENDIX 6'!G28+'APPENDIX 7'!G28+'APPENDIX 8'!G28+'APPENDIX 9'!G28+'APPENDIX 10'!G28+'APPENDIX 11'!G28</f>
        <v>0</v>
      </c>
      <c r="H28" s="8">
        <f>'APPENDIX 5'!H28+'APPENDIX 6'!H28+'APPENDIX 7'!H28+'APPENDIX 8'!H28+'APPENDIX 9'!H28+'APPENDIX 10'!H28+'APPENDIX 11'!H28</f>
        <v>0</v>
      </c>
      <c r="I28" s="8">
        <f>'APPENDIX 5'!I28+'APPENDIX 6'!I28+'APPENDIX 7'!I28+'APPENDIX 8'!I28+'APPENDIX 9'!I28+'APPENDIX 10'!I28+'APPENDIX 11'!I28</f>
        <v>0</v>
      </c>
      <c r="J28" s="8">
        <f>'APPENDIX 5'!J28+'APPENDIX 6'!J28+'APPENDIX 7'!J28+'APPENDIX 8'!J28+'APPENDIX 9'!J28+'APPENDIX 10'!J28+'APPENDIX 11'!J28</f>
        <v>0</v>
      </c>
      <c r="K28" s="8">
        <f>'APPENDIX 5'!K28+'APPENDIX 6'!K28+'APPENDIX 7'!K28+'APPENDIX 8'!K28+'APPENDIX 9'!K28+'APPENDIX 10'!K28+'APPENDIX 11'!K28</f>
        <v>0</v>
      </c>
      <c r="L28" s="8">
        <f>'APPENDIX 5'!L28+'APPENDIX 6'!L28+'APPENDIX 7'!L28+'APPENDIX 8'!L28+'APPENDIX 9'!L28+'APPENDIX 10'!L28+'APPENDIX 11'!L28</f>
        <v>0</v>
      </c>
      <c r="M28" s="8">
        <f>'APPENDIX 5'!M28+'APPENDIX 6'!M28+'APPENDIX 7'!M28+'APPENDIX 8'!M28+'APPENDIX 9'!M28+'APPENDIX 10'!M28+'APPENDIX 11'!M28</f>
        <v>0</v>
      </c>
      <c r="N28" s="8">
        <f>'APPENDIX 5'!N28+'APPENDIX 6'!N28+'APPENDIX 7'!N28+'APPENDIX 8'!N28+'APPENDIX 9'!N28+'APPENDIX 10'!N28+'APPENDIX 11'!N28</f>
        <v>2547</v>
      </c>
      <c r="O28" s="8">
        <f>'APPENDIX 5'!O28+'APPENDIX 6'!O28+'APPENDIX 7'!O28+'APPENDIX 8'!O28+'APPENDIX 9'!O28+'APPENDIX 10'!O28+'APPENDIX 11'!O28</f>
        <v>0</v>
      </c>
      <c r="P28" s="8">
        <f>'APPENDIX 5'!P28+'APPENDIX 6'!P28+'APPENDIX 7'!P28+'APPENDIX 8'!P28+'APPENDIX 9'!P28+'APPENDIX 10'!P28+'APPENDIX 11'!P28</f>
        <v>0</v>
      </c>
      <c r="Q28" s="9">
        <f>'APPENDIX 5'!Q28+'APPENDIX 6'!Q28+'APPENDIX 7'!Q28+'APPENDIX 8'!Q28+'APPENDIX 9'!Q28+'APPENDIX 10'!Q28+'APPENDIX 11'!Q28</f>
        <v>4265</v>
      </c>
    </row>
    <row r="29" spans="1:17" ht="29.25" customHeight="1" x14ac:dyDescent="0.3">
      <c r="A29" s="4"/>
      <c r="B29" s="18" t="s">
        <v>65</v>
      </c>
      <c r="C29" s="8">
        <f>'APPENDIX 5'!C29+'APPENDIX 6'!C29+'APPENDIX 7'!C29+'APPENDIX 8'!C29+'APPENDIX 9'!C29+'APPENDIX 10'!C29+'APPENDIX 11'!C29</f>
        <v>1873950</v>
      </c>
      <c r="D29" s="8">
        <f>'APPENDIX 5'!D29+'APPENDIX 6'!D29+'APPENDIX 7'!D29+'APPENDIX 8'!D29+'APPENDIX 9'!D29+'APPENDIX 10'!D29+'APPENDIX 11'!D29</f>
        <v>335093</v>
      </c>
      <c r="E29" s="8">
        <f>'APPENDIX 5'!E29+'APPENDIX 6'!E29+'APPENDIX 7'!E29+'APPENDIX 8'!E29+'APPENDIX 9'!E29+'APPENDIX 10'!E29+'APPENDIX 11'!E29</f>
        <v>284467</v>
      </c>
      <c r="F29" s="8">
        <f>'APPENDIX 5'!F29+'APPENDIX 6'!F29+'APPENDIX 7'!F29+'APPENDIX 8'!F29+'APPENDIX 9'!F29+'APPENDIX 10'!F29+'APPENDIX 11'!F29</f>
        <v>0</v>
      </c>
      <c r="G29" s="8">
        <f>'APPENDIX 5'!G29+'APPENDIX 6'!G29+'APPENDIX 7'!G29+'APPENDIX 8'!G29+'APPENDIX 9'!G29+'APPENDIX 10'!G29+'APPENDIX 11'!G29</f>
        <v>85379</v>
      </c>
      <c r="H29" s="8">
        <f>'APPENDIX 5'!H29+'APPENDIX 6'!H29+'APPENDIX 7'!H29+'APPENDIX 8'!H29+'APPENDIX 9'!H29+'APPENDIX 10'!H29+'APPENDIX 11'!H29</f>
        <v>88294</v>
      </c>
      <c r="I29" s="8">
        <f>'APPENDIX 5'!I29+'APPENDIX 6'!I29+'APPENDIX 7'!I29+'APPENDIX 8'!I29+'APPENDIX 9'!I29+'APPENDIX 10'!I29+'APPENDIX 11'!I29</f>
        <v>0</v>
      </c>
      <c r="J29" s="8">
        <f>'APPENDIX 5'!J29+'APPENDIX 6'!J29+'APPENDIX 7'!J29+'APPENDIX 8'!J29+'APPENDIX 9'!J29+'APPENDIX 10'!J29+'APPENDIX 11'!J29</f>
        <v>0</v>
      </c>
      <c r="K29" s="8">
        <f>'APPENDIX 5'!K29+'APPENDIX 6'!K29+'APPENDIX 7'!K29+'APPENDIX 8'!K29+'APPENDIX 9'!K29+'APPENDIX 10'!K29+'APPENDIX 11'!K29</f>
        <v>0</v>
      </c>
      <c r="L29" s="8">
        <f>'APPENDIX 5'!L29+'APPENDIX 6'!L29+'APPENDIX 7'!L29+'APPENDIX 8'!L29+'APPENDIX 9'!L29+'APPENDIX 10'!L29+'APPENDIX 11'!L29</f>
        <v>-1131</v>
      </c>
      <c r="M29" s="8">
        <f>'APPENDIX 5'!M29+'APPENDIX 6'!M29+'APPENDIX 7'!M29+'APPENDIX 8'!M29+'APPENDIX 9'!M29+'APPENDIX 10'!M29+'APPENDIX 11'!M29</f>
        <v>24851</v>
      </c>
      <c r="N29" s="8">
        <f>'APPENDIX 5'!N29+'APPENDIX 6'!N29+'APPENDIX 7'!N29+'APPENDIX 8'!N29+'APPENDIX 9'!N29+'APPENDIX 10'!N29+'APPENDIX 11'!N29</f>
        <v>41578</v>
      </c>
      <c r="O29" s="8">
        <f>'APPENDIX 5'!O29+'APPENDIX 6'!O29+'APPENDIX 7'!O29+'APPENDIX 8'!O29+'APPENDIX 9'!O29+'APPENDIX 10'!O29+'APPENDIX 11'!O29</f>
        <v>0</v>
      </c>
      <c r="P29" s="8">
        <f>'APPENDIX 5'!P29+'APPENDIX 6'!P29+'APPENDIX 7'!P29+'APPENDIX 8'!P29+'APPENDIX 9'!P29+'APPENDIX 10'!P29+'APPENDIX 11'!P29</f>
        <v>0</v>
      </c>
      <c r="Q29" s="9">
        <f>'APPENDIX 5'!Q29+'APPENDIX 6'!Q29+'APPENDIX 7'!Q29+'APPENDIX 8'!Q29+'APPENDIX 9'!Q29+'APPENDIX 10'!Q29+'APPENDIX 11'!Q29</f>
        <v>2087981</v>
      </c>
    </row>
    <row r="30" spans="1:17" ht="29.25" customHeight="1" x14ac:dyDescent="0.3">
      <c r="A30" s="4"/>
      <c r="B30" s="18" t="s">
        <v>66</v>
      </c>
      <c r="C30" s="8">
        <f>'APPENDIX 5'!C30+'APPENDIX 6'!C30+'APPENDIX 7'!C30+'APPENDIX 8'!C30+'APPENDIX 9'!C30+'APPENDIX 10'!C30+'APPENDIX 11'!C30</f>
        <v>22596</v>
      </c>
      <c r="D30" s="8">
        <f>'APPENDIX 5'!D30+'APPENDIX 6'!D30+'APPENDIX 7'!D30+'APPENDIX 8'!D30+'APPENDIX 9'!D30+'APPENDIX 10'!D30+'APPENDIX 11'!D30</f>
        <v>8924</v>
      </c>
      <c r="E30" s="8">
        <f>'APPENDIX 5'!E30+'APPENDIX 6'!E30+'APPENDIX 7'!E30+'APPENDIX 8'!E30+'APPENDIX 9'!E30+'APPENDIX 10'!E30+'APPENDIX 11'!E30</f>
        <v>6610</v>
      </c>
      <c r="F30" s="8">
        <f>'APPENDIX 5'!F30+'APPENDIX 6'!F30+'APPENDIX 7'!F30+'APPENDIX 8'!F30+'APPENDIX 9'!F30+'APPENDIX 10'!F30+'APPENDIX 11'!F30</f>
        <v>0</v>
      </c>
      <c r="G30" s="8">
        <f>'APPENDIX 5'!G30+'APPENDIX 6'!G30+'APPENDIX 7'!G30+'APPENDIX 8'!G30+'APPENDIX 9'!G30+'APPENDIX 10'!G30+'APPENDIX 11'!G30</f>
        <v>1804</v>
      </c>
      <c r="H30" s="8">
        <f>'APPENDIX 5'!H30+'APPENDIX 6'!H30+'APPENDIX 7'!H30+'APPENDIX 8'!H30+'APPENDIX 9'!H30+'APPENDIX 10'!H30+'APPENDIX 11'!H30</f>
        <v>3004</v>
      </c>
      <c r="I30" s="8">
        <f>'APPENDIX 5'!I30+'APPENDIX 6'!I30+'APPENDIX 7'!I30+'APPENDIX 8'!I30+'APPENDIX 9'!I30+'APPENDIX 10'!I30+'APPENDIX 11'!I30</f>
        <v>0</v>
      </c>
      <c r="J30" s="8">
        <f>'APPENDIX 5'!J30+'APPENDIX 6'!J30+'APPENDIX 7'!J30+'APPENDIX 8'!J30+'APPENDIX 9'!J30+'APPENDIX 10'!J30+'APPENDIX 11'!J30</f>
        <v>0</v>
      </c>
      <c r="K30" s="8">
        <f>'APPENDIX 5'!K30+'APPENDIX 6'!K30+'APPENDIX 7'!K30+'APPENDIX 8'!K30+'APPENDIX 9'!K30+'APPENDIX 10'!K30+'APPENDIX 11'!K30</f>
        <v>0</v>
      </c>
      <c r="L30" s="8">
        <f>'APPENDIX 5'!L30+'APPENDIX 6'!L30+'APPENDIX 7'!L30+'APPENDIX 8'!L30+'APPENDIX 9'!L30+'APPENDIX 10'!L30+'APPENDIX 11'!L30</f>
        <v>441</v>
      </c>
      <c r="M30" s="8">
        <f>'APPENDIX 5'!M30+'APPENDIX 6'!M30+'APPENDIX 7'!M30+'APPENDIX 8'!M30+'APPENDIX 9'!M30+'APPENDIX 10'!M30+'APPENDIX 11'!M30</f>
        <v>16509</v>
      </c>
      <c r="N30" s="8">
        <f>'APPENDIX 5'!N30+'APPENDIX 6'!N30+'APPENDIX 7'!N30+'APPENDIX 8'!N30+'APPENDIX 9'!N30+'APPENDIX 10'!N30+'APPENDIX 11'!N30</f>
        <v>429</v>
      </c>
      <c r="O30" s="8">
        <f>'APPENDIX 5'!O30+'APPENDIX 6'!O30+'APPENDIX 7'!O30+'APPENDIX 8'!O30+'APPENDIX 9'!O30+'APPENDIX 10'!O30+'APPENDIX 11'!O30</f>
        <v>0</v>
      </c>
      <c r="P30" s="8">
        <f>'APPENDIX 5'!P30+'APPENDIX 6'!P30+'APPENDIX 7'!P30+'APPENDIX 8'!P30+'APPENDIX 9'!P30+'APPENDIX 10'!P30+'APPENDIX 11'!P30</f>
        <v>0</v>
      </c>
      <c r="Q30" s="9">
        <f>'APPENDIX 5'!Q30+'APPENDIX 6'!Q30+'APPENDIX 7'!Q30+'APPENDIX 8'!Q30+'APPENDIX 9'!Q30+'APPENDIX 10'!Q30+'APPENDIX 11'!Q30</f>
        <v>9680</v>
      </c>
    </row>
    <row r="31" spans="1:17" ht="29.25" customHeight="1" x14ac:dyDescent="0.3">
      <c r="A31" s="4"/>
      <c r="B31" s="18" t="s">
        <v>67</v>
      </c>
      <c r="C31" s="8">
        <f>'APPENDIX 5'!C31+'APPENDIX 6'!C31+'APPENDIX 7'!C31+'APPENDIX 8'!C31+'APPENDIX 9'!C31+'APPENDIX 10'!C31+'APPENDIX 11'!C31</f>
        <v>9440315</v>
      </c>
      <c r="D31" s="8">
        <f>'APPENDIX 5'!D31+'APPENDIX 6'!D31+'APPENDIX 7'!D31+'APPENDIX 8'!D31+'APPENDIX 9'!D31+'APPENDIX 10'!D31+'APPENDIX 11'!D31</f>
        <v>581298</v>
      </c>
      <c r="E31" s="8">
        <f>'APPENDIX 5'!E31+'APPENDIX 6'!E31+'APPENDIX 7'!E31+'APPENDIX 8'!E31+'APPENDIX 9'!E31+'APPENDIX 10'!E31+'APPENDIX 11'!E31</f>
        <v>515131</v>
      </c>
      <c r="F31" s="8">
        <f>'APPENDIX 5'!F31+'APPENDIX 6'!F31+'APPENDIX 7'!F31+'APPENDIX 8'!F31+'APPENDIX 9'!F31+'APPENDIX 10'!F31+'APPENDIX 11'!F31</f>
        <v>0</v>
      </c>
      <c r="G31" s="8">
        <f>'APPENDIX 5'!G31+'APPENDIX 6'!G31+'APPENDIX 7'!G31+'APPENDIX 8'!G31+'APPENDIX 9'!G31+'APPENDIX 10'!G31+'APPENDIX 11'!G31</f>
        <v>1523499</v>
      </c>
      <c r="H31" s="8">
        <f>'APPENDIX 5'!H31+'APPENDIX 6'!H31+'APPENDIX 7'!H31+'APPENDIX 8'!H31+'APPENDIX 9'!H31+'APPENDIX 10'!H31+'APPENDIX 11'!H31</f>
        <v>1523499</v>
      </c>
      <c r="I31" s="8">
        <f>'APPENDIX 5'!I31+'APPENDIX 6'!I31+'APPENDIX 7'!I31+'APPENDIX 8'!I31+'APPENDIX 9'!I31+'APPENDIX 10'!I31+'APPENDIX 11'!I31</f>
        <v>0</v>
      </c>
      <c r="J31" s="8">
        <f>'APPENDIX 5'!J31+'APPENDIX 6'!J31+'APPENDIX 7'!J31+'APPENDIX 8'!J31+'APPENDIX 9'!J31+'APPENDIX 10'!J31+'APPENDIX 11'!J31</f>
        <v>0</v>
      </c>
      <c r="K31" s="8">
        <f>'APPENDIX 5'!K31+'APPENDIX 6'!K31+'APPENDIX 7'!K31+'APPENDIX 8'!K31+'APPENDIX 9'!K31+'APPENDIX 10'!K31+'APPENDIX 11'!K31</f>
        <v>0</v>
      </c>
      <c r="L31" s="8">
        <f>'APPENDIX 5'!L31+'APPENDIX 6'!L31+'APPENDIX 7'!L31+'APPENDIX 8'!L31+'APPENDIX 9'!L31+'APPENDIX 10'!L31+'APPENDIX 11'!L31</f>
        <v>19005</v>
      </c>
      <c r="M31" s="8">
        <f>'APPENDIX 5'!M31+'APPENDIX 6'!M31+'APPENDIX 7'!M31+'APPENDIX 8'!M31+'APPENDIX 9'!M31+'APPENDIX 10'!M31+'APPENDIX 11'!M31</f>
        <v>104497</v>
      </c>
      <c r="N31" s="8">
        <f>'APPENDIX 5'!N31+'APPENDIX 6'!N31+'APPENDIX 7'!N31+'APPENDIX 8'!N31+'APPENDIX 9'!N31+'APPENDIX 10'!N31+'APPENDIX 11'!N31</f>
        <v>0</v>
      </c>
      <c r="O31" s="8">
        <f>'APPENDIX 5'!O31+'APPENDIX 6'!O31+'APPENDIX 7'!O31+'APPENDIX 8'!O31+'APPENDIX 9'!O31+'APPENDIX 10'!O31+'APPENDIX 11'!O31</f>
        <v>0</v>
      </c>
      <c r="P31" s="8">
        <f>'APPENDIX 5'!P31+'APPENDIX 6'!P31+'APPENDIX 7'!P31+'APPENDIX 8'!P31+'APPENDIX 9'!P31+'APPENDIX 10'!P31+'APPENDIX 11'!P31</f>
        <v>0</v>
      </c>
      <c r="Q31" s="9">
        <f>'APPENDIX 5'!Q31+'APPENDIX 6'!Q31+'APPENDIX 7'!Q31+'APPENDIX 8'!Q31+'APPENDIX 9'!Q31+'APPENDIX 10'!Q31+'APPENDIX 11'!Q31</f>
        <v>8308444</v>
      </c>
    </row>
    <row r="32" spans="1:17" ht="29.25" customHeight="1" x14ac:dyDescent="0.25">
      <c r="A32" s="4"/>
      <c r="B32" s="96" t="s">
        <v>47</v>
      </c>
      <c r="C32" s="114">
        <f>SUM(C6:C31)</f>
        <v>243900586</v>
      </c>
      <c r="D32" s="114">
        <f t="shared" ref="D32:E32" si="0">SUM(D6:D31)</f>
        <v>21654001</v>
      </c>
      <c r="E32" s="114">
        <f t="shared" si="0"/>
        <v>19682868</v>
      </c>
      <c r="F32" s="114">
        <f t="shared" ref="F32:Q32" si="1">SUM(F6:F31)</f>
        <v>91887</v>
      </c>
      <c r="G32" s="114">
        <f t="shared" si="1"/>
        <v>10150578</v>
      </c>
      <c r="H32" s="114">
        <f t="shared" si="1"/>
        <v>7730818</v>
      </c>
      <c r="I32" s="114">
        <f t="shared" si="1"/>
        <v>3577528</v>
      </c>
      <c r="J32" s="114">
        <f t="shared" si="1"/>
        <v>397994</v>
      </c>
      <c r="K32" s="114">
        <f t="shared" si="1"/>
        <v>282530</v>
      </c>
      <c r="L32" s="114">
        <f t="shared" si="1"/>
        <v>1355976</v>
      </c>
      <c r="M32" s="114">
        <f t="shared" si="1"/>
        <v>2992941</v>
      </c>
      <c r="N32" s="114">
        <f t="shared" si="1"/>
        <v>6049041</v>
      </c>
      <c r="O32" s="114">
        <f t="shared" si="1"/>
        <v>26057</v>
      </c>
      <c r="P32" s="114">
        <f t="shared" si="1"/>
        <v>-194399</v>
      </c>
      <c r="Q32" s="114">
        <f t="shared" si="1"/>
        <v>253554934</v>
      </c>
    </row>
    <row r="33" spans="1:17" ht="29.25" customHeight="1" x14ac:dyDescent="0.25">
      <c r="A33" s="4"/>
      <c r="B33" s="264" t="s">
        <v>48</v>
      </c>
      <c r="C33" s="265"/>
      <c r="D33" s="265"/>
      <c r="E33" s="265"/>
      <c r="F33" s="265"/>
      <c r="G33" s="265"/>
      <c r="H33" s="265"/>
      <c r="I33" s="265"/>
      <c r="J33" s="265"/>
      <c r="K33" s="265"/>
      <c r="L33" s="265"/>
      <c r="M33" s="265"/>
      <c r="N33" s="265"/>
      <c r="O33" s="265"/>
      <c r="P33" s="265"/>
      <c r="Q33" s="266"/>
    </row>
    <row r="34" spans="1:17" ht="29.25" customHeight="1" x14ac:dyDescent="0.25">
      <c r="A34" s="4"/>
      <c r="B34" s="18" t="s">
        <v>49</v>
      </c>
      <c r="C34" s="50">
        <f>'APPENDIX 5'!C34+'APPENDIX 6'!C34+'APPENDIX 7'!C34+'APPENDIX 8'!C34+'APPENDIX 9'!C34+'APPENDIX 10'!C34+'APPENDIX 11'!C34</f>
        <v>101899</v>
      </c>
      <c r="D34" s="50">
        <f>'APPENDIX 5'!D34+'APPENDIX 6'!D34+'APPENDIX 7'!D34+'APPENDIX 8'!D34+'APPENDIX 9'!D34+'APPENDIX 10'!D34+'APPENDIX 11'!D34</f>
        <v>53085</v>
      </c>
      <c r="E34" s="50">
        <f>'APPENDIX 5'!E34+'APPENDIX 6'!E34+'APPENDIX 7'!E34+'APPENDIX 8'!E34+'APPENDIX 9'!E34+'APPENDIX 10'!E34+'APPENDIX 11'!E34</f>
        <v>45122</v>
      </c>
      <c r="F34" s="50">
        <f>'APPENDIX 5'!F34+'APPENDIX 6'!F34+'APPENDIX 7'!F34+'APPENDIX 8'!F34+'APPENDIX 9'!F34+'APPENDIX 10'!F34+'APPENDIX 11'!F34</f>
        <v>0</v>
      </c>
      <c r="G34" s="50">
        <f>'APPENDIX 5'!G34+'APPENDIX 6'!G34+'APPENDIX 7'!G34+'APPENDIX 8'!G34+'APPENDIX 9'!G34+'APPENDIX 10'!G34+'APPENDIX 11'!G34</f>
        <v>16615</v>
      </c>
      <c r="H34" s="50">
        <f>'APPENDIX 5'!H34+'APPENDIX 6'!H34+'APPENDIX 7'!H34+'APPENDIX 8'!H34+'APPENDIX 9'!H34+'APPENDIX 10'!H34+'APPENDIX 11'!H34</f>
        <v>12727</v>
      </c>
      <c r="I34" s="50">
        <f>'APPENDIX 5'!I34+'APPENDIX 6'!I34+'APPENDIX 7'!I34+'APPENDIX 8'!I34+'APPENDIX 9'!I34+'APPENDIX 10'!I34+'APPENDIX 11'!I34</f>
        <v>0</v>
      </c>
      <c r="J34" s="50">
        <f>'APPENDIX 5'!J34+'APPENDIX 6'!J34+'APPENDIX 7'!J34+'APPENDIX 8'!J34+'APPENDIX 9'!J34+'APPENDIX 10'!J34+'APPENDIX 11'!J34</f>
        <v>0</v>
      </c>
      <c r="K34" s="50">
        <f>'APPENDIX 5'!K34+'APPENDIX 6'!K34+'APPENDIX 7'!K34+'APPENDIX 8'!K34+'APPENDIX 9'!K34+'APPENDIX 10'!K34+'APPENDIX 11'!K34</f>
        <v>0</v>
      </c>
      <c r="L34" s="50">
        <f>'APPENDIX 5'!L34+'APPENDIX 6'!L34+'APPENDIX 7'!L34+'APPENDIX 8'!L34+'APPENDIX 9'!L34+'APPENDIX 10'!L34+'APPENDIX 11'!L34</f>
        <v>17073</v>
      </c>
      <c r="M34" s="50">
        <f>'APPENDIX 5'!M34+'APPENDIX 6'!M34+'APPENDIX 7'!M34+'APPENDIX 8'!M34+'APPENDIX 9'!M34+'APPENDIX 10'!M34+'APPENDIX 11'!M34</f>
        <v>3584</v>
      </c>
      <c r="N34" s="50">
        <f>'APPENDIX 5'!N34+'APPENDIX 6'!N34+'APPENDIX 7'!N34+'APPENDIX 8'!N34+'APPENDIX 9'!N34+'APPENDIX 10'!N34+'APPENDIX 11'!N34</f>
        <v>13078</v>
      </c>
      <c r="O34" s="50">
        <f>'APPENDIX 5'!O34+'APPENDIX 6'!O34+'APPENDIX 7'!O34+'APPENDIX 8'!O34+'APPENDIX 9'!O34+'APPENDIX 10'!O34+'APPENDIX 11'!O34</f>
        <v>506</v>
      </c>
      <c r="P34" s="50">
        <f>'APPENDIX 5'!P34+'APPENDIX 6'!P34+'APPENDIX 7'!P34+'APPENDIX 8'!P34+'APPENDIX 9'!P34+'APPENDIX 10'!P34+'APPENDIX 11'!P34</f>
        <v>0</v>
      </c>
      <c r="Q34" s="51">
        <f>'APPENDIX 5'!Q34+'APPENDIX 6'!Q34+'APPENDIX 7'!Q34+'APPENDIX 8'!Q34+'APPENDIX 9'!Q34+'APPENDIX 10'!Q34+'APPENDIX 11'!Q34</f>
        <v>126209</v>
      </c>
    </row>
    <row r="35" spans="1:17" ht="29.25" customHeight="1" x14ac:dyDescent="0.25">
      <c r="B35" s="18" t="s">
        <v>82</v>
      </c>
      <c r="C35" s="50">
        <f>'APPENDIX 5'!C35+'APPENDIX 6'!C35+'APPENDIX 7'!C35+'APPENDIX 8'!C35+'APPENDIX 9'!C35+'APPENDIX 10'!C35+'APPENDIX 11'!C35</f>
        <v>0</v>
      </c>
      <c r="D35" s="50">
        <f>'APPENDIX 5'!D35+'APPENDIX 6'!D35+'APPENDIX 7'!D35+'APPENDIX 8'!D35+'APPENDIX 9'!D35+'APPENDIX 10'!D35+'APPENDIX 11'!D35</f>
        <v>347462</v>
      </c>
      <c r="E35" s="50">
        <f>'APPENDIX 5'!E35+'APPENDIX 6'!E35+'APPENDIX 7'!E35+'APPENDIX 8'!E35+'APPENDIX 9'!E35+'APPENDIX 10'!E35+'APPENDIX 11'!E35</f>
        <v>291129</v>
      </c>
      <c r="F35" s="50">
        <f>'APPENDIX 5'!F35+'APPENDIX 6'!F35+'APPENDIX 7'!F35+'APPENDIX 8'!F35+'APPENDIX 9'!F35+'APPENDIX 10'!F35+'APPENDIX 11'!F35</f>
        <v>-74727</v>
      </c>
      <c r="G35" s="50">
        <f>'APPENDIX 5'!G35+'APPENDIX 6'!G35+'APPENDIX 7'!G35+'APPENDIX 8'!G35+'APPENDIX 9'!G35+'APPENDIX 10'!G35+'APPENDIX 11'!G35</f>
        <v>38580</v>
      </c>
      <c r="H35" s="50">
        <f>'APPENDIX 5'!H35+'APPENDIX 6'!H35+'APPENDIX 7'!H35+'APPENDIX 8'!H35+'APPENDIX 9'!H35+'APPENDIX 10'!H35+'APPENDIX 11'!H35</f>
        <v>94092</v>
      </c>
      <c r="I35" s="50">
        <f>'APPENDIX 5'!I35+'APPENDIX 6'!I35+'APPENDIX 7'!I35+'APPENDIX 8'!I35+'APPENDIX 9'!I35+'APPENDIX 10'!I35+'APPENDIX 11'!I35</f>
        <v>0</v>
      </c>
      <c r="J35" s="50">
        <f>'APPENDIX 5'!J35+'APPENDIX 6'!J35+'APPENDIX 7'!J35+'APPENDIX 8'!J35+'APPENDIX 9'!J35+'APPENDIX 10'!J35+'APPENDIX 11'!J35</f>
        <v>0</v>
      </c>
      <c r="K35" s="50">
        <f>'APPENDIX 5'!K35+'APPENDIX 6'!K35+'APPENDIX 7'!K35+'APPENDIX 8'!K35+'APPENDIX 9'!K35+'APPENDIX 10'!K35+'APPENDIX 11'!K35</f>
        <v>0</v>
      </c>
      <c r="L35" s="50">
        <f>'APPENDIX 5'!L35+'APPENDIX 6'!L35+'APPENDIX 7'!L35+'APPENDIX 8'!L35+'APPENDIX 9'!L35+'APPENDIX 10'!L35+'APPENDIX 11'!L35</f>
        <v>80431</v>
      </c>
      <c r="M35" s="50">
        <f>'APPENDIX 5'!M35+'APPENDIX 6'!M35+'APPENDIX 7'!M35+'APPENDIX 8'!M35+'APPENDIX 9'!M35+'APPENDIX 10'!M35+'APPENDIX 11'!M35</f>
        <v>28815</v>
      </c>
      <c r="N35" s="50">
        <f>'APPENDIX 5'!N35+'APPENDIX 6'!N35+'APPENDIX 7'!N35+'APPENDIX 8'!N35+'APPENDIX 9'!N35+'APPENDIX 10'!N35+'APPENDIX 11'!N35</f>
        <v>0</v>
      </c>
      <c r="O35" s="50">
        <f>'APPENDIX 5'!O35+'APPENDIX 6'!O35+'APPENDIX 7'!O35+'APPENDIX 8'!O35+'APPENDIX 9'!O35+'APPENDIX 10'!O35+'APPENDIX 11'!O35</f>
        <v>0</v>
      </c>
      <c r="P35" s="50">
        <f>'APPENDIX 5'!P35+'APPENDIX 6'!P35+'APPENDIX 7'!P35+'APPENDIX 8'!P35+'APPENDIX 9'!P35+'APPENDIX 10'!P35+'APPENDIX 11'!P35</f>
        <v>0</v>
      </c>
      <c r="Q35" s="51">
        <f>'APPENDIX 5'!Q35+'APPENDIX 6'!Q35+'APPENDIX 7'!Q35+'APPENDIX 8'!Q35+'APPENDIX 9'!Q35+'APPENDIX 10'!Q35+'APPENDIX 11'!Q35</f>
        <v>13801</v>
      </c>
    </row>
    <row r="36" spans="1:17" ht="29.25" customHeight="1" x14ac:dyDescent="0.25">
      <c r="B36" s="18" t="s">
        <v>50</v>
      </c>
      <c r="C36" s="50">
        <f>'APPENDIX 5'!C36+'APPENDIX 6'!C36+'APPENDIX 7'!C36+'APPENDIX 8'!C36+'APPENDIX 9'!C36+'APPENDIX 10'!C36+'APPENDIX 11'!C36</f>
        <v>6450091</v>
      </c>
      <c r="D36" s="50">
        <f>'APPENDIX 5'!D36+'APPENDIX 6'!D36+'APPENDIX 7'!D36+'APPENDIX 8'!D36+'APPENDIX 9'!D36+'APPENDIX 10'!D36+'APPENDIX 11'!D36</f>
        <v>207258</v>
      </c>
      <c r="E36" s="50">
        <f>'APPENDIX 5'!E36+'APPENDIX 6'!E36+'APPENDIX 7'!E36+'APPENDIX 8'!E36+'APPENDIX 9'!E36+'APPENDIX 10'!E36+'APPENDIX 11'!E36</f>
        <v>177148</v>
      </c>
      <c r="F36" s="50">
        <f>'APPENDIX 5'!F36+'APPENDIX 6'!F36+'APPENDIX 7'!F36+'APPENDIX 8'!F36+'APPENDIX 9'!F36+'APPENDIX 10'!F36+'APPENDIX 11'!F36</f>
        <v>0</v>
      </c>
      <c r="G36" s="50">
        <f>'APPENDIX 5'!G36+'APPENDIX 6'!G36+'APPENDIX 7'!G36+'APPENDIX 8'!G36+'APPENDIX 9'!G36+'APPENDIX 10'!G36+'APPENDIX 11'!G36</f>
        <v>168729</v>
      </c>
      <c r="H36" s="50">
        <f>'APPENDIX 5'!H36+'APPENDIX 6'!H36+'APPENDIX 7'!H36+'APPENDIX 8'!H36+'APPENDIX 9'!H36+'APPENDIX 10'!H36+'APPENDIX 11'!H36</f>
        <v>168729</v>
      </c>
      <c r="I36" s="50">
        <f>'APPENDIX 5'!I36+'APPENDIX 6'!I36+'APPENDIX 7'!I36+'APPENDIX 8'!I36+'APPENDIX 9'!I36+'APPENDIX 10'!I36+'APPENDIX 11'!I36</f>
        <v>0</v>
      </c>
      <c r="J36" s="50">
        <f>'APPENDIX 5'!J36+'APPENDIX 6'!J36+'APPENDIX 7'!J36+'APPENDIX 8'!J36+'APPENDIX 9'!J36+'APPENDIX 10'!J36+'APPENDIX 11'!J36</f>
        <v>0</v>
      </c>
      <c r="K36" s="50">
        <f>'APPENDIX 5'!K36+'APPENDIX 6'!K36+'APPENDIX 7'!K36+'APPENDIX 8'!K36+'APPENDIX 9'!K36+'APPENDIX 10'!K36+'APPENDIX 11'!K36</f>
        <v>0</v>
      </c>
      <c r="L36" s="50">
        <f>'APPENDIX 5'!L36+'APPENDIX 6'!L36+'APPENDIX 7'!L36+'APPENDIX 8'!L36+'APPENDIX 9'!L36+'APPENDIX 10'!L36+'APPENDIX 11'!L36</f>
        <v>55532</v>
      </c>
      <c r="M36" s="50">
        <f>'APPENDIX 5'!M36+'APPENDIX 6'!M36+'APPENDIX 7'!M36+'APPENDIX 8'!M36+'APPENDIX 9'!M36+'APPENDIX 10'!M36+'APPENDIX 11'!M36</f>
        <v>51909</v>
      </c>
      <c r="N36" s="50">
        <f>'APPENDIX 5'!N36+'APPENDIX 6'!N36+'APPENDIX 7'!N36+'APPENDIX 8'!N36+'APPENDIX 9'!N36+'APPENDIX 10'!N36+'APPENDIX 11'!N36</f>
        <v>68976</v>
      </c>
      <c r="O36" s="50">
        <f>'APPENDIX 5'!O36+'APPENDIX 6'!O36+'APPENDIX 7'!O36+'APPENDIX 8'!O36+'APPENDIX 9'!O36+'APPENDIX 10'!O36+'APPENDIX 11'!O36</f>
        <v>0</v>
      </c>
      <c r="P36" s="50">
        <f>'APPENDIX 5'!P36+'APPENDIX 6'!P36+'APPENDIX 7'!P36+'APPENDIX 8'!P36+'APPENDIX 9'!P36+'APPENDIX 10'!P36+'APPENDIX 11'!P36</f>
        <v>0</v>
      </c>
      <c r="Q36" s="51">
        <f>'APPENDIX 5'!Q36+'APPENDIX 6'!Q36+'APPENDIX 7'!Q36+'APPENDIX 8'!Q36+'APPENDIX 9'!Q36+'APPENDIX 10'!Q36+'APPENDIX 11'!Q36</f>
        <v>6420044</v>
      </c>
    </row>
    <row r="37" spans="1:17" ht="29.25" customHeight="1" x14ac:dyDescent="0.25">
      <c r="B37" s="96" t="s">
        <v>47</v>
      </c>
      <c r="C37" s="114">
        <f t="shared" ref="C37:Q37" si="2">SUM(C34:C36)</f>
        <v>6551990</v>
      </c>
      <c r="D37" s="114">
        <f t="shared" si="2"/>
        <v>607805</v>
      </c>
      <c r="E37" s="114">
        <f t="shared" si="2"/>
        <v>513399</v>
      </c>
      <c r="F37" s="114">
        <f t="shared" si="2"/>
        <v>-74727</v>
      </c>
      <c r="G37" s="114">
        <f t="shared" si="2"/>
        <v>223924</v>
      </c>
      <c r="H37" s="114">
        <f t="shared" si="2"/>
        <v>275548</v>
      </c>
      <c r="I37" s="114">
        <f t="shared" si="2"/>
        <v>0</v>
      </c>
      <c r="J37" s="114">
        <f t="shared" si="2"/>
        <v>0</v>
      </c>
      <c r="K37" s="114">
        <f t="shared" si="2"/>
        <v>0</v>
      </c>
      <c r="L37" s="114">
        <f t="shared" si="2"/>
        <v>153036</v>
      </c>
      <c r="M37" s="114">
        <f t="shared" si="2"/>
        <v>84308</v>
      </c>
      <c r="N37" s="114">
        <f t="shared" si="2"/>
        <v>82054</v>
      </c>
      <c r="O37" s="114">
        <f t="shared" si="2"/>
        <v>506</v>
      </c>
      <c r="P37" s="114">
        <f t="shared" si="2"/>
        <v>0</v>
      </c>
      <c r="Q37" s="114">
        <f t="shared" si="2"/>
        <v>6560054</v>
      </c>
    </row>
    <row r="38" spans="1:17" ht="18" customHeight="1" x14ac:dyDescent="0.25">
      <c r="B38" s="273" t="s">
        <v>52</v>
      </c>
      <c r="C38" s="273"/>
      <c r="D38" s="273"/>
      <c r="E38" s="273"/>
      <c r="F38" s="273"/>
      <c r="G38" s="273"/>
      <c r="H38" s="273"/>
      <c r="I38" s="273"/>
      <c r="J38" s="273"/>
      <c r="K38" s="273"/>
      <c r="L38" s="273"/>
      <c r="M38" s="273"/>
      <c r="N38" s="273"/>
      <c r="O38" s="273"/>
      <c r="P38" s="273"/>
      <c r="Q38" s="273"/>
    </row>
    <row r="39" spans="1:17" ht="18" customHeight="1" x14ac:dyDescent="0.25">
      <c r="C39" s="5"/>
      <c r="D39" s="5"/>
      <c r="E39" s="5"/>
      <c r="F39" s="5"/>
      <c r="G39" s="5"/>
      <c r="H39" s="5"/>
      <c r="I39" s="5"/>
      <c r="J39" s="5"/>
      <c r="K39" s="5"/>
      <c r="L39" s="5"/>
      <c r="M39" s="5"/>
      <c r="N39" s="5"/>
      <c r="O39" s="5"/>
      <c r="P39" s="5"/>
      <c r="Q39" s="5"/>
    </row>
    <row r="40" spans="1:17" ht="18" customHeight="1" x14ac:dyDescent="0.25">
      <c r="C40" s="5"/>
      <c r="D40" s="5"/>
      <c r="E40" s="5"/>
      <c r="F40" s="5"/>
      <c r="G40" s="5"/>
      <c r="H40" s="5"/>
      <c r="I40" s="5"/>
      <c r="J40" s="5"/>
      <c r="K40" s="5"/>
      <c r="L40" s="5"/>
      <c r="M40" s="5"/>
      <c r="N40" s="5"/>
      <c r="O40" s="5"/>
      <c r="P40" s="5"/>
      <c r="Q40" s="5"/>
    </row>
    <row r="41" spans="1:17" ht="18" customHeight="1" x14ac:dyDescent="0.25">
      <c r="C41" s="5"/>
      <c r="D41" s="5"/>
      <c r="E41" s="5"/>
      <c r="F41" s="5"/>
      <c r="G41" s="5"/>
      <c r="H41" s="5"/>
      <c r="I41" s="5"/>
      <c r="J41" s="5"/>
      <c r="K41" s="5"/>
      <c r="L41" s="5"/>
      <c r="M41" s="5"/>
      <c r="N41" s="5"/>
      <c r="O41" s="5"/>
      <c r="P41" s="5"/>
      <c r="Q41" s="5"/>
    </row>
    <row r="42" spans="1:17" ht="18" customHeight="1" x14ac:dyDescent="0.25">
      <c r="C42" s="5"/>
      <c r="D42" s="5"/>
      <c r="E42" s="5"/>
      <c r="F42" s="5"/>
      <c r="G42" s="5"/>
      <c r="H42" s="5"/>
      <c r="I42" s="5"/>
      <c r="J42" s="5"/>
      <c r="K42" s="5"/>
      <c r="L42" s="5"/>
      <c r="M42" s="5"/>
      <c r="N42" s="5"/>
      <c r="O42" s="5"/>
      <c r="P42" s="5"/>
      <c r="Q42" s="5"/>
    </row>
    <row r="43" spans="1:17" ht="18" customHeight="1" x14ac:dyDescent="0.25">
      <c r="C43" s="5"/>
      <c r="D43" s="5"/>
      <c r="E43" s="5"/>
      <c r="F43" s="5"/>
      <c r="G43" s="5"/>
      <c r="H43" s="5"/>
      <c r="I43" s="5"/>
      <c r="J43" s="5"/>
      <c r="K43" s="5"/>
      <c r="L43" s="5"/>
      <c r="M43" s="5"/>
      <c r="N43" s="5"/>
      <c r="O43" s="5"/>
      <c r="P43" s="5"/>
      <c r="Q43" s="5"/>
    </row>
    <row r="44" spans="1:17" ht="18" customHeight="1" x14ac:dyDescent="0.25">
      <c r="C44" s="5"/>
      <c r="D44" s="5"/>
      <c r="E44" s="5"/>
      <c r="F44" s="5"/>
      <c r="G44" s="5"/>
      <c r="H44" s="5"/>
      <c r="I44" s="5"/>
      <c r="J44" s="5"/>
      <c r="K44" s="5"/>
      <c r="L44" s="5"/>
      <c r="M44" s="5"/>
      <c r="N44" s="5"/>
      <c r="O44" s="5"/>
      <c r="P44" s="5"/>
      <c r="Q44" s="5"/>
    </row>
    <row r="45" spans="1:17" ht="18" customHeight="1" x14ac:dyDescent="0.25">
      <c r="C45" s="5"/>
      <c r="D45" s="5"/>
      <c r="E45" s="5"/>
      <c r="F45" s="5"/>
      <c r="G45" s="5"/>
      <c r="H45" s="5"/>
      <c r="I45" s="5"/>
      <c r="J45" s="5"/>
      <c r="K45" s="5"/>
      <c r="L45" s="5"/>
      <c r="M45" s="5"/>
      <c r="N45" s="5"/>
      <c r="O45" s="5"/>
      <c r="P45" s="5"/>
      <c r="Q45" s="5"/>
    </row>
    <row r="46" spans="1:17" ht="18" customHeight="1" x14ac:dyDescent="0.25">
      <c r="C46" s="5"/>
      <c r="D46" s="5"/>
      <c r="E46" s="5"/>
      <c r="F46" s="5"/>
      <c r="G46" s="5"/>
      <c r="H46" s="5"/>
      <c r="I46" s="5"/>
      <c r="J46" s="5"/>
      <c r="K46" s="5"/>
      <c r="L46" s="5"/>
      <c r="M46" s="5"/>
      <c r="N46" s="5"/>
      <c r="O46" s="5"/>
      <c r="P46" s="5"/>
      <c r="Q46" s="5"/>
    </row>
    <row r="47" spans="1:17" ht="18" customHeight="1" x14ac:dyDescent="0.25">
      <c r="C47" s="5"/>
      <c r="D47" s="5"/>
      <c r="E47" s="5"/>
      <c r="F47" s="5"/>
      <c r="G47" s="5"/>
      <c r="H47" s="5"/>
      <c r="I47" s="5"/>
      <c r="J47" s="5"/>
      <c r="K47" s="5"/>
      <c r="L47" s="5"/>
      <c r="M47" s="5"/>
      <c r="N47" s="5"/>
      <c r="O47" s="5"/>
      <c r="P47" s="5"/>
      <c r="Q47" s="5"/>
    </row>
    <row r="48" spans="1:17" ht="18" customHeight="1" x14ac:dyDescent="0.25">
      <c r="C48" s="5"/>
      <c r="D48" s="5"/>
      <c r="E48" s="5"/>
      <c r="F48" s="5"/>
      <c r="G48" s="5"/>
      <c r="H48" s="5"/>
      <c r="I48" s="5"/>
      <c r="J48" s="5"/>
      <c r="K48" s="5"/>
      <c r="L48" s="5"/>
      <c r="M48" s="5"/>
      <c r="N48" s="5"/>
      <c r="O48" s="5"/>
      <c r="P48" s="5"/>
      <c r="Q48" s="5"/>
    </row>
    <row r="49" spans="3:17" ht="18" customHeight="1" x14ac:dyDescent="0.25">
      <c r="C49" s="5"/>
      <c r="D49" s="5"/>
      <c r="E49" s="5"/>
      <c r="F49" s="5"/>
      <c r="G49" s="5"/>
      <c r="H49" s="5"/>
      <c r="I49" s="5"/>
      <c r="J49" s="5"/>
      <c r="K49" s="5"/>
      <c r="L49" s="5"/>
      <c r="M49" s="5"/>
      <c r="N49" s="5"/>
      <c r="O49" s="5"/>
      <c r="P49" s="5"/>
      <c r="Q49" s="5"/>
    </row>
    <row r="50" spans="3:17" ht="18" customHeight="1" x14ac:dyDescent="0.25">
      <c r="C50" s="5"/>
      <c r="D50" s="5"/>
      <c r="E50" s="5"/>
      <c r="F50" s="5"/>
      <c r="G50" s="5"/>
      <c r="H50" s="5"/>
      <c r="I50" s="5"/>
      <c r="J50" s="5"/>
      <c r="K50" s="5"/>
      <c r="L50" s="5"/>
      <c r="M50" s="5"/>
      <c r="N50" s="5"/>
      <c r="O50" s="5"/>
      <c r="P50" s="5"/>
      <c r="Q50" s="5"/>
    </row>
    <row r="51" spans="3:17" ht="18" customHeight="1" x14ac:dyDescent="0.25">
      <c r="C51" s="5"/>
      <c r="D51" s="5"/>
      <c r="E51" s="5"/>
      <c r="F51" s="5"/>
      <c r="G51" s="5"/>
      <c r="H51" s="5"/>
      <c r="I51" s="5"/>
      <c r="J51" s="5"/>
      <c r="K51" s="5"/>
      <c r="L51" s="5"/>
      <c r="M51" s="5"/>
      <c r="N51" s="5"/>
      <c r="O51" s="5"/>
      <c r="P51" s="5"/>
      <c r="Q51" s="5"/>
    </row>
    <row r="52" spans="3:17" ht="18" customHeight="1" x14ac:dyDescent="0.25">
      <c r="C52" s="5"/>
      <c r="D52" s="5"/>
      <c r="E52" s="5"/>
      <c r="F52" s="5"/>
      <c r="G52" s="5"/>
      <c r="H52" s="5"/>
      <c r="I52" s="5"/>
      <c r="J52" s="5"/>
      <c r="K52" s="5"/>
      <c r="L52" s="5"/>
      <c r="M52" s="5"/>
      <c r="N52" s="5"/>
      <c r="O52" s="5"/>
      <c r="P52" s="5"/>
      <c r="Q52" s="5"/>
    </row>
    <row r="53" spans="3:17" ht="18" customHeight="1" x14ac:dyDescent="0.25">
      <c r="C53" s="5"/>
      <c r="D53" s="5"/>
      <c r="E53" s="5"/>
      <c r="F53" s="5"/>
      <c r="G53" s="5"/>
      <c r="H53" s="5"/>
      <c r="I53" s="5"/>
      <c r="J53" s="5"/>
      <c r="K53" s="5"/>
      <c r="L53" s="5"/>
      <c r="M53" s="5"/>
      <c r="N53" s="5"/>
      <c r="O53" s="5"/>
      <c r="P53" s="5"/>
      <c r="Q53" s="5"/>
    </row>
    <row r="54" spans="3:17" ht="18" customHeight="1" x14ac:dyDescent="0.25">
      <c r="C54" s="5"/>
      <c r="D54" s="5"/>
      <c r="E54" s="5"/>
      <c r="F54" s="5"/>
      <c r="G54" s="5"/>
      <c r="H54" s="5"/>
      <c r="I54" s="5"/>
      <c r="J54" s="5"/>
      <c r="K54" s="5"/>
      <c r="L54" s="5"/>
      <c r="M54" s="5"/>
      <c r="N54" s="5"/>
      <c r="O54" s="5"/>
      <c r="P54" s="5"/>
      <c r="Q54" s="5"/>
    </row>
    <row r="55" spans="3:17" ht="18" customHeight="1" x14ac:dyDescent="0.25">
      <c r="C55" s="5"/>
      <c r="D55" s="5"/>
      <c r="E55" s="5"/>
      <c r="F55" s="5"/>
      <c r="G55" s="5"/>
      <c r="H55" s="5"/>
      <c r="I55" s="5"/>
      <c r="J55" s="5"/>
      <c r="K55" s="5"/>
      <c r="L55" s="5"/>
      <c r="M55" s="5"/>
      <c r="N55" s="5"/>
      <c r="O55" s="5"/>
      <c r="P55" s="5"/>
      <c r="Q55" s="5"/>
    </row>
    <row r="56" spans="3:17" ht="18" customHeight="1" x14ac:dyDescent="0.25">
      <c r="C56" s="5"/>
      <c r="D56" s="5"/>
      <c r="E56" s="5"/>
      <c r="F56" s="5"/>
      <c r="G56" s="5"/>
      <c r="H56" s="5"/>
      <c r="I56" s="5"/>
      <c r="J56" s="5"/>
      <c r="K56" s="5"/>
      <c r="L56" s="5"/>
      <c r="M56" s="5"/>
      <c r="N56" s="5"/>
      <c r="O56" s="5"/>
      <c r="P56" s="5"/>
      <c r="Q56" s="5"/>
    </row>
    <row r="57" spans="3:17" ht="18" customHeight="1" x14ac:dyDescent="0.25">
      <c r="C57" s="5"/>
      <c r="D57" s="5"/>
      <c r="E57" s="5"/>
      <c r="F57" s="5"/>
      <c r="G57" s="5"/>
      <c r="H57" s="5"/>
      <c r="I57" s="5"/>
      <c r="J57" s="5"/>
      <c r="K57" s="5"/>
      <c r="L57" s="5"/>
      <c r="M57" s="5"/>
      <c r="N57" s="5"/>
      <c r="O57" s="5"/>
      <c r="P57" s="5"/>
      <c r="Q57" s="5"/>
    </row>
    <row r="58" spans="3:17" ht="18" customHeight="1" x14ac:dyDescent="0.25">
      <c r="C58" s="5"/>
      <c r="D58" s="5"/>
      <c r="E58" s="5"/>
      <c r="F58" s="5"/>
      <c r="G58" s="5"/>
      <c r="H58" s="5"/>
      <c r="I58" s="5"/>
      <c r="J58" s="5"/>
      <c r="K58" s="5"/>
      <c r="L58" s="5"/>
      <c r="M58" s="5"/>
      <c r="N58" s="5"/>
      <c r="O58" s="5"/>
      <c r="P58" s="5"/>
      <c r="Q58" s="5"/>
    </row>
    <row r="59" spans="3:17" ht="18" customHeight="1" x14ac:dyDescent="0.25">
      <c r="C59" s="5"/>
      <c r="D59" s="5"/>
      <c r="E59" s="5"/>
      <c r="F59" s="5"/>
      <c r="G59" s="5"/>
      <c r="H59" s="5"/>
      <c r="I59" s="5"/>
      <c r="J59" s="5"/>
      <c r="K59" s="5"/>
      <c r="L59" s="5"/>
      <c r="M59" s="5"/>
      <c r="N59" s="5"/>
      <c r="O59" s="5"/>
      <c r="P59" s="5"/>
      <c r="Q59" s="5"/>
    </row>
    <row r="60" spans="3:17" ht="18" customHeight="1" x14ac:dyDescent="0.25">
      <c r="C60" s="5"/>
      <c r="D60" s="5"/>
      <c r="E60" s="5"/>
      <c r="F60" s="5"/>
      <c r="G60" s="5"/>
      <c r="H60" s="5"/>
      <c r="I60" s="5"/>
      <c r="J60" s="5"/>
      <c r="K60" s="5"/>
      <c r="L60" s="5"/>
      <c r="M60" s="5"/>
      <c r="N60" s="5"/>
      <c r="O60" s="5"/>
      <c r="P60" s="5"/>
      <c r="Q60" s="5"/>
    </row>
    <row r="61" spans="3:17" ht="18" customHeight="1" x14ac:dyDescent="0.25">
      <c r="C61" s="5"/>
      <c r="D61" s="5"/>
      <c r="E61" s="5"/>
      <c r="F61" s="5"/>
      <c r="G61" s="5"/>
      <c r="H61" s="5"/>
      <c r="I61" s="5"/>
      <c r="J61" s="5"/>
      <c r="K61" s="5"/>
      <c r="L61" s="5"/>
      <c r="M61" s="5"/>
      <c r="N61" s="5"/>
      <c r="O61" s="5"/>
      <c r="P61" s="5"/>
      <c r="Q61" s="5"/>
    </row>
    <row r="62" spans="3:17" ht="18" customHeight="1" x14ac:dyDescent="0.25">
      <c r="C62" s="5"/>
      <c r="D62" s="5"/>
      <c r="E62" s="5"/>
      <c r="F62" s="5"/>
      <c r="G62" s="5"/>
      <c r="H62" s="5"/>
      <c r="I62" s="5"/>
      <c r="J62" s="5"/>
      <c r="K62" s="5"/>
      <c r="L62" s="5"/>
      <c r="M62" s="5"/>
      <c r="N62" s="5"/>
      <c r="O62" s="5"/>
      <c r="P62" s="5"/>
      <c r="Q62" s="5"/>
    </row>
    <row r="63" spans="3:17" ht="18" customHeight="1" x14ac:dyDescent="0.25">
      <c r="C63" s="5"/>
      <c r="D63" s="5"/>
      <c r="E63" s="5"/>
      <c r="F63" s="5"/>
      <c r="G63" s="5"/>
      <c r="H63" s="5"/>
      <c r="I63" s="5"/>
      <c r="J63" s="5"/>
      <c r="K63" s="5"/>
      <c r="L63" s="5"/>
      <c r="M63" s="5"/>
      <c r="N63" s="5"/>
      <c r="O63" s="5"/>
      <c r="P63" s="5"/>
      <c r="Q63" s="5"/>
    </row>
    <row r="64" spans="3:17" ht="18" customHeight="1" x14ac:dyDescent="0.25">
      <c r="C64" s="5"/>
      <c r="D64" s="5"/>
      <c r="E64" s="5"/>
      <c r="F64" s="5"/>
      <c r="G64" s="5"/>
      <c r="H64" s="5"/>
      <c r="I64" s="5"/>
      <c r="J64" s="5"/>
      <c r="K64" s="5"/>
      <c r="L64" s="5"/>
      <c r="M64" s="5"/>
      <c r="N64" s="5"/>
      <c r="O64" s="5"/>
      <c r="P64" s="5"/>
      <c r="Q64" s="5"/>
    </row>
    <row r="65" spans="3:17" ht="18" customHeight="1" x14ac:dyDescent="0.25">
      <c r="C65" s="5"/>
      <c r="D65" s="5"/>
      <c r="E65" s="5"/>
      <c r="F65" s="5"/>
      <c r="G65" s="5"/>
      <c r="H65" s="5"/>
      <c r="I65" s="5"/>
      <c r="J65" s="5"/>
      <c r="K65" s="5"/>
      <c r="L65" s="5"/>
      <c r="M65" s="5"/>
      <c r="N65" s="5"/>
      <c r="O65" s="5"/>
      <c r="P65" s="5"/>
      <c r="Q65" s="5"/>
    </row>
    <row r="66" spans="3:17" ht="18" customHeight="1" x14ac:dyDescent="0.25">
      <c r="C66" s="5"/>
      <c r="D66" s="5"/>
      <c r="E66" s="5"/>
      <c r="F66" s="5"/>
      <c r="G66" s="5"/>
      <c r="H66" s="5"/>
      <c r="I66" s="5"/>
      <c r="J66" s="5"/>
      <c r="K66" s="5"/>
      <c r="L66" s="5"/>
      <c r="M66" s="5"/>
      <c r="N66" s="5"/>
      <c r="O66" s="5"/>
      <c r="P66" s="5"/>
      <c r="Q66" s="5"/>
    </row>
    <row r="67" spans="3:17" ht="18" customHeight="1" x14ac:dyDescent="0.25">
      <c r="C67" s="5"/>
      <c r="D67" s="5"/>
      <c r="E67" s="5"/>
      <c r="F67" s="5"/>
      <c r="G67" s="5"/>
      <c r="H67" s="5"/>
      <c r="I67" s="5"/>
      <c r="J67" s="5"/>
      <c r="K67" s="5"/>
      <c r="L67" s="5"/>
      <c r="M67" s="5"/>
      <c r="N67" s="5"/>
      <c r="O67" s="5"/>
      <c r="P67" s="5"/>
      <c r="Q67" s="5"/>
    </row>
    <row r="68" spans="3:17" ht="18" customHeight="1" x14ac:dyDescent="0.25">
      <c r="C68" s="5"/>
      <c r="D68" s="5"/>
      <c r="E68" s="5"/>
      <c r="F68" s="5"/>
      <c r="G68" s="5"/>
      <c r="H68" s="5"/>
      <c r="I68" s="5"/>
      <c r="J68" s="5"/>
      <c r="K68" s="5"/>
      <c r="L68" s="5"/>
      <c r="M68" s="5"/>
      <c r="N68" s="5"/>
      <c r="O68" s="5"/>
      <c r="P68" s="5"/>
      <c r="Q68" s="5"/>
    </row>
    <row r="69" spans="3:17" ht="18" customHeight="1" x14ac:dyDescent="0.25">
      <c r="C69" s="5"/>
      <c r="D69" s="5"/>
      <c r="E69" s="5"/>
      <c r="F69" s="5"/>
      <c r="G69" s="5"/>
      <c r="H69" s="5"/>
      <c r="I69" s="5"/>
      <c r="J69" s="5"/>
      <c r="K69" s="5"/>
      <c r="L69" s="5"/>
      <c r="M69" s="5"/>
      <c r="N69" s="5"/>
      <c r="O69" s="5"/>
      <c r="P69" s="5"/>
      <c r="Q69" s="5"/>
    </row>
    <row r="70" spans="3:17" ht="18" customHeight="1" x14ac:dyDescent="0.25">
      <c r="C70" s="5"/>
      <c r="D70" s="5"/>
      <c r="E70" s="5"/>
      <c r="F70" s="5"/>
      <c r="G70" s="5"/>
      <c r="H70" s="5"/>
      <c r="I70" s="5"/>
      <c r="J70" s="5"/>
      <c r="K70" s="5"/>
      <c r="L70" s="5"/>
      <c r="M70" s="5"/>
      <c r="N70" s="5"/>
      <c r="O70" s="5"/>
      <c r="P70" s="5"/>
      <c r="Q70" s="5"/>
    </row>
    <row r="71" spans="3:17" ht="18" customHeight="1" x14ac:dyDescent="0.25">
      <c r="C71" s="5"/>
      <c r="D71" s="5"/>
      <c r="E71" s="5"/>
      <c r="F71" s="5"/>
      <c r="G71" s="5"/>
      <c r="H71" s="5"/>
      <c r="I71" s="5"/>
      <c r="J71" s="5"/>
      <c r="K71" s="5"/>
      <c r="L71" s="5"/>
      <c r="M71" s="5"/>
      <c r="N71" s="5"/>
      <c r="O71" s="5"/>
      <c r="P71" s="5"/>
      <c r="Q71" s="5"/>
    </row>
    <row r="72" spans="3:17" ht="18" customHeight="1" x14ac:dyDescent="0.25">
      <c r="C72" s="5"/>
      <c r="D72" s="5"/>
      <c r="E72" s="5"/>
      <c r="F72" s="5"/>
      <c r="G72" s="5"/>
      <c r="H72" s="5"/>
      <c r="I72" s="5"/>
      <c r="J72" s="5"/>
      <c r="K72" s="5"/>
      <c r="L72" s="5"/>
      <c r="M72" s="5"/>
      <c r="N72" s="5"/>
      <c r="O72" s="5"/>
      <c r="P72" s="5"/>
      <c r="Q72" s="5"/>
    </row>
    <row r="73" spans="3:17" ht="18" customHeight="1" x14ac:dyDescent="0.25">
      <c r="C73" s="5"/>
      <c r="D73" s="5"/>
      <c r="E73" s="5"/>
      <c r="F73" s="5"/>
      <c r="G73" s="5"/>
      <c r="H73" s="5"/>
      <c r="I73" s="5"/>
      <c r="J73" s="5"/>
      <c r="K73" s="5"/>
      <c r="L73" s="5"/>
      <c r="M73" s="5"/>
      <c r="N73" s="5"/>
      <c r="O73" s="5"/>
      <c r="P73" s="5"/>
      <c r="Q73" s="5"/>
    </row>
    <row r="74" spans="3:17" ht="18" customHeight="1" x14ac:dyDescent="0.25">
      <c r="C74" s="5"/>
      <c r="D74" s="5"/>
      <c r="E74" s="5"/>
      <c r="F74" s="5"/>
      <c r="G74" s="5"/>
      <c r="H74" s="5"/>
      <c r="I74" s="5"/>
      <c r="J74" s="5"/>
      <c r="K74" s="5"/>
      <c r="L74" s="5"/>
      <c r="M74" s="5"/>
      <c r="N74" s="5"/>
      <c r="O74" s="5"/>
      <c r="P74" s="5"/>
      <c r="Q74" s="5"/>
    </row>
    <row r="75" spans="3:17" ht="18" customHeight="1" x14ac:dyDescent="0.25">
      <c r="C75" s="5"/>
      <c r="D75" s="5"/>
      <c r="E75" s="5"/>
      <c r="F75" s="5"/>
      <c r="G75" s="5"/>
      <c r="H75" s="5"/>
      <c r="I75" s="5"/>
      <c r="J75" s="5"/>
      <c r="K75" s="5"/>
      <c r="L75" s="5"/>
      <c r="M75" s="5"/>
      <c r="N75" s="5"/>
      <c r="O75" s="5"/>
      <c r="P75" s="5"/>
      <c r="Q75" s="5"/>
    </row>
    <row r="76" spans="3:17" ht="18" customHeight="1" x14ac:dyDescent="0.25">
      <c r="C76" s="5"/>
      <c r="D76" s="5"/>
      <c r="E76" s="5"/>
      <c r="F76" s="5"/>
      <c r="G76" s="5"/>
      <c r="H76" s="5"/>
      <c r="I76" s="5"/>
      <c r="J76" s="5"/>
      <c r="K76" s="5"/>
      <c r="L76" s="5"/>
      <c r="M76" s="5"/>
      <c r="N76" s="5"/>
      <c r="O76" s="5"/>
      <c r="P76" s="5"/>
      <c r="Q76" s="5"/>
    </row>
    <row r="77" spans="3:17" ht="18" customHeight="1" x14ac:dyDescent="0.25">
      <c r="C77" s="5"/>
      <c r="D77" s="5"/>
      <c r="E77" s="5"/>
      <c r="F77" s="5"/>
      <c r="G77" s="5"/>
      <c r="H77" s="5"/>
      <c r="I77" s="5"/>
      <c r="J77" s="5"/>
      <c r="K77" s="5"/>
      <c r="L77" s="5"/>
      <c r="M77" s="5"/>
      <c r="N77" s="5"/>
      <c r="O77" s="5"/>
      <c r="P77" s="5"/>
      <c r="Q77" s="5"/>
    </row>
    <row r="78" spans="3:17" ht="18" customHeight="1" x14ac:dyDescent="0.25">
      <c r="C78" s="5"/>
      <c r="D78" s="5"/>
      <c r="E78" s="5"/>
      <c r="F78" s="5"/>
      <c r="G78" s="5"/>
      <c r="H78" s="5"/>
      <c r="I78" s="5"/>
      <c r="J78" s="5"/>
      <c r="K78" s="5"/>
      <c r="L78" s="5"/>
      <c r="M78" s="5"/>
      <c r="N78" s="5"/>
      <c r="O78" s="5"/>
      <c r="P78" s="5"/>
      <c r="Q78" s="5"/>
    </row>
    <row r="79" spans="3:17" ht="18" customHeight="1" x14ac:dyDescent="0.25">
      <c r="C79" s="5"/>
      <c r="D79" s="5"/>
      <c r="E79" s="5"/>
      <c r="F79" s="5"/>
      <c r="G79" s="5"/>
      <c r="H79" s="5"/>
      <c r="I79" s="5"/>
      <c r="J79" s="5"/>
      <c r="K79" s="5"/>
      <c r="L79" s="5"/>
      <c r="M79" s="5"/>
      <c r="N79" s="5"/>
      <c r="O79" s="5"/>
      <c r="P79" s="5"/>
      <c r="Q79" s="5"/>
    </row>
    <row r="80" spans="3:17" ht="18" customHeight="1" x14ac:dyDescent="0.25">
      <c r="C80" s="5"/>
      <c r="D80" s="5"/>
      <c r="E80" s="5"/>
      <c r="F80" s="5"/>
      <c r="G80" s="5"/>
      <c r="H80" s="5"/>
      <c r="I80" s="5"/>
      <c r="J80" s="5"/>
      <c r="K80" s="5"/>
      <c r="L80" s="5"/>
      <c r="M80" s="5"/>
      <c r="N80" s="5"/>
      <c r="O80" s="5"/>
      <c r="P80" s="5"/>
      <c r="Q80" s="5"/>
    </row>
    <row r="81" spans="3:17" ht="18" customHeight="1" x14ac:dyDescent="0.25">
      <c r="C81" s="5"/>
      <c r="D81" s="5"/>
      <c r="E81" s="5"/>
      <c r="F81" s="5"/>
      <c r="G81" s="5"/>
      <c r="H81" s="5"/>
      <c r="I81" s="5"/>
      <c r="J81" s="5"/>
      <c r="K81" s="5"/>
      <c r="L81" s="5"/>
      <c r="M81" s="5"/>
      <c r="N81" s="5"/>
      <c r="O81" s="5"/>
      <c r="P81" s="5"/>
      <c r="Q81" s="5"/>
    </row>
    <row r="82" spans="3:17" ht="18" customHeight="1" x14ac:dyDescent="0.25">
      <c r="C82" s="5"/>
      <c r="D82" s="5"/>
      <c r="E82" s="5"/>
      <c r="F82" s="5"/>
      <c r="G82" s="5"/>
      <c r="H82" s="5"/>
      <c r="I82" s="5"/>
      <c r="J82" s="5"/>
      <c r="K82" s="5"/>
      <c r="L82" s="5"/>
      <c r="M82" s="5"/>
      <c r="N82" s="5"/>
      <c r="O82" s="5"/>
      <c r="P82" s="5"/>
      <c r="Q82" s="5"/>
    </row>
    <row r="83" spans="3:17" ht="18" customHeight="1" x14ac:dyDescent="0.25">
      <c r="C83" s="5"/>
      <c r="D83" s="5"/>
      <c r="E83" s="5"/>
      <c r="F83" s="5"/>
      <c r="G83" s="5"/>
      <c r="H83" s="5"/>
      <c r="I83" s="5"/>
      <c r="J83" s="5"/>
      <c r="K83" s="5"/>
      <c r="L83" s="5"/>
      <c r="M83" s="5"/>
      <c r="N83" s="5"/>
      <c r="O83" s="5"/>
      <c r="P83" s="5"/>
      <c r="Q83" s="5"/>
    </row>
    <row r="84" spans="3:17" ht="18" customHeight="1" x14ac:dyDescent="0.25">
      <c r="C84" s="5"/>
      <c r="D84" s="5"/>
      <c r="E84" s="5"/>
      <c r="F84" s="5"/>
      <c r="G84" s="5"/>
      <c r="H84" s="5"/>
      <c r="I84" s="5"/>
      <c r="J84" s="5"/>
      <c r="K84" s="5"/>
      <c r="L84" s="5"/>
      <c r="M84" s="5"/>
      <c r="N84" s="5"/>
      <c r="O84" s="5"/>
      <c r="P84" s="5"/>
      <c r="Q84" s="5"/>
    </row>
    <row r="85" spans="3:17" ht="18" customHeight="1" x14ac:dyDescent="0.25">
      <c r="C85" s="5"/>
      <c r="D85" s="5"/>
      <c r="E85" s="5"/>
      <c r="F85" s="5"/>
      <c r="G85" s="5"/>
      <c r="H85" s="5"/>
      <c r="I85" s="5"/>
      <c r="J85" s="5"/>
      <c r="K85" s="5"/>
      <c r="L85" s="5"/>
      <c r="M85" s="5"/>
      <c r="N85" s="5"/>
      <c r="O85" s="5"/>
      <c r="P85" s="5"/>
      <c r="Q85" s="5"/>
    </row>
    <row r="86" spans="3:17" ht="18" customHeight="1" x14ac:dyDescent="0.25">
      <c r="C86" s="5"/>
      <c r="D86" s="5"/>
      <c r="E86" s="5"/>
      <c r="F86" s="5"/>
      <c r="G86" s="5"/>
      <c r="H86" s="5"/>
      <c r="I86" s="5"/>
      <c r="J86" s="5"/>
      <c r="K86" s="5"/>
      <c r="L86" s="5"/>
      <c r="M86" s="5"/>
      <c r="N86" s="5"/>
      <c r="O86" s="5"/>
      <c r="P86" s="5"/>
      <c r="Q86" s="5"/>
    </row>
    <row r="87" spans="3:17" ht="18" customHeight="1" x14ac:dyDescent="0.25">
      <c r="C87" s="5"/>
      <c r="D87" s="5"/>
      <c r="E87" s="5"/>
      <c r="F87" s="5"/>
      <c r="G87" s="5"/>
      <c r="H87" s="5"/>
      <c r="I87" s="5"/>
      <c r="J87" s="5"/>
      <c r="K87" s="5"/>
      <c r="L87" s="5"/>
      <c r="M87" s="5"/>
      <c r="N87" s="5"/>
      <c r="O87" s="5"/>
      <c r="P87" s="5"/>
      <c r="Q87" s="5"/>
    </row>
    <row r="88" spans="3:17" ht="18" customHeight="1" x14ac:dyDescent="0.25">
      <c r="C88" s="5"/>
      <c r="D88" s="5"/>
      <c r="E88" s="5"/>
      <c r="F88" s="5"/>
      <c r="G88" s="5"/>
      <c r="H88" s="5"/>
      <c r="I88" s="5"/>
      <c r="J88" s="5"/>
      <c r="K88" s="5"/>
      <c r="L88" s="5"/>
      <c r="M88" s="5"/>
      <c r="N88" s="5"/>
      <c r="O88" s="5"/>
      <c r="P88" s="5"/>
      <c r="Q88" s="5"/>
    </row>
    <row r="89" spans="3:17" ht="18" customHeight="1" x14ac:dyDescent="0.25">
      <c r="C89" s="5"/>
      <c r="D89" s="5"/>
      <c r="E89" s="5"/>
      <c r="F89" s="5"/>
      <c r="G89" s="5"/>
      <c r="H89" s="5"/>
      <c r="I89" s="5"/>
      <c r="J89" s="5"/>
      <c r="K89" s="5"/>
      <c r="L89" s="5"/>
      <c r="M89" s="5"/>
      <c r="N89" s="5"/>
      <c r="O89" s="5"/>
      <c r="P89" s="5"/>
      <c r="Q89" s="5"/>
    </row>
    <row r="90" spans="3:17" ht="18" customHeight="1" x14ac:dyDescent="0.25">
      <c r="C90" s="5"/>
      <c r="D90" s="5"/>
      <c r="E90" s="5"/>
      <c r="F90" s="5"/>
      <c r="G90" s="5"/>
      <c r="H90" s="5"/>
      <c r="I90" s="5"/>
      <c r="J90" s="5"/>
      <c r="K90" s="5"/>
      <c r="L90" s="5"/>
      <c r="M90" s="5"/>
      <c r="N90" s="5"/>
      <c r="O90" s="5"/>
      <c r="P90" s="5"/>
      <c r="Q90" s="5"/>
    </row>
    <row r="91" spans="3:17" ht="18" customHeight="1" x14ac:dyDescent="0.25">
      <c r="C91" s="5"/>
      <c r="D91" s="5"/>
      <c r="E91" s="5"/>
      <c r="F91" s="5"/>
      <c r="G91" s="5"/>
      <c r="H91" s="5"/>
      <c r="I91" s="5"/>
      <c r="J91" s="5"/>
      <c r="K91" s="5"/>
      <c r="L91" s="5"/>
      <c r="M91" s="5"/>
      <c r="N91" s="5"/>
      <c r="O91" s="5"/>
      <c r="P91" s="5"/>
      <c r="Q91" s="5"/>
    </row>
    <row r="92" spans="3:17" ht="18" customHeight="1" x14ac:dyDescent="0.25">
      <c r="C92" s="5"/>
      <c r="D92" s="5"/>
      <c r="E92" s="5"/>
      <c r="F92" s="5"/>
      <c r="G92" s="5"/>
      <c r="H92" s="5"/>
      <c r="I92" s="5"/>
      <c r="J92" s="5"/>
      <c r="K92" s="5"/>
      <c r="L92" s="5"/>
      <c r="M92" s="5"/>
      <c r="N92" s="5"/>
      <c r="O92" s="5"/>
      <c r="P92" s="5"/>
      <c r="Q92" s="5"/>
    </row>
    <row r="93" spans="3:17" ht="18" customHeight="1" x14ac:dyDescent="0.25">
      <c r="C93" s="5"/>
      <c r="D93" s="5"/>
      <c r="E93" s="5"/>
      <c r="F93" s="5"/>
      <c r="G93" s="5"/>
      <c r="H93" s="5"/>
      <c r="I93" s="5"/>
      <c r="J93" s="5"/>
      <c r="K93" s="5"/>
      <c r="L93" s="5"/>
      <c r="M93" s="5"/>
      <c r="N93" s="5"/>
      <c r="O93" s="5"/>
      <c r="P93" s="5"/>
      <c r="Q93" s="5"/>
    </row>
    <row r="94" spans="3:17" ht="18" customHeight="1" x14ac:dyDescent="0.25">
      <c r="C94" s="5"/>
      <c r="D94" s="5"/>
      <c r="E94" s="5"/>
      <c r="F94" s="5"/>
      <c r="G94" s="5"/>
      <c r="H94" s="5"/>
      <c r="I94" s="5"/>
      <c r="J94" s="5"/>
      <c r="K94" s="5"/>
      <c r="L94" s="5"/>
      <c r="M94" s="5"/>
      <c r="N94" s="5"/>
      <c r="O94" s="5"/>
      <c r="P94" s="5"/>
      <c r="Q94" s="5"/>
    </row>
    <row r="95" spans="3:17" ht="18" customHeight="1" x14ac:dyDescent="0.25">
      <c r="C95" s="5"/>
      <c r="D95" s="5"/>
      <c r="E95" s="5"/>
      <c r="F95" s="5"/>
      <c r="G95" s="5"/>
      <c r="H95" s="5"/>
      <c r="I95" s="5"/>
      <c r="J95" s="5"/>
      <c r="K95" s="5"/>
      <c r="L95" s="5"/>
      <c r="M95" s="5"/>
      <c r="N95" s="5"/>
      <c r="O95" s="5"/>
      <c r="P95" s="5"/>
      <c r="Q95" s="5"/>
    </row>
    <row r="96" spans="3:17" ht="18" customHeight="1" x14ac:dyDescent="0.25">
      <c r="C96" s="5"/>
      <c r="D96" s="5"/>
      <c r="E96" s="5"/>
      <c r="F96" s="5"/>
      <c r="G96" s="5"/>
      <c r="H96" s="5"/>
      <c r="I96" s="5"/>
      <c r="J96" s="5"/>
      <c r="K96" s="5"/>
      <c r="L96" s="5"/>
      <c r="M96" s="5"/>
      <c r="N96" s="5"/>
      <c r="O96" s="5"/>
      <c r="P96" s="5"/>
      <c r="Q96" s="5"/>
    </row>
    <row r="97" spans="3:17" ht="18" customHeight="1" x14ac:dyDescent="0.25">
      <c r="C97" s="5"/>
      <c r="D97" s="5"/>
      <c r="E97" s="5"/>
      <c r="F97" s="5"/>
      <c r="G97" s="5"/>
      <c r="H97" s="5"/>
      <c r="I97" s="5"/>
      <c r="J97" s="5"/>
      <c r="K97" s="5"/>
      <c r="L97" s="5"/>
      <c r="M97" s="5"/>
      <c r="N97" s="5"/>
      <c r="O97" s="5"/>
      <c r="P97" s="5"/>
      <c r="Q97" s="5"/>
    </row>
    <row r="98" spans="3:17" ht="18" customHeight="1" x14ac:dyDescent="0.25">
      <c r="C98" s="5"/>
      <c r="D98" s="5"/>
      <c r="E98" s="5"/>
      <c r="F98" s="5"/>
      <c r="G98" s="5"/>
      <c r="H98" s="5"/>
      <c r="I98" s="5"/>
      <c r="J98" s="5"/>
      <c r="K98" s="5"/>
      <c r="L98" s="5"/>
      <c r="M98" s="5"/>
      <c r="N98" s="5"/>
      <c r="O98" s="5"/>
      <c r="P98" s="5"/>
      <c r="Q98" s="5"/>
    </row>
    <row r="99" spans="3:17" ht="18" customHeight="1" x14ac:dyDescent="0.25">
      <c r="C99" s="5"/>
      <c r="D99" s="5"/>
      <c r="E99" s="5"/>
      <c r="F99" s="5"/>
      <c r="G99" s="5"/>
      <c r="H99" s="5"/>
      <c r="I99" s="5"/>
      <c r="J99" s="5"/>
      <c r="K99" s="5"/>
      <c r="L99" s="5"/>
      <c r="M99" s="5"/>
      <c r="N99" s="5"/>
      <c r="O99" s="5"/>
      <c r="P99" s="5"/>
      <c r="Q99" s="5"/>
    </row>
    <row r="100" spans="3:17" ht="18" customHeight="1" x14ac:dyDescent="0.25">
      <c r="C100" s="5"/>
      <c r="D100" s="5"/>
      <c r="E100" s="5"/>
      <c r="F100" s="5"/>
      <c r="G100" s="5"/>
      <c r="H100" s="5"/>
      <c r="I100" s="5"/>
      <c r="J100" s="5"/>
      <c r="K100" s="5"/>
      <c r="L100" s="5"/>
      <c r="M100" s="5"/>
      <c r="N100" s="5"/>
      <c r="O100" s="5"/>
      <c r="P100" s="5"/>
      <c r="Q100" s="5"/>
    </row>
    <row r="101" spans="3:17" ht="18" customHeight="1" x14ac:dyDescent="0.25">
      <c r="C101" s="5"/>
      <c r="D101" s="5"/>
      <c r="E101" s="5"/>
      <c r="F101" s="5"/>
      <c r="G101" s="5"/>
      <c r="H101" s="5"/>
      <c r="I101" s="5"/>
      <c r="J101" s="5"/>
      <c r="K101" s="5"/>
      <c r="L101" s="5"/>
      <c r="M101" s="5"/>
      <c r="N101" s="5"/>
      <c r="O101" s="5"/>
      <c r="P101" s="5"/>
      <c r="Q101" s="5"/>
    </row>
    <row r="102" spans="3:17" ht="18" customHeight="1" x14ac:dyDescent="0.25">
      <c r="C102" s="5"/>
      <c r="D102" s="5"/>
      <c r="E102" s="5"/>
      <c r="F102" s="5"/>
      <c r="G102" s="5"/>
      <c r="H102" s="5"/>
      <c r="I102" s="5"/>
      <c r="J102" s="5"/>
      <c r="K102" s="5"/>
      <c r="L102" s="5"/>
      <c r="M102" s="5"/>
      <c r="N102" s="5"/>
      <c r="O102" s="5"/>
      <c r="P102" s="5"/>
      <c r="Q102" s="5"/>
    </row>
    <row r="103" spans="3:17" ht="18" customHeight="1" x14ac:dyDescent="0.25">
      <c r="C103" s="5"/>
      <c r="D103" s="5"/>
      <c r="E103" s="5"/>
      <c r="F103" s="5"/>
      <c r="G103" s="5"/>
      <c r="H103" s="5"/>
      <c r="I103" s="5"/>
      <c r="J103" s="5"/>
      <c r="K103" s="5"/>
      <c r="L103" s="5"/>
      <c r="M103" s="5"/>
      <c r="N103" s="5"/>
      <c r="O103" s="5"/>
      <c r="P103" s="5"/>
      <c r="Q103" s="5"/>
    </row>
    <row r="104" spans="3:17" ht="18" customHeight="1" x14ac:dyDescent="0.25">
      <c r="C104" s="5"/>
      <c r="D104" s="5"/>
      <c r="E104" s="5"/>
      <c r="F104" s="5"/>
      <c r="G104" s="5"/>
      <c r="H104" s="5"/>
      <c r="I104" s="5"/>
      <c r="J104" s="5"/>
      <c r="K104" s="5"/>
      <c r="L104" s="5"/>
      <c r="M104" s="5"/>
      <c r="N104" s="5"/>
      <c r="O104" s="5"/>
      <c r="P104" s="5"/>
      <c r="Q104" s="5"/>
    </row>
    <row r="105" spans="3:17" ht="18" customHeight="1" x14ac:dyDescent="0.25">
      <c r="C105" s="5"/>
      <c r="D105" s="5"/>
      <c r="E105" s="5"/>
      <c r="F105" s="5"/>
      <c r="G105" s="5"/>
      <c r="H105" s="5"/>
      <c r="I105" s="5"/>
      <c r="J105" s="5"/>
      <c r="K105" s="5"/>
      <c r="L105" s="5"/>
      <c r="M105" s="5"/>
      <c r="N105" s="5"/>
      <c r="O105" s="5"/>
      <c r="P105" s="5"/>
      <c r="Q105" s="5"/>
    </row>
    <row r="106" spans="3:17" ht="18" customHeight="1" x14ac:dyDescent="0.25">
      <c r="C106" s="5"/>
      <c r="D106" s="5"/>
      <c r="E106" s="5"/>
      <c r="F106" s="5"/>
      <c r="G106" s="5"/>
      <c r="H106" s="5"/>
      <c r="I106" s="5"/>
      <c r="J106" s="5"/>
      <c r="K106" s="5"/>
      <c r="L106" s="5"/>
      <c r="M106" s="5"/>
      <c r="N106" s="5"/>
      <c r="O106" s="5"/>
      <c r="P106" s="5"/>
      <c r="Q106" s="5"/>
    </row>
    <row r="107" spans="3:17" ht="18" customHeight="1" x14ac:dyDescent="0.25">
      <c r="C107" s="5"/>
      <c r="D107" s="5"/>
      <c r="E107" s="5"/>
      <c r="F107" s="5"/>
      <c r="G107" s="5"/>
      <c r="H107" s="5"/>
      <c r="I107" s="5"/>
      <c r="J107" s="5"/>
      <c r="K107" s="5"/>
      <c r="L107" s="5"/>
      <c r="M107" s="5"/>
      <c r="N107" s="5"/>
      <c r="O107" s="5"/>
      <c r="P107" s="5"/>
      <c r="Q107" s="5"/>
    </row>
    <row r="108" spans="3:17" ht="18" customHeight="1" x14ac:dyDescent="0.25">
      <c r="C108" s="5"/>
      <c r="D108" s="5"/>
      <c r="E108" s="5"/>
      <c r="F108" s="5"/>
      <c r="G108" s="5"/>
      <c r="H108" s="5"/>
      <c r="I108" s="5"/>
      <c r="J108" s="5"/>
      <c r="K108" s="5"/>
      <c r="L108" s="5"/>
      <c r="M108" s="5"/>
      <c r="N108" s="5"/>
      <c r="O108" s="5"/>
      <c r="P108" s="5"/>
      <c r="Q108" s="5"/>
    </row>
    <row r="109" spans="3:17" ht="18" customHeight="1" x14ac:dyDescent="0.25">
      <c r="C109" s="5"/>
      <c r="D109" s="5"/>
      <c r="E109" s="5"/>
      <c r="F109" s="5"/>
      <c r="G109" s="5"/>
      <c r="H109" s="5"/>
      <c r="I109" s="5"/>
      <c r="J109" s="5"/>
      <c r="K109" s="5"/>
      <c r="L109" s="5"/>
      <c r="M109" s="5"/>
      <c r="N109" s="5"/>
      <c r="O109" s="5"/>
      <c r="P109" s="5"/>
      <c r="Q109" s="5"/>
    </row>
    <row r="110" spans="3:17" ht="18" customHeight="1" x14ac:dyDescent="0.25">
      <c r="C110" s="5"/>
      <c r="D110" s="5"/>
      <c r="E110" s="5"/>
      <c r="F110" s="5"/>
      <c r="G110" s="5"/>
      <c r="H110" s="5"/>
      <c r="I110" s="5"/>
      <c r="J110" s="5"/>
      <c r="K110" s="5"/>
      <c r="L110" s="5"/>
      <c r="M110" s="5"/>
      <c r="N110" s="5"/>
      <c r="O110" s="5"/>
      <c r="P110" s="5"/>
      <c r="Q110" s="5"/>
    </row>
    <row r="111" spans="3:17" ht="18" customHeight="1" x14ac:dyDescent="0.25">
      <c r="C111" s="5"/>
      <c r="D111" s="5"/>
      <c r="E111" s="5"/>
      <c r="F111" s="5"/>
      <c r="G111" s="5"/>
      <c r="H111" s="5"/>
      <c r="I111" s="5"/>
      <c r="J111" s="5"/>
      <c r="K111" s="5"/>
      <c r="L111" s="5"/>
      <c r="M111" s="5"/>
      <c r="N111" s="5"/>
      <c r="O111" s="5"/>
      <c r="P111" s="5"/>
      <c r="Q111" s="5"/>
    </row>
    <row r="112" spans="3:17" ht="18" customHeight="1" x14ac:dyDescent="0.25">
      <c r="C112" s="5"/>
      <c r="D112" s="5"/>
      <c r="E112" s="5"/>
      <c r="F112" s="5"/>
      <c r="G112" s="5"/>
      <c r="H112" s="5"/>
      <c r="I112" s="5"/>
      <c r="J112" s="5"/>
      <c r="K112" s="5"/>
      <c r="L112" s="5"/>
      <c r="M112" s="5"/>
      <c r="N112" s="5"/>
      <c r="O112" s="5"/>
      <c r="P112" s="5"/>
      <c r="Q112" s="5"/>
    </row>
    <row r="113" spans="3:17" ht="18" customHeight="1" x14ac:dyDescent="0.25">
      <c r="C113" s="5"/>
      <c r="D113" s="5"/>
      <c r="E113" s="5"/>
      <c r="F113" s="5"/>
      <c r="G113" s="5"/>
      <c r="H113" s="5"/>
      <c r="I113" s="5"/>
      <c r="J113" s="5"/>
      <c r="K113" s="5"/>
      <c r="L113" s="5"/>
      <c r="M113" s="5"/>
      <c r="N113" s="5"/>
      <c r="O113" s="5"/>
      <c r="P113" s="5"/>
      <c r="Q113" s="5"/>
    </row>
    <row r="114" spans="3:17" ht="18" customHeight="1" x14ac:dyDescent="0.25">
      <c r="C114" s="5"/>
      <c r="D114" s="5"/>
      <c r="E114" s="5"/>
      <c r="F114" s="5"/>
      <c r="G114" s="5"/>
      <c r="H114" s="5"/>
      <c r="I114" s="5"/>
      <c r="J114" s="5"/>
      <c r="K114" s="5"/>
      <c r="L114" s="5"/>
      <c r="M114" s="5"/>
      <c r="N114" s="5"/>
      <c r="O114" s="5"/>
      <c r="P114" s="5"/>
      <c r="Q114" s="5"/>
    </row>
    <row r="115" spans="3:17" ht="18" customHeight="1" x14ac:dyDescent="0.25">
      <c r="C115" s="5"/>
      <c r="D115" s="5"/>
      <c r="E115" s="5"/>
      <c r="F115" s="5"/>
      <c r="G115" s="5"/>
      <c r="H115" s="5"/>
      <c r="I115" s="5"/>
      <c r="J115" s="5"/>
      <c r="K115" s="5"/>
      <c r="L115" s="5"/>
      <c r="M115" s="5"/>
      <c r="N115" s="5"/>
      <c r="O115" s="5"/>
      <c r="P115" s="5"/>
      <c r="Q115" s="5"/>
    </row>
    <row r="116" spans="3:17" ht="18" customHeight="1" x14ac:dyDescent="0.25">
      <c r="C116" s="5"/>
      <c r="D116" s="5"/>
      <c r="E116" s="5"/>
      <c r="F116" s="5"/>
      <c r="G116" s="5"/>
      <c r="H116" s="5"/>
      <c r="I116" s="5"/>
      <c r="J116" s="5"/>
      <c r="K116" s="5"/>
      <c r="L116" s="5"/>
      <c r="M116" s="5"/>
      <c r="N116" s="5"/>
      <c r="O116" s="5"/>
      <c r="P116" s="5"/>
      <c r="Q116" s="5"/>
    </row>
    <row r="117" spans="3:17" ht="18" customHeight="1" x14ac:dyDescent="0.25">
      <c r="C117" s="5"/>
      <c r="D117" s="5"/>
      <c r="E117" s="5"/>
      <c r="F117" s="5"/>
      <c r="G117" s="5"/>
      <c r="H117" s="5"/>
      <c r="I117" s="5"/>
      <c r="J117" s="5"/>
      <c r="K117" s="5"/>
      <c r="L117" s="5"/>
      <c r="M117" s="5"/>
      <c r="N117" s="5"/>
      <c r="O117" s="5"/>
      <c r="P117" s="5"/>
      <c r="Q117" s="5"/>
    </row>
    <row r="118" spans="3:17" ht="18" customHeight="1" x14ac:dyDescent="0.25">
      <c r="C118" s="5"/>
      <c r="D118" s="5"/>
      <c r="E118" s="5"/>
      <c r="F118" s="5"/>
      <c r="G118" s="5"/>
      <c r="H118" s="5"/>
      <c r="I118" s="5"/>
      <c r="J118" s="5"/>
      <c r="K118" s="5"/>
      <c r="L118" s="5"/>
      <c r="M118" s="5"/>
      <c r="N118" s="5"/>
      <c r="O118" s="5"/>
      <c r="P118" s="5"/>
      <c r="Q118" s="5"/>
    </row>
    <row r="119" spans="3:17" ht="18" customHeight="1" x14ac:dyDescent="0.25">
      <c r="C119" s="5"/>
      <c r="D119" s="5"/>
      <c r="E119" s="5"/>
      <c r="F119" s="5"/>
      <c r="G119" s="5"/>
      <c r="H119" s="5"/>
      <c r="I119" s="5"/>
      <c r="J119" s="5"/>
      <c r="K119" s="5"/>
      <c r="L119" s="5"/>
      <c r="M119" s="5"/>
      <c r="N119" s="5"/>
      <c r="O119" s="5"/>
      <c r="P119" s="5"/>
      <c r="Q119" s="5"/>
    </row>
    <row r="120" spans="3:17" ht="18" customHeight="1" x14ac:dyDescent="0.25">
      <c r="C120" s="5"/>
      <c r="D120" s="5"/>
      <c r="E120" s="5"/>
      <c r="F120" s="5"/>
      <c r="G120" s="5"/>
      <c r="H120" s="5"/>
      <c r="I120" s="5"/>
      <c r="J120" s="5"/>
      <c r="K120" s="5"/>
      <c r="L120" s="5"/>
      <c r="M120" s="5"/>
      <c r="N120" s="5"/>
      <c r="O120" s="5"/>
      <c r="P120" s="5"/>
      <c r="Q120" s="5"/>
    </row>
    <row r="121" spans="3:17" ht="18" customHeight="1" x14ac:dyDescent="0.25">
      <c r="C121" s="5"/>
      <c r="D121" s="5"/>
      <c r="E121" s="5"/>
      <c r="F121" s="5"/>
      <c r="G121" s="5"/>
      <c r="H121" s="5"/>
      <c r="I121" s="5"/>
      <c r="J121" s="5"/>
      <c r="K121" s="5"/>
      <c r="L121" s="5"/>
      <c r="M121" s="5"/>
      <c r="N121" s="5"/>
      <c r="O121" s="5"/>
      <c r="P121" s="5"/>
      <c r="Q121" s="5"/>
    </row>
    <row r="122" spans="3:17" ht="18" customHeight="1" x14ac:dyDescent="0.25">
      <c r="C122" s="5"/>
      <c r="D122" s="5"/>
      <c r="E122" s="5"/>
      <c r="F122" s="5"/>
      <c r="G122" s="5"/>
      <c r="H122" s="5"/>
      <c r="I122" s="5"/>
      <c r="J122" s="5"/>
      <c r="K122" s="5"/>
      <c r="L122" s="5"/>
      <c r="M122" s="5"/>
      <c r="N122" s="5"/>
      <c r="O122" s="5"/>
      <c r="P122" s="5"/>
      <c r="Q122" s="5"/>
    </row>
    <row r="123" spans="3:17" ht="18" customHeight="1" x14ac:dyDescent="0.25">
      <c r="C123" s="5"/>
      <c r="D123" s="5"/>
      <c r="E123" s="5"/>
      <c r="F123" s="5"/>
      <c r="G123" s="5"/>
      <c r="H123" s="5"/>
      <c r="I123" s="5"/>
      <c r="J123" s="5"/>
      <c r="K123" s="5"/>
      <c r="L123" s="5"/>
      <c r="M123" s="5"/>
      <c r="N123" s="5"/>
      <c r="O123" s="5"/>
      <c r="P123" s="5"/>
      <c r="Q123" s="5"/>
    </row>
    <row r="124" spans="3:17" ht="18" customHeight="1" x14ac:dyDescent="0.25">
      <c r="C124" s="5"/>
      <c r="D124" s="5"/>
      <c r="E124" s="5"/>
      <c r="F124" s="5"/>
      <c r="G124" s="5"/>
      <c r="H124" s="5"/>
      <c r="I124" s="5"/>
      <c r="J124" s="5"/>
      <c r="K124" s="5"/>
      <c r="L124" s="5"/>
      <c r="M124" s="5"/>
      <c r="N124" s="5"/>
      <c r="O124" s="5"/>
      <c r="P124" s="5"/>
      <c r="Q124" s="5"/>
    </row>
    <row r="125" spans="3:17" ht="18" customHeight="1" x14ac:dyDescent="0.25">
      <c r="C125" s="5"/>
      <c r="D125" s="5"/>
      <c r="E125" s="5"/>
      <c r="F125" s="5"/>
      <c r="G125" s="5"/>
      <c r="H125" s="5"/>
      <c r="I125" s="5"/>
      <c r="J125" s="5"/>
      <c r="K125" s="5"/>
      <c r="L125" s="5"/>
      <c r="M125" s="5"/>
      <c r="N125" s="5"/>
      <c r="O125" s="5"/>
      <c r="P125" s="5"/>
      <c r="Q125" s="5"/>
    </row>
    <row r="126" spans="3:17" ht="18" customHeight="1" x14ac:dyDescent="0.25">
      <c r="C126" s="5"/>
      <c r="D126" s="5"/>
      <c r="E126" s="5"/>
      <c r="F126" s="5"/>
      <c r="G126" s="5"/>
      <c r="H126" s="5"/>
      <c r="I126" s="5"/>
      <c r="J126" s="5"/>
      <c r="K126" s="5"/>
      <c r="L126" s="5"/>
      <c r="M126" s="5"/>
      <c r="N126" s="5"/>
      <c r="O126" s="5"/>
      <c r="P126" s="5"/>
      <c r="Q126" s="5"/>
    </row>
    <row r="127" spans="3:17" ht="18" customHeight="1" x14ac:dyDescent="0.25">
      <c r="C127" s="5"/>
      <c r="D127" s="5"/>
      <c r="E127" s="5"/>
      <c r="F127" s="5"/>
      <c r="G127" s="5"/>
      <c r="H127" s="5"/>
      <c r="I127" s="5"/>
      <c r="J127" s="5"/>
      <c r="K127" s="5"/>
      <c r="L127" s="5"/>
      <c r="M127" s="5"/>
      <c r="N127" s="5"/>
      <c r="O127" s="5"/>
      <c r="P127" s="5"/>
      <c r="Q127" s="5"/>
    </row>
    <row r="128" spans="3:17" ht="18" customHeight="1" x14ac:dyDescent="0.25">
      <c r="C128" s="5"/>
      <c r="D128" s="5"/>
      <c r="E128" s="5"/>
      <c r="F128" s="5"/>
      <c r="G128" s="5"/>
      <c r="H128" s="5"/>
      <c r="I128" s="5"/>
      <c r="J128" s="5"/>
      <c r="K128" s="5"/>
      <c r="L128" s="5"/>
      <c r="M128" s="5"/>
      <c r="N128" s="5"/>
      <c r="O128" s="5"/>
      <c r="P128" s="5"/>
      <c r="Q128" s="5"/>
    </row>
    <row r="129" spans="3:17" ht="18" customHeight="1" x14ac:dyDescent="0.25">
      <c r="C129" s="5"/>
      <c r="D129" s="5"/>
      <c r="E129" s="5"/>
      <c r="F129" s="5"/>
      <c r="G129" s="5"/>
      <c r="H129" s="5"/>
      <c r="I129" s="5"/>
      <c r="J129" s="5"/>
      <c r="K129" s="5"/>
      <c r="L129" s="5"/>
      <c r="M129" s="5"/>
      <c r="N129" s="5"/>
      <c r="O129" s="5"/>
      <c r="P129" s="5"/>
      <c r="Q129" s="5"/>
    </row>
    <row r="130" spans="3:17" ht="18" customHeight="1" x14ac:dyDescent="0.25">
      <c r="C130" s="5"/>
      <c r="D130" s="5"/>
      <c r="E130" s="5"/>
      <c r="F130" s="5"/>
      <c r="G130" s="5"/>
      <c r="H130" s="5"/>
      <c r="I130" s="5"/>
      <c r="J130" s="5"/>
      <c r="K130" s="5"/>
      <c r="L130" s="5"/>
      <c r="M130" s="5"/>
      <c r="N130" s="5"/>
      <c r="O130" s="5"/>
      <c r="P130" s="5"/>
      <c r="Q130" s="5"/>
    </row>
    <row r="131" spans="3:17" ht="18" customHeight="1" x14ac:dyDescent="0.25">
      <c r="C131" s="5"/>
      <c r="D131" s="5"/>
      <c r="E131" s="5"/>
      <c r="F131" s="5"/>
      <c r="G131" s="5"/>
      <c r="H131" s="5"/>
      <c r="I131" s="5"/>
      <c r="J131" s="5"/>
      <c r="K131" s="5"/>
      <c r="L131" s="5"/>
      <c r="M131" s="5"/>
      <c r="N131" s="5"/>
      <c r="O131" s="5"/>
      <c r="P131" s="5"/>
      <c r="Q131" s="5"/>
    </row>
    <row r="132" spans="3:17" ht="18" customHeight="1" x14ac:dyDescent="0.25">
      <c r="C132" s="5"/>
      <c r="D132" s="5"/>
      <c r="E132" s="5"/>
      <c r="F132" s="5"/>
      <c r="G132" s="5"/>
      <c r="H132" s="5"/>
      <c r="I132" s="5"/>
      <c r="J132" s="5"/>
      <c r="K132" s="5"/>
      <c r="L132" s="5"/>
      <c r="M132" s="5"/>
      <c r="N132" s="5"/>
      <c r="O132" s="5"/>
      <c r="P132" s="5"/>
      <c r="Q132" s="5"/>
    </row>
    <row r="133" spans="3:17" ht="18" customHeight="1" x14ac:dyDescent="0.25">
      <c r="C133" s="5"/>
      <c r="D133" s="5"/>
      <c r="E133" s="5"/>
      <c r="F133" s="5"/>
      <c r="G133" s="5"/>
      <c r="H133" s="5"/>
      <c r="I133" s="5"/>
      <c r="J133" s="5"/>
      <c r="K133" s="5"/>
      <c r="L133" s="5"/>
      <c r="M133" s="5"/>
      <c r="N133" s="5"/>
      <c r="O133" s="5"/>
      <c r="P133" s="5"/>
      <c r="Q133" s="5"/>
    </row>
    <row r="134" spans="3:17" ht="18" customHeight="1" x14ac:dyDescent="0.25">
      <c r="C134" s="5"/>
      <c r="D134" s="5"/>
      <c r="E134" s="5"/>
      <c r="F134" s="5"/>
      <c r="G134" s="5"/>
      <c r="H134" s="5"/>
      <c r="I134" s="5"/>
      <c r="J134" s="5"/>
      <c r="K134" s="5"/>
      <c r="L134" s="5"/>
      <c r="M134" s="5"/>
      <c r="N134" s="5"/>
      <c r="O134" s="5"/>
      <c r="P134" s="5"/>
      <c r="Q134" s="5"/>
    </row>
    <row r="135" spans="3:17" ht="18" customHeight="1" x14ac:dyDescent="0.25">
      <c r="C135" s="5"/>
      <c r="D135" s="5"/>
      <c r="E135" s="5"/>
      <c r="F135" s="5"/>
      <c r="G135" s="5"/>
      <c r="H135" s="5"/>
      <c r="I135" s="5"/>
      <c r="J135" s="5"/>
      <c r="K135" s="5"/>
      <c r="L135" s="5"/>
      <c r="M135" s="5"/>
      <c r="N135" s="5"/>
      <c r="O135" s="5"/>
      <c r="P135" s="5"/>
      <c r="Q135" s="5"/>
    </row>
    <row r="136" spans="3:17" ht="18" customHeight="1" x14ac:dyDescent="0.25">
      <c r="C136" s="5"/>
      <c r="D136" s="5"/>
      <c r="E136" s="5"/>
      <c r="F136" s="5"/>
      <c r="G136" s="5"/>
      <c r="H136" s="5"/>
      <c r="I136" s="5"/>
      <c r="J136" s="5"/>
      <c r="K136" s="5"/>
      <c r="L136" s="5"/>
      <c r="M136" s="5"/>
      <c r="N136" s="5"/>
      <c r="O136" s="5"/>
      <c r="P136" s="5"/>
      <c r="Q136" s="5"/>
    </row>
    <row r="137" spans="3:17" ht="18" customHeight="1" x14ac:dyDescent="0.25">
      <c r="C137" s="5"/>
      <c r="D137" s="5"/>
      <c r="E137" s="5"/>
      <c r="F137" s="5"/>
      <c r="G137" s="5"/>
      <c r="H137" s="5"/>
      <c r="I137" s="5"/>
      <c r="J137" s="5"/>
      <c r="K137" s="5"/>
      <c r="L137" s="5"/>
      <c r="M137" s="5"/>
      <c r="N137" s="5"/>
      <c r="O137" s="5"/>
      <c r="P137" s="5"/>
      <c r="Q137" s="5"/>
    </row>
    <row r="138" spans="3:17" ht="18" customHeight="1" x14ac:dyDescent="0.25">
      <c r="C138" s="5"/>
      <c r="D138" s="5"/>
      <c r="E138" s="5"/>
      <c r="F138" s="5"/>
      <c r="G138" s="5"/>
      <c r="H138" s="5"/>
      <c r="I138" s="5"/>
      <c r="J138" s="5"/>
      <c r="K138" s="5"/>
      <c r="L138" s="5"/>
      <c r="M138" s="5"/>
      <c r="N138" s="5"/>
      <c r="O138" s="5"/>
      <c r="P138" s="5"/>
      <c r="Q138" s="5"/>
    </row>
    <row r="139" spans="3:17" ht="18" customHeight="1" x14ac:dyDescent="0.25">
      <c r="C139" s="5"/>
      <c r="D139" s="5"/>
      <c r="E139" s="5"/>
      <c r="F139" s="5"/>
      <c r="G139" s="5"/>
      <c r="H139" s="5"/>
      <c r="I139" s="5"/>
      <c r="J139" s="5"/>
      <c r="K139" s="5"/>
      <c r="L139" s="5"/>
      <c r="M139" s="5"/>
      <c r="N139" s="5"/>
      <c r="O139" s="5"/>
      <c r="P139" s="5"/>
      <c r="Q139" s="5"/>
    </row>
    <row r="140" spans="3:17" ht="18" customHeight="1" x14ac:dyDescent="0.25">
      <c r="C140" s="5"/>
      <c r="D140" s="5"/>
      <c r="E140" s="5"/>
      <c r="F140" s="5"/>
      <c r="G140" s="5"/>
      <c r="H140" s="5"/>
      <c r="I140" s="5"/>
      <c r="J140" s="5"/>
      <c r="K140" s="5"/>
      <c r="L140" s="5"/>
      <c r="M140" s="5"/>
      <c r="N140" s="5"/>
      <c r="O140" s="5"/>
      <c r="P140" s="5"/>
      <c r="Q140" s="5"/>
    </row>
    <row r="141" spans="3:17" ht="18" customHeight="1" x14ac:dyDescent="0.25">
      <c r="C141" s="5"/>
      <c r="D141" s="5"/>
      <c r="E141" s="5"/>
      <c r="F141" s="5"/>
      <c r="G141" s="5"/>
      <c r="H141" s="5"/>
      <c r="I141" s="5"/>
      <c r="J141" s="5"/>
      <c r="K141" s="5"/>
      <c r="L141" s="5"/>
      <c r="M141" s="5"/>
      <c r="N141" s="5"/>
      <c r="O141" s="5"/>
      <c r="P141" s="5"/>
      <c r="Q141" s="5"/>
    </row>
    <row r="142" spans="3:17" ht="18" customHeight="1" x14ac:dyDescent="0.25">
      <c r="C142" s="5"/>
      <c r="D142" s="5"/>
      <c r="E142" s="5"/>
      <c r="F142" s="5"/>
      <c r="G142" s="5"/>
      <c r="H142" s="5"/>
      <c r="I142" s="5"/>
      <c r="J142" s="5"/>
      <c r="K142" s="5"/>
      <c r="L142" s="5"/>
      <c r="M142" s="5"/>
      <c r="N142" s="5"/>
      <c r="O142" s="5"/>
      <c r="P142" s="5"/>
      <c r="Q142" s="5"/>
    </row>
    <row r="143" spans="3:17" ht="18" customHeight="1" x14ac:dyDescent="0.25">
      <c r="C143" s="5"/>
      <c r="D143" s="5"/>
      <c r="E143" s="5"/>
      <c r="F143" s="5"/>
      <c r="G143" s="5"/>
      <c r="H143" s="5"/>
      <c r="I143" s="5"/>
      <c r="J143" s="5"/>
      <c r="K143" s="5"/>
      <c r="L143" s="5"/>
      <c r="M143" s="5"/>
      <c r="N143" s="5"/>
      <c r="O143" s="5"/>
      <c r="P143" s="5"/>
      <c r="Q143" s="5"/>
    </row>
    <row r="144" spans="3:17" ht="18" customHeight="1" x14ac:dyDescent="0.25">
      <c r="C144" s="5"/>
      <c r="D144" s="5"/>
      <c r="E144" s="5"/>
      <c r="F144" s="5"/>
      <c r="G144" s="5"/>
      <c r="H144" s="5"/>
      <c r="I144" s="5"/>
      <c r="J144" s="5"/>
      <c r="K144" s="5"/>
      <c r="L144" s="5"/>
      <c r="M144" s="5"/>
      <c r="N144" s="5"/>
      <c r="O144" s="5"/>
      <c r="P144" s="5"/>
      <c r="Q144" s="5"/>
    </row>
    <row r="145" spans="3:17" ht="18" customHeight="1" x14ac:dyDescent="0.25">
      <c r="C145" s="5"/>
      <c r="D145" s="5"/>
      <c r="E145" s="5"/>
      <c r="F145" s="5"/>
      <c r="G145" s="5"/>
      <c r="H145" s="5"/>
      <c r="I145" s="5"/>
      <c r="J145" s="5"/>
      <c r="K145" s="5"/>
      <c r="L145" s="5"/>
      <c r="M145" s="5"/>
      <c r="N145" s="5"/>
      <c r="O145" s="5"/>
      <c r="P145" s="5"/>
      <c r="Q145" s="5"/>
    </row>
    <row r="146" spans="3:17" ht="18" customHeight="1" x14ac:dyDescent="0.25">
      <c r="C146" s="5"/>
      <c r="D146" s="5"/>
      <c r="E146" s="5"/>
      <c r="F146" s="5"/>
      <c r="G146" s="5"/>
      <c r="H146" s="5"/>
      <c r="I146" s="5"/>
      <c r="J146" s="5"/>
      <c r="K146" s="5"/>
      <c r="L146" s="5"/>
      <c r="M146" s="5"/>
      <c r="N146" s="5"/>
      <c r="O146" s="5"/>
      <c r="P146" s="5"/>
      <c r="Q146" s="5"/>
    </row>
    <row r="147" spans="3:17" ht="18" customHeight="1" x14ac:dyDescent="0.25">
      <c r="C147" s="5"/>
      <c r="D147" s="5"/>
      <c r="E147" s="5"/>
      <c r="F147" s="5"/>
      <c r="G147" s="5"/>
      <c r="H147" s="5"/>
      <c r="I147" s="5"/>
      <c r="J147" s="5"/>
      <c r="K147" s="5"/>
      <c r="L147" s="5"/>
      <c r="M147" s="5"/>
      <c r="N147" s="5"/>
      <c r="O147" s="5"/>
      <c r="P147" s="5"/>
      <c r="Q147" s="5"/>
    </row>
    <row r="148" spans="3:17" ht="18" customHeight="1" x14ac:dyDescent="0.25">
      <c r="C148" s="5"/>
      <c r="D148" s="5"/>
      <c r="E148" s="5"/>
      <c r="F148" s="5"/>
      <c r="G148" s="5"/>
      <c r="H148" s="5"/>
      <c r="I148" s="5"/>
      <c r="J148" s="5"/>
      <c r="K148" s="5"/>
      <c r="L148" s="5"/>
      <c r="M148" s="5"/>
      <c r="N148" s="5"/>
      <c r="O148" s="5"/>
      <c r="P148" s="5"/>
      <c r="Q148" s="5"/>
    </row>
    <row r="149" spans="3:17" ht="18" customHeight="1" x14ac:dyDescent="0.25">
      <c r="C149" s="5"/>
      <c r="D149" s="5"/>
      <c r="E149" s="5"/>
      <c r="F149" s="5"/>
      <c r="G149" s="5"/>
      <c r="H149" s="5"/>
      <c r="I149" s="5"/>
      <c r="J149" s="5"/>
      <c r="K149" s="5"/>
      <c r="L149" s="5"/>
      <c r="M149" s="5"/>
      <c r="N149" s="5"/>
      <c r="O149" s="5"/>
      <c r="P149" s="5"/>
      <c r="Q149" s="5"/>
    </row>
    <row r="150" spans="3:17" ht="18" customHeight="1" x14ac:dyDescent="0.25">
      <c r="C150" s="5"/>
      <c r="D150" s="5"/>
      <c r="E150" s="5"/>
      <c r="F150" s="5"/>
      <c r="G150" s="5"/>
      <c r="H150" s="5"/>
      <c r="I150" s="5"/>
      <c r="J150" s="5"/>
      <c r="K150" s="5"/>
      <c r="L150" s="5"/>
      <c r="M150" s="5"/>
      <c r="N150" s="5"/>
      <c r="O150" s="5"/>
      <c r="P150" s="5"/>
      <c r="Q150" s="5"/>
    </row>
    <row r="151" spans="3:17" ht="18" customHeight="1" x14ac:dyDescent="0.25">
      <c r="C151" s="5"/>
      <c r="D151" s="5"/>
      <c r="E151" s="5"/>
      <c r="F151" s="5"/>
      <c r="G151" s="5"/>
      <c r="H151" s="5"/>
      <c r="I151" s="5"/>
      <c r="J151" s="5"/>
      <c r="K151" s="5"/>
      <c r="L151" s="5"/>
      <c r="M151" s="5"/>
      <c r="N151" s="5"/>
      <c r="O151" s="5"/>
      <c r="P151" s="5"/>
      <c r="Q151" s="5"/>
    </row>
    <row r="152" spans="3:17" ht="18" customHeight="1" x14ac:dyDescent="0.25">
      <c r="C152" s="5"/>
      <c r="D152" s="5"/>
      <c r="E152" s="5"/>
      <c r="F152" s="5"/>
      <c r="G152" s="5"/>
      <c r="H152" s="5"/>
      <c r="I152" s="5"/>
      <c r="J152" s="5"/>
      <c r="K152" s="5"/>
      <c r="L152" s="5"/>
      <c r="M152" s="5"/>
      <c r="N152" s="5"/>
      <c r="O152" s="5"/>
      <c r="P152" s="5"/>
      <c r="Q152" s="5"/>
    </row>
    <row r="153" spans="3:17" ht="18" customHeight="1" x14ac:dyDescent="0.25">
      <c r="C153" s="5"/>
      <c r="D153" s="5"/>
      <c r="E153" s="5"/>
      <c r="F153" s="5"/>
      <c r="G153" s="5"/>
      <c r="H153" s="5"/>
      <c r="I153" s="5"/>
      <c r="J153" s="5"/>
      <c r="K153" s="5"/>
      <c r="L153" s="5"/>
      <c r="M153" s="5"/>
      <c r="N153" s="5"/>
      <c r="O153" s="5"/>
      <c r="P153" s="5"/>
      <c r="Q153" s="5"/>
    </row>
    <row r="154" spans="3:17" ht="18" customHeight="1" x14ac:dyDescent="0.25">
      <c r="C154" s="5"/>
      <c r="D154" s="5"/>
      <c r="E154" s="5"/>
      <c r="F154" s="5"/>
      <c r="G154" s="5"/>
      <c r="H154" s="5"/>
      <c r="I154" s="5"/>
      <c r="J154" s="5"/>
      <c r="K154" s="5"/>
      <c r="L154" s="5"/>
      <c r="M154" s="5"/>
      <c r="N154" s="5"/>
      <c r="O154" s="5"/>
      <c r="P154" s="5"/>
      <c r="Q154" s="5"/>
    </row>
    <row r="155" spans="3:17" ht="18" customHeight="1" x14ac:dyDescent="0.25">
      <c r="C155" s="5"/>
      <c r="D155" s="5"/>
      <c r="E155" s="5"/>
      <c r="F155" s="5"/>
      <c r="G155" s="5"/>
      <c r="H155" s="5"/>
      <c r="I155" s="5"/>
      <c r="J155" s="5"/>
      <c r="K155" s="5"/>
      <c r="L155" s="5"/>
      <c r="M155" s="5"/>
      <c r="N155" s="5"/>
      <c r="O155" s="5"/>
      <c r="P155" s="5"/>
      <c r="Q155" s="5"/>
    </row>
    <row r="156" spans="3:17" ht="18" customHeight="1" x14ac:dyDescent="0.25">
      <c r="C156" s="5"/>
      <c r="D156" s="5"/>
      <c r="E156" s="5"/>
      <c r="F156" s="5"/>
      <c r="G156" s="5"/>
      <c r="H156" s="5"/>
      <c r="I156" s="5"/>
      <c r="J156" s="5"/>
      <c r="K156" s="5"/>
      <c r="L156" s="5"/>
      <c r="M156" s="5"/>
      <c r="N156" s="5"/>
      <c r="O156" s="5"/>
      <c r="P156" s="5"/>
      <c r="Q156" s="5"/>
    </row>
    <row r="157" spans="3:17" ht="18" customHeight="1" x14ac:dyDescent="0.25">
      <c r="C157" s="5"/>
      <c r="D157" s="5"/>
      <c r="E157" s="5"/>
      <c r="F157" s="5"/>
      <c r="G157" s="5"/>
      <c r="H157" s="5"/>
      <c r="I157" s="5"/>
      <c r="J157" s="5"/>
      <c r="K157" s="5"/>
      <c r="L157" s="5"/>
      <c r="M157" s="5"/>
      <c r="N157" s="5"/>
      <c r="O157" s="5"/>
      <c r="P157" s="5"/>
      <c r="Q157" s="5"/>
    </row>
    <row r="158" spans="3:17" ht="18" customHeight="1" x14ac:dyDescent="0.25">
      <c r="C158" s="5"/>
      <c r="D158" s="5"/>
      <c r="E158" s="5"/>
      <c r="F158" s="5"/>
      <c r="G158" s="5"/>
      <c r="H158" s="5"/>
      <c r="I158" s="5"/>
      <c r="J158" s="5"/>
      <c r="K158" s="5"/>
      <c r="L158" s="5"/>
      <c r="M158" s="5"/>
      <c r="N158" s="5"/>
      <c r="O158" s="5"/>
      <c r="P158" s="5"/>
      <c r="Q158" s="5"/>
    </row>
    <row r="159" spans="3:17" ht="18" customHeight="1" x14ac:dyDescent="0.25">
      <c r="C159" s="5"/>
      <c r="D159" s="5"/>
      <c r="E159" s="5"/>
      <c r="F159" s="5"/>
      <c r="G159" s="5"/>
      <c r="H159" s="5"/>
      <c r="I159" s="5"/>
      <c r="J159" s="5"/>
      <c r="K159" s="5"/>
      <c r="L159" s="5"/>
      <c r="M159" s="5"/>
      <c r="N159" s="5"/>
      <c r="O159" s="5"/>
      <c r="P159" s="5"/>
      <c r="Q159" s="5"/>
    </row>
    <row r="160" spans="3:17" ht="18" customHeight="1" x14ac:dyDescent="0.25">
      <c r="C160" s="5"/>
      <c r="D160" s="5"/>
      <c r="E160" s="5"/>
      <c r="F160" s="5"/>
      <c r="G160" s="5"/>
      <c r="H160" s="5"/>
      <c r="I160" s="5"/>
      <c r="J160" s="5"/>
      <c r="K160" s="5"/>
      <c r="L160" s="5"/>
      <c r="M160" s="5"/>
      <c r="N160" s="5"/>
      <c r="O160" s="5"/>
      <c r="P160" s="5"/>
      <c r="Q160" s="5"/>
    </row>
    <row r="161" spans="3:17" ht="18" customHeight="1" x14ac:dyDescent="0.25">
      <c r="C161" s="5"/>
      <c r="D161" s="5"/>
      <c r="E161" s="5"/>
      <c r="F161" s="5"/>
      <c r="G161" s="5"/>
      <c r="H161" s="5"/>
      <c r="I161" s="5"/>
      <c r="J161" s="5"/>
      <c r="K161" s="5"/>
      <c r="L161" s="5"/>
      <c r="M161" s="5"/>
      <c r="N161" s="5"/>
      <c r="O161" s="5"/>
      <c r="P161" s="5"/>
      <c r="Q161" s="5"/>
    </row>
    <row r="162" spans="3:17" ht="18" customHeight="1" x14ac:dyDescent="0.25">
      <c r="C162" s="5"/>
      <c r="D162" s="5"/>
      <c r="E162" s="5"/>
      <c r="F162" s="5"/>
      <c r="G162" s="5"/>
      <c r="H162" s="5"/>
      <c r="I162" s="5"/>
      <c r="J162" s="5"/>
      <c r="K162" s="5"/>
      <c r="L162" s="5"/>
      <c r="M162" s="5"/>
      <c r="N162" s="5"/>
      <c r="O162" s="5"/>
      <c r="P162" s="5"/>
      <c r="Q162" s="5"/>
    </row>
    <row r="163" spans="3:17" ht="18" customHeight="1" x14ac:dyDescent="0.25">
      <c r="C163" s="5"/>
      <c r="D163" s="5"/>
      <c r="E163" s="5"/>
      <c r="F163" s="5"/>
      <c r="G163" s="5"/>
      <c r="H163" s="5"/>
      <c r="I163" s="5"/>
      <c r="J163" s="5"/>
      <c r="K163" s="5"/>
      <c r="L163" s="5"/>
      <c r="M163" s="5"/>
      <c r="N163" s="5"/>
      <c r="O163" s="5"/>
      <c r="P163" s="5"/>
      <c r="Q163" s="5"/>
    </row>
    <row r="164" spans="3:17" ht="18" customHeight="1" x14ac:dyDescent="0.25">
      <c r="C164" s="5"/>
      <c r="D164" s="5"/>
      <c r="E164" s="5"/>
      <c r="F164" s="5"/>
      <c r="G164" s="5"/>
      <c r="H164" s="5"/>
      <c r="I164" s="5"/>
      <c r="J164" s="5"/>
      <c r="K164" s="5"/>
      <c r="L164" s="5"/>
      <c r="M164" s="5"/>
      <c r="N164" s="5"/>
      <c r="O164" s="5"/>
      <c r="P164" s="5"/>
      <c r="Q164" s="5"/>
    </row>
    <row r="165" spans="3:17" ht="18" customHeight="1" x14ac:dyDescent="0.25">
      <c r="C165" s="5"/>
      <c r="D165" s="5"/>
      <c r="E165" s="5"/>
      <c r="F165" s="5"/>
      <c r="G165" s="5"/>
      <c r="H165" s="5"/>
      <c r="I165" s="5"/>
      <c r="J165" s="5"/>
      <c r="K165" s="5"/>
      <c r="L165" s="5"/>
      <c r="M165" s="5"/>
      <c r="N165" s="5"/>
      <c r="O165" s="5"/>
      <c r="P165" s="5"/>
      <c r="Q165" s="5"/>
    </row>
    <row r="166" spans="3:17" ht="18" customHeight="1" x14ac:dyDescent="0.25">
      <c r="C166" s="5"/>
      <c r="D166" s="5"/>
      <c r="E166" s="5"/>
      <c r="F166" s="5"/>
      <c r="G166" s="5"/>
      <c r="H166" s="5"/>
      <c r="I166" s="5"/>
      <c r="J166" s="5"/>
      <c r="K166" s="5"/>
      <c r="L166" s="5"/>
      <c r="M166" s="5"/>
      <c r="N166" s="5"/>
      <c r="O166" s="5"/>
      <c r="P166" s="5"/>
      <c r="Q166" s="5"/>
    </row>
    <row r="167" spans="3:17" ht="18" customHeight="1" x14ac:dyDescent="0.25">
      <c r="C167" s="5"/>
      <c r="D167" s="5"/>
      <c r="E167" s="5"/>
      <c r="F167" s="5"/>
      <c r="G167" s="5"/>
      <c r="H167" s="5"/>
      <c r="I167" s="5"/>
      <c r="J167" s="5"/>
      <c r="K167" s="5"/>
      <c r="L167" s="5"/>
      <c r="M167" s="5"/>
      <c r="N167" s="5"/>
      <c r="O167" s="5"/>
      <c r="P167" s="5"/>
      <c r="Q167" s="5"/>
    </row>
    <row r="168" spans="3:17" ht="18" customHeight="1" x14ac:dyDescent="0.25">
      <c r="C168" s="5"/>
      <c r="D168" s="5"/>
      <c r="E168" s="5"/>
      <c r="F168" s="5"/>
      <c r="G168" s="5"/>
      <c r="H168" s="5"/>
      <c r="I168" s="5"/>
      <c r="J168" s="5"/>
      <c r="K168" s="5"/>
      <c r="L168" s="5"/>
      <c r="M168" s="5"/>
      <c r="N168" s="5"/>
      <c r="O168" s="5"/>
      <c r="P168" s="5"/>
      <c r="Q168" s="5"/>
    </row>
    <row r="169" spans="3:17" ht="18" customHeight="1" x14ac:dyDescent="0.25">
      <c r="C169" s="5"/>
      <c r="D169" s="5"/>
      <c r="E169" s="5"/>
      <c r="F169" s="5"/>
      <c r="G169" s="5"/>
      <c r="H169" s="5"/>
      <c r="I169" s="5"/>
      <c r="J169" s="5"/>
      <c r="K169" s="5"/>
      <c r="L169" s="5"/>
      <c r="M169" s="5"/>
      <c r="N169" s="5"/>
      <c r="O169" s="5"/>
      <c r="P169" s="5"/>
      <c r="Q169" s="5"/>
    </row>
    <row r="170" spans="3:17" ht="18" customHeight="1" x14ac:dyDescent="0.25">
      <c r="C170" s="5"/>
      <c r="D170" s="5"/>
      <c r="E170" s="5"/>
      <c r="F170" s="5"/>
      <c r="G170" s="5"/>
      <c r="H170" s="5"/>
      <c r="I170" s="5"/>
      <c r="J170" s="5"/>
      <c r="K170" s="5"/>
      <c r="L170" s="5"/>
      <c r="M170" s="5"/>
      <c r="N170" s="5"/>
      <c r="O170" s="5"/>
      <c r="P170" s="5"/>
      <c r="Q170" s="5"/>
    </row>
    <row r="171" spans="3:17" ht="18" customHeight="1" x14ac:dyDescent="0.25">
      <c r="C171" s="5"/>
      <c r="D171" s="5"/>
      <c r="E171" s="5"/>
      <c r="F171" s="5"/>
      <c r="G171" s="5"/>
      <c r="H171" s="5"/>
      <c r="I171" s="5"/>
      <c r="J171" s="5"/>
      <c r="K171" s="5"/>
      <c r="L171" s="5"/>
      <c r="M171" s="5"/>
      <c r="N171" s="5"/>
      <c r="O171" s="5"/>
      <c r="P171" s="5"/>
      <c r="Q171" s="5"/>
    </row>
    <row r="172" spans="3:17" ht="18" customHeight="1" x14ac:dyDescent="0.25">
      <c r="C172" s="5"/>
      <c r="D172" s="5"/>
      <c r="E172" s="5"/>
      <c r="F172" s="5"/>
      <c r="G172" s="5"/>
      <c r="H172" s="5"/>
      <c r="I172" s="5"/>
      <c r="J172" s="5"/>
      <c r="K172" s="5"/>
      <c r="L172" s="5"/>
      <c r="M172" s="5"/>
      <c r="N172" s="5"/>
      <c r="O172" s="5"/>
      <c r="P172" s="5"/>
      <c r="Q172" s="5"/>
    </row>
    <row r="173" spans="3:17" ht="18" customHeight="1" x14ac:dyDescent="0.25">
      <c r="C173" s="5"/>
      <c r="D173" s="5"/>
      <c r="E173" s="5"/>
      <c r="F173" s="5"/>
      <c r="G173" s="5"/>
      <c r="H173" s="5"/>
      <c r="I173" s="5"/>
      <c r="J173" s="5"/>
      <c r="K173" s="5"/>
      <c r="L173" s="5"/>
      <c r="M173" s="5"/>
      <c r="N173" s="5"/>
      <c r="O173" s="5"/>
      <c r="P173" s="5"/>
      <c r="Q173" s="5"/>
    </row>
    <row r="174" spans="3:17" ht="18" customHeight="1" x14ac:dyDescent="0.25">
      <c r="C174" s="5"/>
      <c r="D174" s="5"/>
      <c r="E174" s="5"/>
      <c r="F174" s="5"/>
      <c r="G174" s="5"/>
      <c r="H174" s="5"/>
      <c r="I174" s="5"/>
      <c r="J174" s="5"/>
      <c r="K174" s="5"/>
      <c r="L174" s="5"/>
      <c r="M174" s="5"/>
      <c r="N174" s="5"/>
      <c r="O174" s="5"/>
      <c r="P174" s="5"/>
      <c r="Q174" s="5"/>
    </row>
    <row r="175" spans="3:17" ht="18" customHeight="1" x14ac:dyDescent="0.25">
      <c r="C175" s="5"/>
      <c r="D175" s="5"/>
      <c r="E175" s="5"/>
      <c r="F175" s="5"/>
      <c r="G175" s="5"/>
      <c r="H175" s="5"/>
      <c r="I175" s="5"/>
      <c r="J175" s="5"/>
      <c r="K175" s="5"/>
      <c r="L175" s="5"/>
      <c r="M175" s="5"/>
      <c r="N175" s="5"/>
      <c r="O175" s="5"/>
      <c r="P175" s="5"/>
      <c r="Q175" s="5"/>
    </row>
  </sheetData>
  <sheetProtection password="E931" sheet="1" objects="1" scenarios="1"/>
  <mergeCells count="4">
    <mergeCell ref="B3:Q3"/>
    <mergeCell ref="B33:Q33"/>
    <mergeCell ref="B38:Q38"/>
    <mergeCell ref="B5:Q5"/>
  </mergeCells>
  <pageMargins left="0.7" right="0.7" top="0.75" bottom="0.75" header="0.3" footer="0.3"/>
  <pageSetup paperSize="9" scale="38"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2:S50"/>
  <sheetViews>
    <sheetView showGridLines="0" topLeftCell="A46" zoomScale="80" zoomScaleNormal="80" workbookViewId="0">
      <selection activeCell="S50" sqref="S50"/>
    </sheetView>
  </sheetViews>
  <sheetFormatPr defaultColWidth="11.85546875" defaultRowHeight="19.5" customHeight="1" x14ac:dyDescent="0.25"/>
  <cols>
    <col min="2" max="2" width="42.28515625" style="2" bestFit="1" customWidth="1"/>
    <col min="3" max="4" width="15.42578125" customWidth="1"/>
    <col min="5" max="6" width="15.140625" bestFit="1" customWidth="1"/>
    <col min="7" max="8" width="15.42578125" customWidth="1"/>
    <col min="9" max="9" width="17.28515625" customWidth="1"/>
    <col min="10" max="10" width="14.42578125" customWidth="1"/>
    <col min="11" max="11" width="17.7109375" customWidth="1"/>
    <col min="12" max="12" width="20.5703125" bestFit="1" customWidth="1"/>
    <col min="13" max="13" width="14" customWidth="1"/>
    <col min="14" max="14" width="18.7109375" customWidth="1"/>
    <col min="15" max="15" width="17.7109375" customWidth="1"/>
    <col min="16" max="16" width="16.7109375" bestFit="1" customWidth="1"/>
    <col min="17" max="17" width="18.28515625" customWidth="1"/>
    <col min="18" max="18" width="19.42578125" bestFit="1" customWidth="1"/>
  </cols>
  <sheetData>
    <row r="2" spans="2:19" ht="19.5" customHeight="1" x14ac:dyDescent="0.25">
      <c r="B2" s="13"/>
      <c r="C2" s="10"/>
      <c r="D2" s="10"/>
      <c r="E2" s="10"/>
      <c r="F2" s="10"/>
      <c r="G2" s="10"/>
      <c r="H2" s="10"/>
      <c r="I2" s="10"/>
      <c r="J2" s="10"/>
      <c r="K2" s="10"/>
      <c r="L2" s="10"/>
      <c r="M2" s="10"/>
      <c r="N2" s="10"/>
      <c r="O2" s="10"/>
      <c r="P2" s="10"/>
      <c r="Q2" s="10"/>
      <c r="R2" s="10"/>
      <c r="S2" s="10"/>
    </row>
    <row r="3" spans="2:19" ht="22.5" customHeight="1" x14ac:dyDescent="0.25">
      <c r="B3" s="274" t="s">
        <v>288</v>
      </c>
      <c r="C3" s="275"/>
      <c r="D3" s="275"/>
      <c r="E3" s="275"/>
      <c r="F3" s="275"/>
      <c r="G3" s="275"/>
      <c r="H3" s="275"/>
      <c r="I3" s="275"/>
      <c r="J3" s="275"/>
      <c r="K3" s="275"/>
      <c r="L3" s="275"/>
      <c r="M3" s="275"/>
      <c r="N3" s="275"/>
      <c r="O3" s="275"/>
      <c r="P3" s="275"/>
      <c r="Q3" s="275"/>
      <c r="R3" s="276"/>
      <c r="S3" s="10"/>
    </row>
    <row r="4" spans="2:19" s="1" customFormat="1" ht="18.75" customHeight="1" x14ac:dyDescent="0.25">
      <c r="B4" s="283" t="s">
        <v>0</v>
      </c>
      <c r="C4" s="280" t="s">
        <v>91</v>
      </c>
      <c r="D4" s="280" t="s">
        <v>92</v>
      </c>
      <c r="E4" s="280" t="s">
        <v>93</v>
      </c>
      <c r="F4" s="280" t="s">
        <v>94</v>
      </c>
      <c r="G4" s="280" t="s">
        <v>95</v>
      </c>
      <c r="H4" s="280" t="s">
        <v>96</v>
      </c>
      <c r="I4" s="280" t="s">
        <v>97</v>
      </c>
      <c r="J4" s="280" t="s">
        <v>98</v>
      </c>
      <c r="K4" s="280" t="s">
        <v>99</v>
      </c>
      <c r="L4" s="280" t="s">
        <v>100</v>
      </c>
      <c r="M4" s="280" t="s">
        <v>101</v>
      </c>
      <c r="N4" s="280" t="s">
        <v>102</v>
      </c>
      <c r="O4" s="280" t="s">
        <v>103</v>
      </c>
      <c r="P4" s="280" t="s">
        <v>104</v>
      </c>
      <c r="Q4" s="280" t="s">
        <v>105</v>
      </c>
      <c r="R4" s="281" t="s">
        <v>88</v>
      </c>
      <c r="S4" s="12"/>
    </row>
    <row r="5" spans="2:19" s="1" customFormat="1" ht="18.75" customHeight="1" x14ac:dyDescent="0.25">
      <c r="B5" s="283"/>
      <c r="C5" s="280"/>
      <c r="D5" s="280"/>
      <c r="E5" s="280"/>
      <c r="F5" s="280"/>
      <c r="G5" s="280"/>
      <c r="H5" s="280"/>
      <c r="I5" s="280"/>
      <c r="J5" s="280"/>
      <c r="K5" s="280"/>
      <c r="L5" s="280"/>
      <c r="M5" s="280"/>
      <c r="N5" s="280"/>
      <c r="O5" s="280"/>
      <c r="P5" s="280"/>
      <c r="Q5" s="280"/>
      <c r="R5" s="281"/>
      <c r="S5" s="12"/>
    </row>
    <row r="6" spans="2:19" ht="19.5" customHeight="1" x14ac:dyDescent="0.25">
      <c r="B6" s="277" t="s">
        <v>16</v>
      </c>
      <c r="C6" s="278"/>
      <c r="D6" s="278"/>
      <c r="E6" s="278"/>
      <c r="F6" s="278"/>
      <c r="G6" s="278"/>
      <c r="H6" s="278"/>
      <c r="I6" s="278"/>
      <c r="J6" s="278"/>
      <c r="K6" s="278"/>
      <c r="L6" s="278"/>
      <c r="M6" s="278"/>
      <c r="N6" s="278"/>
      <c r="O6" s="278"/>
      <c r="P6" s="278"/>
      <c r="Q6" s="278"/>
      <c r="R6" s="279"/>
      <c r="S6" s="10"/>
    </row>
    <row r="7" spans="2:19" ht="32.25" customHeight="1" x14ac:dyDescent="0.3">
      <c r="B7" s="19" t="s">
        <v>17</v>
      </c>
      <c r="C7" s="8">
        <v>0</v>
      </c>
      <c r="D7" s="8">
        <v>0</v>
      </c>
      <c r="E7" s="8">
        <v>192</v>
      </c>
      <c r="F7" s="8">
        <v>0</v>
      </c>
      <c r="G7" s="8">
        <v>161</v>
      </c>
      <c r="H7" s="8">
        <v>323</v>
      </c>
      <c r="I7" s="8">
        <v>0</v>
      </c>
      <c r="J7" s="8">
        <v>0</v>
      </c>
      <c r="K7" s="8">
        <v>0</v>
      </c>
      <c r="L7" s="8">
        <v>24789</v>
      </c>
      <c r="M7" s="8">
        <v>45</v>
      </c>
      <c r="N7" s="8">
        <v>26101</v>
      </c>
      <c r="O7" s="8">
        <v>2409524</v>
      </c>
      <c r="P7" s="8">
        <v>13585</v>
      </c>
      <c r="Q7" s="7">
        <v>2474719</v>
      </c>
      <c r="R7" s="20">
        <f>(Q7/$Q$44)*100</f>
        <v>5.9547038370284637</v>
      </c>
      <c r="S7" s="10"/>
    </row>
    <row r="8" spans="2:19" ht="32.25" customHeight="1" x14ac:dyDescent="0.3">
      <c r="B8" s="21" t="s">
        <v>18</v>
      </c>
      <c r="C8" s="8">
        <v>0</v>
      </c>
      <c r="D8" s="8">
        <v>10272</v>
      </c>
      <c r="E8" s="8">
        <v>929</v>
      </c>
      <c r="F8" s="8">
        <v>84706</v>
      </c>
      <c r="G8" s="8">
        <v>3844</v>
      </c>
      <c r="H8" s="8">
        <v>8706</v>
      </c>
      <c r="I8" s="8">
        <v>219627</v>
      </c>
      <c r="J8" s="8">
        <v>196339</v>
      </c>
      <c r="K8" s="8">
        <v>0</v>
      </c>
      <c r="L8" s="8">
        <v>20448</v>
      </c>
      <c r="M8" s="8">
        <v>15128</v>
      </c>
      <c r="N8" s="8">
        <v>27470</v>
      </c>
      <c r="O8" s="8">
        <v>0</v>
      </c>
      <c r="P8" s="8">
        <v>28565</v>
      </c>
      <c r="Q8" s="7">
        <v>616033</v>
      </c>
      <c r="R8" s="20">
        <f t="shared" ref="R8:R43" si="0">(Q8/$Q$44)*100</f>
        <v>1.4823073119962937</v>
      </c>
      <c r="S8" s="10"/>
    </row>
    <row r="9" spans="2:19" ht="32.25" customHeight="1" x14ac:dyDescent="0.3">
      <c r="B9" s="21" t="s">
        <v>19</v>
      </c>
      <c r="C9" s="8">
        <v>1563</v>
      </c>
      <c r="D9" s="8">
        <v>0</v>
      </c>
      <c r="E9" s="8">
        <v>42431</v>
      </c>
      <c r="F9" s="8">
        <v>171677</v>
      </c>
      <c r="G9" s="8">
        <v>268052</v>
      </c>
      <c r="H9" s="8">
        <v>27603</v>
      </c>
      <c r="I9" s="8">
        <v>311909</v>
      </c>
      <c r="J9" s="8">
        <v>71270</v>
      </c>
      <c r="K9" s="8">
        <v>0</v>
      </c>
      <c r="L9" s="8">
        <v>91045</v>
      </c>
      <c r="M9" s="8">
        <v>220700</v>
      </c>
      <c r="N9" s="8">
        <v>518</v>
      </c>
      <c r="O9" s="8">
        <v>0</v>
      </c>
      <c r="P9" s="8">
        <v>0</v>
      </c>
      <c r="Q9" s="7">
        <v>1206768</v>
      </c>
      <c r="R9" s="20">
        <f t="shared" si="0"/>
        <v>2.9037422188148092</v>
      </c>
      <c r="S9" s="10"/>
    </row>
    <row r="10" spans="2:19" ht="32.25" customHeight="1" x14ac:dyDescent="0.3">
      <c r="B10" s="21" t="s">
        <v>202</v>
      </c>
      <c r="C10" s="8">
        <v>728</v>
      </c>
      <c r="D10" s="8">
        <v>5288</v>
      </c>
      <c r="E10" s="8">
        <v>5560</v>
      </c>
      <c r="F10" s="8">
        <v>9024</v>
      </c>
      <c r="G10" s="8">
        <v>8084</v>
      </c>
      <c r="H10" s="8">
        <v>400</v>
      </c>
      <c r="I10" s="8">
        <v>738</v>
      </c>
      <c r="J10" s="8">
        <v>18957</v>
      </c>
      <c r="K10" s="8">
        <v>0</v>
      </c>
      <c r="L10" s="8">
        <v>1608</v>
      </c>
      <c r="M10" s="8">
        <v>10307</v>
      </c>
      <c r="N10" s="8">
        <v>0</v>
      </c>
      <c r="O10" s="8">
        <v>0</v>
      </c>
      <c r="P10" s="8">
        <v>2422</v>
      </c>
      <c r="Q10" s="7">
        <v>63115</v>
      </c>
      <c r="R10" s="20">
        <f t="shared" si="0"/>
        <v>0.15186820510694407</v>
      </c>
      <c r="S10" s="10"/>
    </row>
    <row r="11" spans="2:19" ht="32.25" customHeight="1" x14ac:dyDescent="0.3">
      <c r="B11" s="21" t="s">
        <v>20</v>
      </c>
      <c r="C11" s="8">
        <v>0</v>
      </c>
      <c r="D11" s="8">
        <v>39041</v>
      </c>
      <c r="E11" s="8">
        <v>28508</v>
      </c>
      <c r="F11" s="8">
        <v>220893</v>
      </c>
      <c r="G11" s="8">
        <v>46790</v>
      </c>
      <c r="H11" s="8">
        <v>56614</v>
      </c>
      <c r="I11" s="8">
        <v>328323</v>
      </c>
      <c r="J11" s="8">
        <v>418539</v>
      </c>
      <c r="K11" s="8">
        <v>0</v>
      </c>
      <c r="L11" s="8">
        <v>35885</v>
      </c>
      <c r="M11" s="8">
        <v>79715</v>
      </c>
      <c r="N11" s="8">
        <v>278102</v>
      </c>
      <c r="O11" s="8">
        <v>1195928</v>
      </c>
      <c r="P11" s="8">
        <v>89858</v>
      </c>
      <c r="Q11" s="7">
        <v>2818195</v>
      </c>
      <c r="R11" s="20">
        <f t="shared" si="0"/>
        <v>6.7811806431333954</v>
      </c>
      <c r="S11" s="10"/>
    </row>
    <row r="12" spans="2:19" ht="32.25" customHeight="1" x14ac:dyDescent="0.3">
      <c r="B12" s="21" t="s">
        <v>194</v>
      </c>
      <c r="C12" s="8">
        <v>0</v>
      </c>
      <c r="D12" s="8">
        <v>105005</v>
      </c>
      <c r="E12" s="8">
        <v>55145</v>
      </c>
      <c r="F12" s="8">
        <v>173692</v>
      </c>
      <c r="G12" s="8">
        <v>42794</v>
      </c>
      <c r="H12" s="8">
        <v>122710</v>
      </c>
      <c r="I12" s="8">
        <v>382537</v>
      </c>
      <c r="J12" s="8">
        <v>360843</v>
      </c>
      <c r="K12" s="8">
        <v>0</v>
      </c>
      <c r="L12" s="8">
        <v>230059</v>
      </c>
      <c r="M12" s="8">
        <v>97009</v>
      </c>
      <c r="N12" s="8">
        <v>96717</v>
      </c>
      <c r="O12" s="8">
        <v>1274412</v>
      </c>
      <c r="P12" s="8">
        <v>165194</v>
      </c>
      <c r="Q12" s="7">
        <v>3106117</v>
      </c>
      <c r="R12" s="20">
        <f t="shared" si="0"/>
        <v>7.4739826292032925</v>
      </c>
      <c r="S12" s="10"/>
    </row>
    <row r="13" spans="2:19" ht="32.25" customHeight="1" x14ac:dyDescent="0.3">
      <c r="B13" s="21" t="s">
        <v>21</v>
      </c>
      <c r="C13" s="8">
        <v>0</v>
      </c>
      <c r="D13" s="8">
        <v>45137</v>
      </c>
      <c r="E13" s="8">
        <v>5591</v>
      </c>
      <c r="F13" s="8">
        <v>21998</v>
      </c>
      <c r="G13" s="8">
        <v>2387</v>
      </c>
      <c r="H13" s="8">
        <v>10561</v>
      </c>
      <c r="I13" s="8">
        <v>82867</v>
      </c>
      <c r="J13" s="8">
        <v>124358</v>
      </c>
      <c r="K13" s="8">
        <v>0</v>
      </c>
      <c r="L13" s="8">
        <v>22279</v>
      </c>
      <c r="M13" s="8">
        <v>14715</v>
      </c>
      <c r="N13" s="8">
        <v>20946</v>
      </c>
      <c r="O13" s="8">
        <v>0</v>
      </c>
      <c r="P13" s="8">
        <v>18060</v>
      </c>
      <c r="Q13" s="7">
        <v>368900</v>
      </c>
      <c r="R13" s="20">
        <f t="shared" si="0"/>
        <v>0.88765239426367215</v>
      </c>
      <c r="S13" s="10"/>
    </row>
    <row r="14" spans="2:19" ht="32.25" customHeight="1" x14ac:dyDescent="0.3">
      <c r="B14" s="21" t="s">
        <v>22</v>
      </c>
      <c r="C14" s="8">
        <v>0</v>
      </c>
      <c r="D14" s="8">
        <v>50392</v>
      </c>
      <c r="E14" s="8">
        <v>36538</v>
      </c>
      <c r="F14" s="8">
        <v>162903</v>
      </c>
      <c r="G14" s="8">
        <v>12651</v>
      </c>
      <c r="H14" s="8">
        <v>64200</v>
      </c>
      <c r="I14" s="8">
        <v>615628</v>
      </c>
      <c r="J14" s="8">
        <v>697149</v>
      </c>
      <c r="K14" s="8">
        <v>0</v>
      </c>
      <c r="L14" s="8">
        <v>154630</v>
      </c>
      <c r="M14" s="8">
        <v>231438</v>
      </c>
      <c r="N14" s="8">
        <v>120472</v>
      </c>
      <c r="O14" s="8">
        <v>554800</v>
      </c>
      <c r="P14" s="8">
        <v>76820</v>
      </c>
      <c r="Q14" s="7">
        <v>2777620</v>
      </c>
      <c r="R14" s="20">
        <f t="shared" si="0"/>
        <v>6.68354850462093</v>
      </c>
      <c r="S14" s="10"/>
    </row>
    <row r="15" spans="2:19" ht="32.25" customHeight="1" x14ac:dyDescent="0.3">
      <c r="B15" s="21" t="s">
        <v>23</v>
      </c>
      <c r="C15" s="8">
        <v>0</v>
      </c>
      <c r="D15" s="8">
        <v>6495</v>
      </c>
      <c r="E15" s="8">
        <v>1924</v>
      </c>
      <c r="F15" s="8">
        <v>8191</v>
      </c>
      <c r="G15" s="8">
        <v>1988</v>
      </c>
      <c r="H15" s="8">
        <v>727</v>
      </c>
      <c r="I15" s="8">
        <v>23264</v>
      </c>
      <c r="J15" s="8">
        <v>12818</v>
      </c>
      <c r="K15" s="8">
        <v>0</v>
      </c>
      <c r="L15" s="8">
        <v>2124</v>
      </c>
      <c r="M15" s="8">
        <v>20908</v>
      </c>
      <c r="N15" s="8">
        <v>3422</v>
      </c>
      <c r="O15" s="8">
        <v>0</v>
      </c>
      <c r="P15" s="8">
        <v>1287</v>
      </c>
      <c r="Q15" s="7">
        <v>83148</v>
      </c>
      <c r="R15" s="20">
        <f t="shared" si="0"/>
        <v>0.20007189286591437</v>
      </c>
      <c r="S15" s="10"/>
    </row>
    <row r="16" spans="2:19" ht="32.25" customHeight="1" x14ac:dyDescent="0.3">
      <c r="B16" s="21" t="s">
        <v>24</v>
      </c>
      <c r="C16" s="8">
        <v>0</v>
      </c>
      <c r="D16" s="8">
        <v>0</v>
      </c>
      <c r="E16" s="8">
        <v>0</v>
      </c>
      <c r="F16" s="8">
        <v>0</v>
      </c>
      <c r="G16" s="8">
        <v>0</v>
      </c>
      <c r="H16" s="8">
        <v>0</v>
      </c>
      <c r="I16" s="8">
        <v>30530</v>
      </c>
      <c r="J16" s="8">
        <v>8982</v>
      </c>
      <c r="K16" s="8">
        <v>754671</v>
      </c>
      <c r="L16" s="8">
        <v>0</v>
      </c>
      <c r="M16" s="8">
        <v>0</v>
      </c>
      <c r="N16" s="8">
        <v>0</v>
      </c>
      <c r="O16" s="8">
        <v>0</v>
      </c>
      <c r="P16" s="8">
        <v>0</v>
      </c>
      <c r="Q16" s="7">
        <v>794184</v>
      </c>
      <c r="R16" s="20">
        <f t="shared" si="0"/>
        <v>1.9109767662941182</v>
      </c>
      <c r="S16" s="10"/>
    </row>
    <row r="17" spans="2:19" ht="32.25" customHeight="1" x14ac:dyDescent="0.3">
      <c r="B17" s="21" t="s">
        <v>25</v>
      </c>
      <c r="C17" s="8">
        <v>38674</v>
      </c>
      <c r="D17" s="8">
        <v>18344</v>
      </c>
      <c r="E17" s="8">
        <v>11908</v>
      </c>
      <c r="F17" s="8">
        <v>98398</v>
      </c>
      <c r="G17" s="8">
        <v>5567</v>
      </c>
      <c r="H17" s="8">
        <v>34931</v>
      </c>
      <c r="I17" s="8">
        <v>150383</v>
      </c>
      <c r="J17" s="8">
        <v>219369</v>
      </c>
      <c r="K17" s="8">
        <v>12768</v>
      </c>
      <c r="L17" s="8">
        <v>8353</v>
      </c>
      <c r="M17" s="8">
        <v>63996</v>
      </c>
      <c r="N17" s="8">
        <v>73302</v>
      </c>
      <c r="O17" s="8">
        <v>0</v>
      </c>
      <c r="P17" s="8">
        <v>13753</v>
      </c>
      <c r="Q17" s="7">
        <v>749749</v>
      </c>
      <c r="R17" s="20">
        <f t="shared" si="0"/>
        <v>1.8040566412219949</v>
      </c>
      <c r="S17" s="10"/>
    </row>
    <row r="18" spans="2:19" ht="32.25" customHeight="1" x14ac:dyDescent="0.3">
      <c r="B18" s="21" t="s">
        <v>26</v>
      </c>
      <c r="C18" s="8">
        <v>0</v>
      </c>
      <c r="D18" s="8">
        <v>41106</v>
      </c>
      <c r="E18" s="8">
        <v>10278</v>
      </c>
      <c r="F18" s="8">
        <v>99297</v>
      </c>
      <c r="G18" s="8">
        <v>37070</v>
      </c>
      <c r="H18" s="8">
        <v>29670</v>
      </c>
      <c r="I18" s="8">
        <v>172585</v>
      </c>
      <c r="J18" s="8">
        <v>159396</v>
      </c>
      <c r="K18" s="8">
        <v>0</v>
      </c>
      <c r="L18" s="8">
        <v>6246</v>
      </c>
      <c r="M18" s="8">
        <v>37175</v>
      </c>
      <c r="N18" s="8">
        <v>56581</v>
      </c>
      <c r="O18" s="8">
        <v>279625</v>
      </c>
      <c r="P18" s="8">
        <v>40444</v>
      </c>
      <c r="Q18" s="7">
        <v>969473</v>
      </c>
      <c r="R18" s="20">
        <f t="shared" si="0"/>
        <v>2.332759635738642</v>
      </c>
      <c r="S18" s="10"/>
    </row>
    <row r="19" spans="2:19" ht="32.25" customHeight="1" x14ac:dyDescent="0.3">
      <c r="B19" s="21" t="s">
        <v>27</v>
      </c>
      <c r="C19" s="8">
        <v>25789</v>
      </c>
      <c r="D19" s="8">
        <v>138187</v>
      </c>
      <c r="E19" s="8">
        <v>34909</v>
      </c>
      <c r="F19" s="8">
        <v>466485</v>
      </c>
      <c r="G19" s="8">
        <v>35704</v>
      </c>
      <c r="H19" s="8">
        <v>70967</v>
      </c>
      <c r="I19" s="8">
        <v>174832</v>
      </c>
      <c r="J19" s="8">
        <v>223785</v>
      </c>
      <c r="K19" s="8">
        <v>48003</v>
      </c>
      <c r="L19" s="8">
        <v>31531</v>
      </c>
      <c r="M19" s="8">
        <v>170838</v>
      </c>
      <c r="N19" s="8">
        <v>224454</v>
      </c>
      <c r="O19" s="8">
        <v>528172</v>
      </c>
      <c r="P19" s="8">
        <v>33283</v>
      </c>
      <c r="Q19" s="7">
        <v>2206937</v>
      </c>
      <c r="R19" s="20">
        <f t="shared" si="0"/>
        <v>5.3103630036299432</v>
      </c>
      <c r="S19" s="10"/>
    </row>
    <row r="20" spans="2:19" ht="32.25" customHeight="1" x14ac:dyDescent="0.3">
      <c r="B20" s="21" t="s">
        <v>28</v>
      </c>
      <c r="C20" s="8">
        <v>0</v>
      </c>
      <c r="D20" s="8">
        <v>35625</v>
      </c>
      <c r="E20" s="8">
        <v>22735</v>
      </c>
      <c r="F20" s="8">
        <v>100551</v>
      </c>
      <c r="G20" s="8">
        <v>11601</v>
      </c>
      <c r="H20" s="8">
        <v>73782</v>
      </c>
      <c r="I20" s="8">
        <v>247008</v>
      </c>
      <c r="J20" s="8">
        <v>295248</v>
      </c>
      <c r="K20" s="8">
        <v>0</v>
      </c>
      <c r="L20" s="8">
        <v>16039</v>
      </c>
      <c r="M20" s="8">
        <v>87222</v>
      </c>
      <c r="N20" s="8">
        <v>141573</v>
      </c>
      <c r="O20" s="8">
        <v>0</v>
      </c>
      <c r="P20" s="8">
        <v>22070</v>
      </c>
      <c r="Q20" s="7">
        <v>1053453</v>
      </c>
      <c r="R20" s="20">
        <f t="shared" si="0"/>
        <v>2.5348334987645651</v>
      </c>
      <c r="S20" s="10"/>
    </row>
    <row r="21" spans="2:19" ht="32.25" customHeight="1" x14ac:dyDescent="0.3">
      <c r="B21" s="21" t="s">
        <v>29</v>
      </c>
      <c r="C21" s="8">
        <v>43245</v>
      </c>
      <c r="D21" s="8">
        <v>78653</v>
      </c>
      <c r="E21" s="8">
        <v>62157</v>
      </c>
      <c r="F21" s="8">
        <v>148512</v>
      </c>
      <c r="G21" s="8">
        <v>71202</v>
      </c>
      <c r="H21" s="8">
        <v>24977</v>
      </c>
      <c r="I21" s="8">
        <v>296093</v>
      </c>
      <c r="J21" s="8">
        <v>205298</v>
      </c>
      <c r="K21" s="8">
        <v>5302</v>
      </c>
      <c r="L21" s="8">
        <v>101716</v>
      </c>
      <c r="M21" s="8">
        <v>64027</v>
      </c>
      <c r="N21" s="8">
        <v>124607</v>
      </c>
      <c r="O21" s="8">
        <v>619444</v>
      </c>
      <c r="P21" s="8">
        <v>89466</v>
      </c>
      <c r="Q21" s="7">
        <v>1934699</v>
      </c>
      <c r="R21" s="20">
        <f t="shared" si="0"/>
        <v>4.6553000800475264</v>
      </c>
      <c r="S21" s="10"/>
    </row>
    <row r="22" spans="2:19" ht="32.25" customHeight="1" x14ac:dyDescent="0.3">
      <c r="B22" s="21" t="s">
        <v>30</v>
      </c>
      <c r="C22" s="8">
        <v>266735</v>
      </c>
      <c r="D22" s="8">
        <v>38062</v>
      </c>
      <c r="E22" s="8">
        <v>53265</v>
      </c>
      <c r="F22" s="8">
        <v>258427</v>
      </c>
      <c r="G22" s="8">
        <v>47352</v>
      </c>
      <c r="H22" s="8">
        <v>64523</v>
      </c>
      <c r="I22" s="8">
        <v>486137</v>
      </c>
      <c r="J22" s="8">
        <v>210941</v>
      </c>
      <c r="K22" s="8">
        <v>0</v>
      </c>
      <c r="L22" s="8">
        <v>119206</v>
      </c>
      <c r="M22" s="8">
        <v>81293</v>
      </c>
      <c r="N22" s="8">
        <v>189786</v>
      </c>
      <c r="O22" s="8">
        <v>389159</v>
      </c>
      <c r="P22" s="8">
        <v>37613</v>
      </c>
      <c r="Q22" s="7">
        <v>2242500</v>
      </c>
      <c r="R22" s="20">
        <f t="shared" si="0"/>
        <v>5.3959351968996607</v>
      </c>
      <c r="S22" s="10"/>
    </row>
    <row r="23" spans="2:19" ht="32.25" customHeight="1" x14ac:dyDescent="0.3">
      <c r="B23" s="21" t="s">
        <v>31</v>
      </c>
      <c r="C23" s="8">
        <v>0</v>
      </c>
      <c r="D23" s="8">
        <v>10971</v>
      </c>
      <c r="E23" s="8">
        <v>8010</v>
      </c>
      <c r="F23" s="8">
        <v>36193</v>
      </c>
      <c r="G23" s="8">
        <v>3962</v>
      </c>
      <c r="H23" s="8">
        <v>23148</v>
      </c>
      <c r="I23" s="8">
        <v>74003</v>
      </c>
      <c r="J23" s="8">
        <v>66716</v>
      </c>
      <c r="K23" s="8">
        <v>0</v>
      </c>
      <c r="L23" s="8">
        <v>6957</v>
      </c>
      <c r="M23" s="8">
        <v>17013</v>
      </c>
      <c r="N23" s="8">
        <v>42628</v>
      </c>
      <c r="O23" s="8">
        <v>0</v>
      </c>
      <c r="P23" s="8">
        <v>17074</v>
      </c>
      <c r="Q23" s="7">
        <v>306675</v>
      </c>
      <c r="R23" s="20">
        <f t="shared" si="0"/>
        <v>0.73792571973654553</v>
      </c>
      <c r="S23" s="10"/>
    </row>
    <row r="24" spans="2:19" ht="32.25" customHeight="1" x14ac:dyDescent="0.3">
      <c r="B24" s="21" t="s">
        <v>32</v>
      </c>
      <c r="C24" s="8">
        <v>0</v>
      </c>
      <c r="D24" s="8">
        <v>0</v>
      </c>
      <c r="E24" s="8">
        <v>0</v>
      </c>
      <c r="F24" s="8">
        <v>0</v>
      </c>
      <c r="G24" s="8">
        <v>0</v>
      </c>
      <c r="H24" s="8">
        <v>0</v>
      </c>
      <c r="I24" s="8">
        <v>0</v>
      </c>
      <c r="J24" s="8">
        <v>0</v>
      </c>
      <c r="K24" s="8">
        <v>0</v>
      </c>
      <c r="L24" s="8">
        <v>0</v>
      </c>
      <c r="M24" s="8">
        <v>0</v>
      </c>
      <c r="N24" s="8">
        <v>0</v>
      </c>
      <c r="O24" s="8">
        <v>0</v>
      </c>
      <c r="P24" s="8">
        <v>0</v>
      </c>
      <c r="Q24" s="7">
        <v>0</v>
      </c>
      <c r="R24" s="20">
        <f t="shared" si="0"/>
        <v>0</v>
      </c>
      <c r="S24" s="10"/>
    </row>
    <row r="25" spans="2:19" ht="32.25" customHeight="1" x14ac:dyDescent="0.3">
      <c r="B25" s="21" t="s">
        <v>33</v>
      </c>
      <c r="C25" s="8">
        <v>47460</v>
      </c>
      <c r="D25" s="8">
        <v>55569</v>
      </c>
      <c r="E25" s="8">
        <v>16059</v>
      </c>
      <c r="F25" s="8">
        <v>386609</v>
      </c>
      <c r="G25" s="8">
        <v>170968</v>
      </c>
      <c r="H25" s="8">
        <v>94656</v>
      </c>
      <c r="I25" s="8">
        <v>365315</v>
      </c>
      <c r="J25" s="8">
        <v>236545</v>
      </c>
      <c r="K25" s="8">
        <v>0</v>
      </c>
      <c r="L25" s="8">
        <v>389266</v>
      </c>
      <c r="M25" s="8">
        <v>64808</v>
      </c>
      <c r="N25" s="8">
        <v>39690</v>
      </c>
      <c r="O25" s="8">
        <v>2666601</v>
      </c>
      <c r="P25" s="8">
        <v>54862</v>
      </c>
      <c r="Q25" s="7">
        <v>4588406</v>
      </c>
      <c r="R25" s="20">
        <f t="shared" si="0"/>
        <v>11.040687372604497</v>
      </c>
      <c r="S25" s="10"/>
    </row>
    <row r="26" spans="2:19" ht="32.25" customHeight="1" x14ac:dyDescent="0.3">
      <c r="B26" s="21" t="s">
        <v>34</v>
      </c>
      <c r="C26" s="8">
        <v>0</v>
      </c>
      <c r="D26" s="8">
        <v>72615</v>
      </c>
      <c r="E26" s="8">
        <v>25767</v>
      </c>
      <c r="F26" s="8">
        <v>359951</v>
      </c>
      <c r="G26" s="8">
        <v>18962</v>
      </c>
      <c r="H26" s="8">
        <v>90057</v>
      </c>
      <c r="I26" s="8">
        <v>132519</v>
      </c>
      <c r="J26" s="8">
        <v>273869</v>
      </c>
      <c r="K26" s="8">
        <v>0</v>
      </c>
      <c r="L26" s="8">
        <v>23124</v>
      </c>
      <c r="M26" s="8">
        <v>123688</v>
      </c>
      <c r="N26" s="8">
        <v>180106</v>
      </c>
      <c r="O26" s="8">
        <v>38460</v>
      </c>
      <c r="P26" s="8">
        <v>5567</v>
      </c>
      <c r="Q26" s="7">
        <v>1344684</v>
      </c>
      <c r="R26" s="20">
        <f t="shared" si="0"/>
        <v>3.2355976474059411</v>
      </c>
      <c r="S26" s="10"/>
    </row>
    <row r="27" spans="2:19" ht="32.25" customHeight="1" x14ac:dyDescent="0.3">
      <c r="B27" s="21" t="s">
        <v>35</v>
      </c>
      <c r="C27" s="8">
        <v>0</v>
      </c>
      <c r="D27" s="8">
        <v>14780</v>
      </c>
      <c r="E27" s="8">
        <v>7977</v>
      </c>
      <c r="F27" s="8">
        <v>13000</v>
      </c>
      <c r="G27" s="8">
        <v>5941</v>
      </c>
      <c r="H27" s="8">
        <v>8758</v>
      </c>
      <c r="I27" s="8">
        <v>187014</v>
      </c>
      <c r="J27" s="8">
        <v>237697</v>
      </c>
      <c r="K27" s="8">
        <v>0</v>
      </c>
      <c r="L27" s="8">
        <v>3625</v>
      </c>
      <c r="M27" s="8">
        <v>25819</v>
      </c>
      <c r="N27" s="8">
        <v>37217</v>
      </c>
      <c r="O27" s="8">
        <v>0</v>
      </c>
      <c r="P27" s="8">
        <v>15036</v>
      </c>
      <c r="Q27" s="7">
        <v>556863</v>
      </c>
      <c r="R27" s="20">
        <f t="shared" si="0"/>
        <v>1.3399316216504507</v>
      </c>
      <c r="S27" s="10"/>
    </row>
    <row r="28" spans="2:19" ht="32.25" customHeight="1" x14ac:dyDescent="0.3">
      <c r="B28" s="21" t="s">
        <v>36</v>
      </c>
      <c r="C28" s="8">
        <v>0</v>
      </c>
      <c r="D28" s="8">
        <v>5715</v>
      </c>
      <c r="E28" s="8">
        <v>7475</v>
      </c>
      <c r="F28" s="8">
        <v>14133</v>
      </c>
      <c r="G28" s="8">
        <v>25428</v>
      </c>
      <c r="H28" s="8">
        <v>2179</v>
      </c>
      <c r="I28" s="8">
        <v>157808</v>
      </c>
      <c r="J28" s="8">
        <v>255774</v>
      </c>
      <c r="K28" s="8">
        <v>0</v>
      </c>
      <c r="L28" s="8">
        <v>13792</v>
      </c>
      <c r="M28" s="8">
        <v>6727</v>
      </c>
      <c r="N28" s="8">
        <v>6408</v>
      </c>
      <c r="O28" s="8">
        <v>541534</v>
      </c>
      <c r="P28" s="8">
        <v>27456</v>
      </c>
      <c r="Q28" s="7">
        <v>1064429</v>
      </c>
      <c r="R28" s="20">
        <f t="shared" si="0"/>
        <v>2.5612441051062245</v>
      </c>
      <c r="S28" s="10"/>
    </row>
    <row r="29" spans="2:19" ht="32.25" customHeight="1" x14ac:dyDescent="0.3">
      <c r="B29" s="21" t="s">
        <v>37</v>
      </c>
      <c r="C29" s="8">
        <v>0</v>
      </c>
      <c r="D29" s="8">
        <v>66089</v>
      </c>
      <c r="E29" s="8">
        <v>22487</v>
      </c>
      <c r="F29" s="8">
        <v>228284</v>
      </c>
      <c r="G29" s="8">
        <v>21658</v>
      </c>
      <c r="H29" s="8">
        <v>54838</v>
      </c>
      <c r="I29" s="8">
        <v>106369</v>
      </c>
      <c r="J29" s="8">
        <v>115268</v>
      </c>
      <c r="K29" s="8">
        <v>0</v>
      </c>
      <c r="L29" s="8">
        <v>20819</v>
      </c>
      <c r="M29" s="8">
        <v>58661</v>
      </c>
      <c r="N29" s="8">
        <v>127542</v>
      </c>
      <c r="O29" s="8">
        <v>0</v>
      </c>
      <c r="P29" s="8">
        <v>29198</v>
      </c>
      <c r="Q29" s="7">
        <v>851212</v>
      </c>
      <c r="R29" s="20">
        <f t="shared" si="0"/>
        <v>2.0481983459635913</v>
      </c>
      <c r="S29" s="10"/>
    </row>
    <row r="30" spans="2:19" ht="32.25" customHeight="1" x14ac:dyDescent="0.3">
      <c r="B30" s="21" t="s">
        <v>38</v>
      </c>
      <c r="C30" s="8">
        <v>0</v>
      </c>
      <c r="D30" s="8">
        <v>34760</v>
      </c>
      <c r="E30" s="8">
        <v>18500</v>
      </c>
      <c r="F30" s="8">
        <v>121017</v>
      </c>
      <c r="G30" s="8">
        <v>3966</v>
      </c>
      <c r="H30" s="8">
        <v>49278</v>
      </c>
      <c r="I30" s="8">
        <v>148022</v>
      </c>
      <c r="J30" s="8">
        <v>194377</v>
      </c>
      <c r="K30" s="8">
        <v>0</v>
      </c>
      <c r="L30" s="8">
        <v>17307</v>
      </c>
      <c r="M30" s="8">
        <v>55598</v>
      </c>
      <c r="N30" s="8">
        <v>110186</v>
      </c>
      <c r="O30" s="8">
        <v>0</v>
      </c>
      <c r="P30" s="8">
        <v>5136</v>
      </c>
      <c r="Q30" s="7">
        <v>758147</v>
      </c>
      <c r="R30" s="20">
        <f t="shared" si="0"/>
        <v>1.8242640275245872</v>
      </c>
      <c r="S30" s="10"/>
    </row>
    <row r="31" spans="2:19" ht="32.25" customHeight="1" x14ac:dyDescent="0.3">
      <c r="B31" s="21" t="s">
        <v>196</v>
      </c>
      <c r="C31" s="8">
        <v>0</v>
      </c>
      <c r="D31" s="8">
        <v>6896</v>
      </c>
      <c r="E31" s="8">
        <v>4936</v>
      </c>
      <c r="F31" s="8">
        <v>32073</v>
      </c>
      <c r="G31" s="8">
        <v>4764</v>
      </c>
      <c r="H31" s="8">
        <v>234</v>
      </c>
      <c r="I31" s="8">
        <v>94628</v>
      </c>
      <c r="J31" s="8">
        <v>109205</v>
      </c>
      <c r="K31" s="8">
        <v>0</v>
      </c>
      <c r="L31" s="8">
        <v>23626</v>
      </c>
      <c r="M31" s="8">
        <v>18132</v>
      </c>
      <c r="N31" s="8">
        <v>21234</v>
      </c>
      <c r="O31" s="8">
        <v>51109</v>
      </c>
      <c r="P31" s="8">
        <v>1167</v>
      </c>
      <c r="Q31" s="7">
        <v>368003</v>
      </c>
      <c r="R31" s="20">
        <f t="shared" si="0"/>
        <v>0.8854940201849123</v>
      </c>
      <c r="S31" s="10"/>
    </row>
    <row r="32" spans="2:19" ht="32.25" customHeight="1" x14ac:dyDescent="0.3">
      <c r="B32" s="21" t="s">
        <v>197</v>
      </c>
      <c r="C32" s="8">
        <v>51196</v>
      </c>
      <c r="D32" s="8">
        <v>39282</v>
      </c>
      <c r="E32" s="8">
        <v>2472</v>
      </c>
      <c r="F32" s="8">
        <v>58423</v>
      </c>
      <c r="G32" s="8">
        <v>2645</v>
      </c>
      <c r="H32" s="8">
        <v>8574</v>
      </c>
      <c r="I32" s="8">
        <v>30568</v>
      </c>
      <c r="J32" s="8">
        <v>16700</v>
      </c>
      <c r="K32" s="8">
        <v>0</v>
      </c>
      <c r="L32" s="8">
        <v>6028</v>
      </c>
      <c r="M32" s="8">
        <v>4473</v>
      </c>
      <c r="N32" s="8">
        <v>4488</v>
      </c>
      <c r="O32" s="8">
        <v>0</v>
      </c>
      <c r="P32" s="8">
        <v>10337</v>
      </c>
      <c r="Q32" s="7">
        <v>235183</v>
      </c>
      <c r="R32" s="20">
        <f t="shared" si="0"/>
        <v>0.56590065882383633</v>
      </c>
      <c r="S32" s="10"/>
    </row>
    <row r="33" spans="2:19" ht="32.25" customHeight="1" x14ac:dyDescent="0.3">
      <c r="B33" s="21" t="s">
        <v>215</v>
      </c>
      <c r="C33" s="8">
        <v>0</v>
      </c>
      <c r="D33" s="8">
        <v>1410</v>
      </c>
      <c r="E33" s="8">
        <v>657</v>
      </c>
      <c r="F33" s="8">
        <v>7819</v>
      </c>
      <c r="G33" s="8">
        <v>3748</v>
      </c>
      <c r="H33" s="8">
        <v>12990</v>
      </c>
      <c r="I33" s="8">
        <v>5080</v>
      </c>
      <c r="J33" s="8">
        <v>6242</v>
      </c>
      <c r="K33" s="8">
        <v>0</v>
      </c>
      <c r="L33" s="8">
        <v>383</v>
      </c>
      <c r="M33" s="8">
        <v>556</v>
      </c>
      <c r="N33" s="8">
        <v>3987</v>
      </c>
      <c r="O33" s="8">
        <v>0</v>
      </c>
      <c r="P33" s="8">
        <v>22056</v>
      </c>
      <c r="Q33" s="7">
        <v>64929</v>
      </c>
      <c r="R33" s="20">
        <f t="shared" si="0"/>
        <v>0.15623307754715632</v>
      </c>
      <c r="S33" s="10"/>
    </row>
    <row r="34" spans="2:19" ht="32.25" customHeight="1" x14ac:dyDescent="0.3">
      <c r="B34" s="21" t="s">
        <v>198</v>
      </c>
      <c r="C34" s="8">
        <v>0</v>
      </c>
      <c r="D34" s="8">
        <v>1101</v>
      </c>
      <c r="E34" s="8">
        <v>745</v>
      </c>
      <c r="F34" s="8">
        <v>3259</v>
      </c>
      <c r="G34" s="8">
        <v>3012</v>
      </c>
      <c r="H34" s="8">
        <v>1584</v>
      </c>
      <c r="I34" s="8">
        <v>43368</v>
      </c>
      <c r="J34" s="8">
        <v>27729</v>
      </c>
      <c r="K34" s="8">
        <v>0</v>
      </c>
      <c r="L34" s="8">
        <v>38540</v>
      </c>
      <c r="M34" s="8">
        <v>3251</v>
      </c>
      <c r="N34" s="8">
        <v>6240</v>
      </c>
      <c r="O34" s="8">
        <v>1070043</v>
      </c>
      <c r="P34" s="8">
        <v>6986</v>
      </c>
      <c r="Q34" s="7">
        <v>1205858</v>
      </c>
      <c r="R34" s="20">
        <f t="shared" si="0"/>
        <v>2.9015525639522992</v>
      </c>
      <c r="S34" s="10"/>
    </row>
    <row r="35" spans="2:19" ht="32.25" customHeight="1" x14ac:dyDescent="0.3">
      <c r="B35" s="21" t="s">
        <v>199</v>
      </c>
      <c r="C35" s="8">
        <v>0</v>
      </c>
      <c r="D35" s="8">
        <v>58724</v>
      </c>
      <c r="E35" s="8">
        <v>6176</v>
      </c>
      <c r="F35" s="8">
        <v>77888</v>
      </c>
      <c r="G35" s="8">
        <v>25684</v>
      </c>
      <c r="H35" s="8">
        <v>5985</v>
      </c>
      <c r="I35" s="8">
        <v>78412</v>
      </c>
      <c r="J35" s="8">
        <v>60798</v>
      </c>
      <c r="K35" s="8">
        <v>0</v>
      </c>
      <c r="L35" s="8">
        <v>5445</v>
      </c>
      <c r="M35" s="8">
        <v>23779</v>
      </c>
      <c r="N35" s="8">
        <v>27176</v>
      </c>
      <c r="O35" s="8">
        <v>162941</v>
      </c>
      <c r="P35" s="8">
        <v>80705</v>
      </c>
      <c r="Q35" s="7">
        <v>613713</v>
      </c>
      <c r="R35" s="20">
        <f t="shared" si="0"/>
        <v>1.4767248952039604</v>
      </c>
      <c r="S35" s="10"/>
    </row>
    <row r="36" spans="2:19" ht="32.25" customHeight="1" x14ac:dyDescent="0.3">
      <c r="B36" s="21" t="s">
        <v>216</v>
      </c>
      <c r="C36" s="8">
        <v>0</v>
      </c>
      <c r="D36" s="8">
        <v>4932</v>
      </c>
      <c r="E36" s="8">
        <v>3359</v>
      </c>
      <c r="F36" s="8">
        <v>23561</v>
      </c>
      <c r="G36" s="8">
        <v>21200</v>
      </c>
      <c r="H36" s="8">
        <v>8642</v>
      </c>
      <c r="I36" s="8">
        <v>120717</v>
      </c>
      <c r="J36" s="8">
        <v>153539</v>
      </c>
      <c r="K36" s="8">
        <v>40336</v>
      </c>
      <c r="L36" s="8">
        <v>2384</v>
      </c>
      <c r="M36" s="8">
        <v>21768</v>
      </c>
      <c r="N36" s="8">
        <v>14943</v>
      </c>
      <c r="O36" s="8">
        <v>503315</v>
      </c>
      <c r="P36" s="8">
        <v>8197</v>
      </c>
      <c r="Q36" s="7">
        <v>926893</v>
      </c>
      <c r="R36" s="20">
        <f t="shared" si="0"/>
        <v>2.2303030378862507</v>
      </c>
      <c r="S36" s="10"/>
    </row>
    <row r="37" spans="2:19" ht="32.25" customHeight="1" x14ac:dyDescent="0.3">
      <c r="B37" s="21" t="s">
        <v>40</v>
      </c>
      <c r="C37" s="8">
        <v>0</v>
      </c>
      <c r="D37" s="8">
        <v>4077</v>
      </c>
      <c r="E37" s="8">
        <v>2334</v>
      </c>
      <c r="F37" s="8">
        <v>4544</v>
      </c>
      <c r="G37" s="8">
        <v>6041</v>
      </c>
      <c r="H37" s="8">
        <v>465</v>
      </c>
      <c r="I37" s="8">
        <v>36020</v>
      </c>
      <c r="J37" s="8">
        <v>48748</v>
      </c>
      <c r="K37" s="8">
        <v>0</v>
      </c>
      <c r="L37" s="8">
        <v>14635</v>
      </c>
      <c r="M37" s="8">
        <v>10560</v>
      </c>
      <c r="N37" s="8">
        <v>20548</v>
      </c>
      <c r="O37" s="8">
        <v>7890</v>
      </c>
      <c r="P37" s="8">
        <v>1146</v>
      </c>
      <c r="Q37" s="7">
        <v>157007</v>
      </c>
      <c r="R37" s="20">
        <f t="shared" si="0"/>
        <v>0.37779246263528427</v>
      </c>
      <c r="S37" s="10"/>
    </row>
    <row r="38" spans="2:19" ht="32.25" customHeight="1" x14ac:dyDescent="0.3">
      <c r="B38" s="21" t="s">
        <v>41</v>
      </c>
      <c r="C38" s="8">
        <v>0</v>
      </c>
      <c r="D38" s="8">
        <v>23044</v>
      </c>
      <c r="E38" s="8">
        <v>17458</v>
      </c>
      <c r="F38" s="8">
        <v>132437</v>
      </c>
      <c r="G38" s="8">
        <v>7950</v>
      </c>
      <c r="H38" s="8">
        <v>35184</v>
      </c>
      <c r="I38" s="8">
        <v>60066</v>
      </c>
      <c r="J38" s="8">
        <v>40776</v>
      </c>
      <c r="K38" s="8">
        <v>0</v>
      </c>
      <c r="L38" s="8">
        <v>7402</v>
      </c>
      <c r="M38" s="8">
        <v>56876</v>
      </c>
      <c r="N38" s="8">
        <v>72321</v>
      </c>
      <c r="O38" s="8">
        <v>3634</v>
      </c>
      <c r="P38" s="8">
        <v>4639</v>
      </c>
      <c r="Q38" s="7">
        <v>461788</v>
      </c>
      <c r="R38" s="20">
        <f t="shared" si="0"/>
        <v>1.1111608128008474</v>
      </c>
      <c r="S38" s="10"/>
    </row>
    <row r="39" spans="2:19" ht="32.25" customHeight="1" x14ac:dyDescent="0.3">
      <c r="B39" s="21" t="s">
        <v>42</v>
      </c>
      <c r="C39" s="8">
        <v>0</v>
      </c>
      <c r="D39" s="8">
        <v>16498</v>
      </c>
      <c r="E39" s="8">
        <v>5017</v>
      </c>
      <c r="F39" s="8">
        <v>14032</v>
      </c>
      <c r="G39" s="8">
        <v>2342</v>
      </c>
      <c r="H39" s="8">
        <v>1707</v>
      </c>
      <c r="I39" s="8">
        <v>142332</v>
      </c>
      <c r="J39" s="8">
        <v>95125</v>
      </c>
      <c r="K39" s="8">
        <v>0</v>
      </c>
      <c r="L39" s="8">
        <v>6386</v>
      </c>
      <c r="M39" s="8">
        <v>6961</v>
      </c>
      <c r="N39" s="8">
        <v>7616</v>
      </c>
      <c r="O39" s="8">
        <v>0</v>
      </c>
      <c r="P39" s="8">
        <v>169</v>
      </c>
      <c r="Q39" s="7">
        <v>298185</v>
      </c>
      <c r="R39" s="20">
        <f t="shared" si="0"/>
        <v>0.71749696173356758</v>
      </c>
      <c r="S39" s="10"/>
    </row>
    <row r="40" spans="2:19" ht="32.25" customHeight="1" x14ac:dyDescent="0.3">
      <c r="B40" s="21" t="s">
        <v>43</v>
      </c>
      <c r="C40" s="8">
        <v>0</v>
      </c>
      <c r="D40" s="8">
        <v>5045</v>
      </c>
      <c r="E40" s="8">
        <v>1089</v>
      </c>
      <c r="F40" s="8">
        <v>3583</v>
      </c>
      <c r="G40" s="8">
        <v>1385</v>
      </c>
      <c r="H40" s="8">
        <v>1755</v>
      </c>
      <c r="I40" s="8">
        <v>141236</v>
      </c>
      <c r="J40" s="8">
        <v>104910</v>
      </c>
      <c r="K40" s="8">
        <v>0</v>
      </c>
      <c r="L40" s="8">
        <v>6677</v>
      </c>
      <c r="M40" s="8">
        <v>960</v>
      </c>
      <c r="N40" s="8">
        <v>6854</v>
      </c>
      <c r="O40" s="8">
        <v>0</v>
      </c>
      <c r="P40" s="8">
        <v>20060</v>
      </c>
      <c r="Q40" s="7">
        <v>293555</v>
      </c>
      <c r="R40" s="20">
        <f t="shared" si="0"/>
        <v>0.70635619029024743</v>
      </c>
      <c r="S40" s="10"/>
    </row>
    <row r="41" spans="2:19" ht="32.25" customHeight="1" x14ac:dyDescent="0.3">
      <c r="B41" s="21" t="s">
        <v>44</v>
      </c>
      <c r="C41" s="8">
        <v>16000</v>
      </c>
      <c r="D41" s="8">
        <v>13704</v>
      </c>
      <c r="E41" s="8">
        <v>3503</v>
      </c>
      <c r="F41" s="8">
        <v>51727</v>
      </c>
      <c r="G41" s="8">
        <v>1528</v>
      </c>
      <c r="H41" s="8">
        <v>6696</v>
      </c>
      <c r="I41" s="8">
        <v>70636</v>
      </c>
      <c r="J41" s="8">
        <v>78511</v>
      </c>
      <c r="K41" s="8">
        <v>4453</v>
      </c>
      <c r="L41" s="8">
        <v>7715</v>
      </c>
      <c r="M41" s="8">
        <v>14419</v>
      </c>
      <c r="N41" s="8">
        <v>16075</v>
      </c>
      <c r="O41" s="8">
        <v>252129</v>
      </c>
      <c r="P41" s="8">
        <v>7983</v>
      </c>
      <c r="Q41" s="7">
        <v>545078</v>
      </c>
      <c r="R41" s="20">
        <f t="shared" si="0"/>
        <v>1.3115743880738788</v>
      </c>
      <c r="S41" s="10"/>
    </row>
    <row r="42" spans="2:19" ht="32.25" customHeight="1" x14ac:dyDescent="0.3">
      <c r="B42" s="21" t="s">
        <v>45</v>
      </c>
      <c r="C42" s="8">
        <v>0</v>
      </c>
      <c r="D42" s="8">
        <v>64331</v>
      </c>
      <c r="E42" s="8">
        <v>41030</v>
      </c>
      <c r="F42" s="8">
        <v>251210</v>
      </c>
      <c r="G42" s="8">
        <v>39535</v>
      </c>
      <c r="H42" s="8">
        <v>38753</v>
      </c>
      <c r="I42" s="8">
        <v>480418</v>
      </c>
      <c r="J42" s="8">
        <v>326188</v>
      </c>
      <c r="K42" s="8">
        <v>0</v>
      </c>
      <c r="L42" s="8">
        <v>38469</v>
      </c>
      <c r="M42" s="8">
        <v>111648</v>
      </c>
      <c r="N42" s="8">
        <v>101573</v>
      </c>
      <c r="O42" s="8">
        <v>1739954</v>
      </c>
      <c r="P42" s="8">
        <v>73777</v>
      </c>
      <c r="Q42" s="7">
        <v>3306886</v>
      </c>
      <c r="R42" s="20">
        <f t="shared" si="0"/>
        <v>7.9570758347980952</v>
      </c>
      <c r="S42" s="10"/>
    </row>
    <row r="43" spans="2:19" ht="32.25" customHeight="1" x14ac:dyDescent="0.3">
      <c r="B43" s="21" t="s">
        <v>46</v>
      </c>
      <c r="C43" s="8">
        <v>5586</v>
      </c>
      <c r="D43" s="8">
        <v>0</v>
      </c>
      <c r="E43" s="8">
        <v>0</v>
      </c>
      <c r="F43" s="8">
        <v>11</v>
      </c>
      <c r="G43" s="8">
        <v>130</v>
      </c>
      <c r="H43" s="8">
        <v>1200</v>
      </c>
      <c r="I43" s="8">
        <v>103292</v>
      </c>
      <c r="J43" s="8">
        <v>33343</v>
      </c>
      <c r="K43" s="8">
        <v>0</v>
      </c>
      <c r="L43" s="8">
        <v>31</v>
      </c>
      <c r="M43" s="8">
        <v>36</v>
      </c>
      <c r="N43" s="8">
        <v>215</v>
      </c>
      <c r="O43" s="8">
        <v>0</v>
      </c>
      <c r="P43" s="8">
        <v>2114</v>
      </c>
      <c r="Q43" s="7">
        <v>145957</v>
      </c>
      <c r="R43" s="20">
        <f t="shared" si="0"/>
        <v>0.35120379644766275</v>
      </c>
      <c r="S43" s="10"/>
    </row>
    <row r="44" spans="2:19" ht="32.25" customHeight="1" x14ac:dyDescent="0.25">
      <c r="B44" s="115" t="s">
        <v>47</v>
      </c>
      <c r="C44" s="114">
        <f>SUM(C7:C43)</f>
        <v>496976</v>
      </c>
      <c r="D44" s="114">
        <f t="shared" ref="D44:R44" si="1">SUM(D7:D43)</f>
        <v>1111150</v>
      </c>
      <c r="E44" s="114">
        <f t="shared" si="1"/>
        <v>567121</v>
      </c>
      <c r="F44" s="114">
        <f t="shared" si="1"/>
        <v>3844508</v>
      </c>
      <c r="G44" s="114">
        <f t="shared" si="1"/>
        <v>966096</v>
      </c>
      <c r="H44" s="114">
        <f t="shared" si="1"/>
        <v>1037377</v>
      </c>
      <c r="I44" s="114">
        <f t="shared" si="1"/>
        <v>6100284</v>
      </c>
      <c r="J44" s="114">
        <f t="shared" si="1"/>
        <v>5705352</v>
      </c>
      <c r="K44" s="114">
        <f t="shared" si="1"/>
        <v>865533</v>
      </c>
      <c r="L44" s="114">
        <f t="shared" si="1"/>
        <v>1498569</v>
      </c>
      <c r="M44" s="114">
        <f t="shared" si="1"/>
        <v>1820249</v>
      </c>
      <c r="N44" s="114">
        <f t="shared" si="1"/>
        <v>2231098</v>
      </c>
      <c r="O44" s="114">
        <f t="shared" si="1"/>
        <v>14288674</v>
      </c>
      <c r="P44" s="114">
        <f t="shared" si="1"/>
        <v>1026085</v>
      </c>
      <c r="Q44" s="114">
        <f t="shared" si="1"/>
        <v>41559061</v>
      </c>
      <c r="R44" s="114">
        <f t="shared" si="1"/>
        <v>99.999999999999986</v>
      </c>
      <c r="S44" s="10"/>
    </row>
    <row r="45" spans="2:19" ht="32.25" customHeight="1" x14ac:dyDescent="0.25">
      <c r="B45" s="277" t="s">
        <v>48</v>
      </c>
      <c r="C45" s="278"/>
      <c r="D45" s="278"/>
      <c r="E45" s="278"/>
      <c r="F45" s="278"/>
      <c r="G45" s="278"/>
      <c r="H45" s="278"/>
      <c r="I45" s="278"/>
      <c r="J45" s="278"/>
      <c r="K45" s="278"/>
      <c r="L45" s="278"/>
      <c r="M45" s="278"/>
      <c r="N45" s="278"/>
      <c r="O45" s="278"/>
      <c r="P45" s="278"/>
      <c r="Q45" s="278"/>
      <c r="R45" s="279"/>
      <c r="S45" s="10"/>
    </row>
    <row r="46" spans="2:19" ht="32.25" customHeight="1" x14ac:dyDescent="0.3">
      <c r="B46" s="21" t="s">
        <v>49</v>
      </c>
      <c r="C46" s="8">
        <v>6916</v>
      </c>
      <c r="D46" s="8">
        <v>50078</v>
      </c>
      <c r="E46" s="8">
        <v>0</v>
      </c>
      <c r="F46" s="8">
        <v>159081</v>
      </c>
      <c r="G46" s="8">
        <v>6332</v>
      </c>
      <c r="H46" s="8">
        <v>18948</v>
      </c>
      <c r="I46" s="8">
        <v>0</v>
      </c>
      <c r="J46" s="8">
        <v>35714</v>
      </c>
      <c r="K46" s="8">
        <v>0</v>
      </c>
      <c r="L46" s="8">
        <v>2684</v>
      </c>
      <c r="M46" s="8">
        <v>0</v>
      </c>
      <c r="N46" s="8">
        <v>124</v>
      </c>
      <c r="O46" s="8">
        <v>131993</v>
      </c>
      <c r="P46" s="8">
        <v>12739</v>
      </c>
      <c r="Q46" s="8">
        <v>424609</v>
      </c>
      <c r="R46" s="22">
        <f>Q46/$Q$49*100</f>
        <v>12.487515689939734</v>
      </c>
      <c r="S46" s="10"/>
    </row>
    <row r="47" spans="2:19" ht="32.25" customHeight="1" x14ac:dyDescent="0.3">
      <c r="B47" s="21" t="s">
        <v>82</v>
      </c>
      <c r="C47" s="8">
        <v>-1507</v>
      </c>
      <c r="D47" s="8">
        <v>73548</v>
      </c>
      <c r="E47" s="8">
        <v>0</v>
      </c>
      <c r="F47" s="8">
        <v>423242</v>
      </c>
      <c r="G47" s="8">
        <v>1523</v>
      </c>
      <c r="H47" s="8">
        <v>42356</v>
      </c>
      <c r="I47" s="8">
        <v>0</v>
      </c>
      <c r="J47" s="8">
        <v>128725</v>
      </c>
      <c r="K47" s="8">
        <v>0</v>
      </c>
      <c r="L47" s="8">
        <v>2299</v>
      </c>
      <c r="M47" s="8">
        <v>0</v>
      </c>
      <c r="N47" s="8">
        <v>0</v>
      </c>
      <c r="O47" s="8">
        <v>87486</v>
      </c>
      <c r="P47" s="8">
        <v>167293</v>
      </c>
      <c r="Q47" s="8">
        <v>924967</v>
      </c>
      <c r="R47" s="22">
        <f t="shared" ref="R47:R48" si="2">Q47/$Q$49*100</f>
        <v>27.202767546558093</v>
      </c>
      <c r="S47" s="10"/>
    </row>
    <row r="48" spans="2:19" ht="32.25" customHeight="1" x14ac:dyDescent="0.3">
      <c r="B48" s="21" t="s">
        <v>50</v>
      </c>
      <c r="C48" s="8">
        <v>7176</v>
      </c>
      <c r="D48" s="8">
        <v>167175</v>
      </c>
      <c r="E48" s="8">
        <v>0</v>
      </c>
      <c r="F48" s="8">
        <v>763339</v>
      </c>
      <c r="G48" s="8">
        <v>91387</v>
      </c>
      <c r="H48" s="8">
        <v>105685</v>
      </c>
      <c r="I48" s="8">
        <v>15473</v>
      </c>
      <c r="J48" s="8">
        <v>162768</v>
      </c>
      <c r="K48" s="8">
        <v>0</v>
      </c>
      <c r="L48" s="8">
        <v>22310</v>
      </c>
      <c r="M48" s="8">
        <v>119949</v>
      </c>
      <c r="N48" s="8">
        <v>1828</v>
      </c>
      <c r="O48" s="8">
        <v>309671</v>
      </c>
      <c r="P48" s="8">
        <v>283930</v>
      </c>
      <c r="Q48" s="8">
        <v>2050692</v>
      </c>
      <c r="R48" s="22">
        <f t="shared" si="2"/>
        <v>60.309716763502173</v>
      </c>
      <c r="S48" s="10"/>
    </row>
    <row r="49" spans="1:19" ht="32.25" customHeight="1" x14ac:dyDescent="0.25">
      <c r="B49" s="115" t="s">
        <v>201</v>
      </c>
      <c r="C49" s="114">
        <f>SUM(C46:C48)</f>
        <v>12585</v>
      </c>
      <c r="D49" s="114">
        <f t="shared" ref="D49:R49" si="3">SUM(D46:D48)</f>
        <v>290801</v>
      </c>
      <c r="E49" s="114">
        <f t="shared" si="3"/>
        <v>0</v>
      </c>
      <c r="F49" s="114">
        <f t="shared" si="3"/>
        <v>1345662</v>
      </c>
      <c r="G49" s="114">
        <f t="shared" si="3"/>
        <v>99242</v>
      </c>
      <c r="H49" s="114">
        <f t="shared" si="3"/>
        <v>166989</v>
      </c>
      <c r="I49" s="114">
        <f t="shared" si="3"/>
        <v>15473</v>
      </c>
      <c r="J49" s="114">
        <f t="shared" si="3"/>
        <v>327207</v>
      </c>
      <c r="K49" s="114">
        <f t="shared" si="3"/>
        <v>0</v>
      </c>
      <c r="L49" s="114">
        <f t="shared" si="3"/>
        <v>27293</v>
      </c>
      <c r="M49" s="114">
        <f t="shared" si="3"/>
        <v>119949</v>
      </c>
      <c r="N49" s="114">
        <f t="shared" si="3"/>
        <v>1952</v>
      </c>
      <c r="O49" s="114">
        <f t="shared" si="3"/>
        <v>529150</v>
      </c>
      <c r="P49" s="114">
        <f t="shared" si="3"/>
        <v>463962</v>
      </c>
      <c r="Q49" s="114">
        <f t="shared" si="3"/>
        <v>3400268</v>
      </c>
      <c r="R49" s="194">
        <f t="shared" si="3"/>
        <v>100</v>
      </c>
      <c r="S49" s="10"/>
    </row>
    <row r="50" spans="1:19" s="1" customFormat="1" ht="19.5" customHeight="1" x14ac:dyDescent="0.3">
      <c r="A50"/>
      <c r="B50" s="282" t="s">
        <v>52</v>
      </c>
      <c r="C50" s="282"/>
      <c r="D50" s="282"/>
      <c r="E50" s="282"/>
      <c r="F50" s="282"/>
      <c r="G50" s="282"/>
      <c r="H50" s="282"/>
      <c r="I50" s="282"/>
      <c r="J50" s="282"/>
      <c r="K50" s="282"/>
      <c r="L50" s="282"/>
      <c r="M50" s="282"/>
      <c r="N50" s="282"/>
      <c r="O50" s="282"/>
      <c r="P50" s="282"/>
      <c r="Q50" s="282"/>
      <c r="R50" s="282"/>
      <c r="S50" s="12"/>
    </row>
  </sheetData>
  <sheetProtection password="E931" sheet="1" objects="1" scenarios="1"/>
  <sortState ref="B7:R42">
    <sortCondition ref="B7:B42"/>
  </sortState>
  <mergeCells count="21">
    <mergeCell ref="F4:F5"/>
    <mergeCell ref="G4:G5"/>
    <mergeCell ref="N4:N5"/>
    <mergeCell ref="O4:O5"/>
    <mergeCell ref="P4:P5"/>
    <mergeCell ref="B3:R3"/>
    <mergeCell ref="B6:R6"/>
    <mergeCell ref="Q4:Q5"/>
    <mergeCell ref="R4:R5"/>
    <mergeCell ref="B50:R50"/>
    <mergeCell ref="B45:R45"/>
    <mergeCell ref="H4:H5"/>
    <mergeCell ref="I4:I5"/>
    <mergeCell ref="J4:J5"/>
    <mergeCell ref="K4:K5"/>
    <mergeCell ref="L4:L5"/>
    <mergeCell ref="M4:M5"/>
    <mergeCell ref="B4:B5"/>
    <mergeCell ref="C4:C5"/>
    <mergeCell ref="D4:D5"/>
    <mergeCell ref="E4:E5"/>
  </mergeCells>
  <pageMargins left="0.7" right="0.7" top="0.75" bottom="0.75" header="0.3" footer="0.3"/>
  <pageSetup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B2:S50"/>
  <sheetViews>
    <sheetView showGridLines="0" tabSelected="1" topLeftCell="A43" zoomScale="80" zoomScaleNormal="80" workbookViewId="0">
      <selection activeCell="E59" sqref="E59"/>
    </sheetView>
  </sheetViews>
  <sheetFormatPr defaultRowHeight="18" customHeight="1" x14ac:dyDescent="0.25"/>
  <cols>
    <col min="1" max="1" width="12.5703125" style="1" customWidth="1"/>
    <col min="2" max="2" width="43.28515625" style="116" customWidth="1"/>
    <col min="3" max="17" width="17.140625" style="1" customWidth="1"/>
    <col min="18" max="18" width="2" style="1" customWidth="1"/>
    <col min="19" max="19" width="9.140625" customWidth="1"/>
    <col min="20" max="16384" width="9.140625" style="1"/>
  </cols>
  <sheetData>
    <row r="2" spans="2:18" ht="18" customHeight="1" x14ac:dyDescent="0.25">
      <c r="B2" s="28"/>
      <c r="C2" s="12"/>
      <c r="D2" s="12"/>
      <c r="E2" s="12"/>
      <c r="F2" s="12"/>
      <c r="G2" s="12"/>
      <c r="H2" s="12"/>
      <c r="I2" s="12"/>
      <c r="J2" s="12"/>
      <c r="K2" s="12"/>
      <c r="L2" s="12"/>
      <c r="M2" s="12"/>
      <c r="N2" s="12"/>
      <c r="O2" s="12"/>
      <c r="P2" s="12"/>
      <c r="Q2" s="12"/>
      <c r="R2" s="12"/>
    </row>
    <row r="3" spans="2:18" ht="21.75" customHeight="1" x14ac:dyDescent="0.25">
      <c r="B3" s="284" t="s">
        <v>289</v>
      </c>
      <c r="C3" s="285"/>
      <c r="D3" s="285"/>
      <c r="E3" s="285"/>
      <c r="F3" s="285"/>
      <c r="G3" s="285"/>
      <c r="H3" s="285"/>
      <c r="I3" s="285"/>
      <c r="J3" s="285"/>
      <c r="K3" s="285"/>
      <c r="L3" s="285"/>
      <c r="M3" s="285"/>
      <c r="N3" s="285"/>
      <c r="O3" s="285"/>
      <c r="P3" s="285"/>
      <c r="Q3" s="286"/>
      <c r="R3" s="12"/>
    </row>
    <row r="4" spans="2:18" ht="18" customHeight="1" x14ac:dyDescent="0.25">
      <c r="B4" s="283" t="s">
        <v>0</v>
      </c>
      <c r="C4" s="287" t="s">
        <v>91</v>
      </c>
      <c r="D4" s="287" t="s">
        <v>92</v>
      </c>
      <c r="E4" s="287" t="s">
        <v>93</v>
      </c>
      <c r="F4" s="287" t="s">
        <v>94</v>
      </c>
      <c r="G4" s="287" t="s">
        <v>95</v>
      </c>
      <c r="H4" s="287" t="s">
        <v>96</v>
      </c>
      <c r="I4" s="287" t="s">
        <v>97</v>
      </c>
      <c r="J4" s="287" t="s">
        <v>98</v>
      </c>
      <c r="K4" s="280" t="s">
        <v>99</v>
      </c>
      <c r="L4" s="280" t="s">
        <v>100</v>
      </c>
      <c r="M4" s="280" t="s">
        <v>101</v>
      </c>
      <c r="N4" s="280" t="s">
        <v>102</v>
      </c>
      <c r="O4" s="280" t="s">
        <v>103</v>
      </c>
      <c r="P4" s="287" t="s">
        <v>104</v>
      </c>
      <c r="Q4" s="280" t="s">
        <v>105</v>
      </c>
      <c r="R4" s="12"/>
    </row>
    <row r="5" spans="2:18" ht="18" customHeight="1" x14ac:dyDescent="0.25">
      <c r="B5" s="283"/>
      <c r="C5" s="287"/>
      <c r="D5" s="287"/>
      <c r="E5" s="287"/>
      <c r="F5" s="287"/>
      <c r="G5" s="287"/>
      <c r="H5" s="287"/>
      <c r="I5" s="287"/>
      <c r="J5" s="287"/>
      <c r="K5" s="280"/>
      <c r="L5" s="280"/>
      <c r="M5" s="280"/>
      <c r="N5" s="280"/>
      <c r="O5" s="280"/>
      <c r="P5" s="287"/>
      <c r="Q5" s="280"/>
      <c r="R5" s="12"/>
    </row>
    <row r="6" spans="2:18" ht="25.5" customHeight="1" x14ac:dyDescent="0.25">
      <c r="B6" s="277" t="s">
        <v>16</v>
      </c>
      <c r="C6" s="278"/>
      <c r="D6" s="278"/>
      <c r="E6" s="278"/>
      <c r="F6" s="278"/>
      <c r="G6" s="278"/>
      <c r="H6" s="278"/>
      <c r="I6" s="278"/>
      <c r="J6" s="278"/>
      <c r="K6" s="278"/>
      <c r="L6" s="278"/>
      <c r="M6" s="278"/>
      <c r="N6" s="278"/>
      <c r="O6" s="278"/>
      <c r="P6" s="278"/>
      <c r="Q6" s="279"/>
      <c r="R6" s="12"/>
    </row>
    <row r="7" spans="2:18" ht="25.5" customHeight="1" x14ac:dyDescent="0.3">
      <c r="B7" s="117" t="s">
        <v>33</v>
      </c>
      <c r="C7" s="118">
        <v>9.5497569299121086</v>
      </c>
      <c r="D7" s="118">
        <v>5.0010349637762674</v>
      </c>
      <c r="E7" s="118">
        <v>2.8316708427302109</v>
      </c>
      <c r="F7" s="118">
        <v>10.056137222240141</v>
      </c>
      <c r="G7" s="118">
        <v>17.696792037230257</v>
      </c>
      <c r="H7" s="118">
        <v>9.124551633591258</v>
      </c>
      <c r="I7" s="118">
        <v>5.9884916833380215</v>
      </c>
      <c r="J7" s="118">
        <v>4.146019386709181</v>
      </c>
      <c r="K7" s="118">
        <v>0</v>
      </c>
      <c r="L7" s="118">
        <v>25.975847625301203</v>
      </c>
      <c r="M7" s="118">
        <v>3.5603920123016137</v>
      </c>
      <c r="N7" s="118">
        <v>1.7789447169062049</v>
      </c>
      <c r="O7" s="118">
        <v>18.66234053628769</v>
      </c>
      <c r="P7" s="118">
        <v>5.3467305340200859</v>
      </c>
      <c r="Q7" s="119">
        <v>11.040687372604497</v>
      </c>
      <c r="R7" s="12"/>
    </row>
    <row r="8" spans="2:18" ht="25.5" customHeight="1" x14ac:dyDescent="0.3">
      <c r="B8" s="89" t="s">
        <v>45</v>
      </c>
      <c r="C8" s="118">
        <v>0</v>
      </c>
      <c r="D8" s="118">
        <v>5.7895873644422444</v>
      </c>
      <c r="E8" s="118">
        <v>7.2347876379114853</v>
      </c>
      <c r="F8" s="118">
        <v>6.5342561388869527</v>
      </c>
      <c r="G8" s="118">
        <v>4.0922434209436744</v>
      </c>
      <c r="H8" s="118">
        <v>3.7356717953068173</v>
      </c>
      <c r="I8" s="118">
        <v>7.8753382629398887</v>
      </c>
      <c r="J8" s="118">
        <v>5.7172283147472758</v>
      </c>
      <c r="K8" s="118">
        <v>0</v>
      </c>
      <c r="L8" s="118">
        <v>2.5670489647123356</v>
      </c>
      <c r="M8" s="118">
        <v>6.1336663280683021</v>
      </c>
      <c r="N8" s="118">
        <v>4.5526014545304596</v>
      </c>
      <c r="O8" s="118">
        <v>12.177155136998717</v>
      </c>
      <c r="P8" s="118">
        <v>7.1901450659545745</v>
      </c>
      <c r="Q8" s="119">
        <v>7.9570758347980952</v>
      </c>
      <c r="R8" s="12"/>
    </row>
    <row r="9" spans="2:18" ht="25.5" customHeight="1" x14ac:dyDescent="0.3">
      <c r="B9" s="89" t="s">
        <v>194</v>
      </c>
      <c r="C9" s="118">
        <v>0</v>
      </c>
      <c r="D9" s="118">
        <v>9.4501192458263965</v>
      </c>
      <c r="E9" s="118">
        <v>9.7236744892183502</v>
      </c>
      <c r="F9" s="118">
        <v>4.5179253105989119</v>
      </c>
      <c r="G9" s="118">
        <v>4.4295804971762642</v>
      </c>
      <c r="H9" s="118">
        <v>11.828872242203172</v>
      </c>
      <c r="I9" s="118">
        <v>6.2708064083573811</v>
      </c>
      <c r="J9" s="118">
        <v>6.3246404428683807</v>
      </c>
      <c r="K9" s="118">
        <v>0</v>
      </c>
      <c r="L9" s="118">
        <v>15.351912391087764</v>
      </c>
      <c r="M9" s="118">
        <v>5.3294356980830644</v>
      </c>
      <c r="N9" s="118">
        <v>4.3349507731170931</v>
      </c>
      <c r="O9" s="118">
        <v>8.9190361540895964</v>
      </c>
      <c r="P9" s="118">
        <v>16.099445952333383</v>
      </c>
      <c r="Q9" s="119">
        <v>7.4739826292032925</v>
      </c>
      <c r="R9" s="12"/>
    </row>
    <row r="10" spans="2:18" ht="25.5" customHeight="1" x14ac:dyDescent="0.3">
      <c r="B10" s="89" t="s">
        <v>20</v>
      </c>
      <c r="C10" s="118">
        <v>0</v>
      </c>
      <c r="D10" s="118">
        <v>3.5135670251541198</v>
      </c>
      <c r="E10" s="118">
        <v>5.0267932240209765</v>
      </c>
      <c r="F10" s="118">
        <v>5.745676689969172</v>
      </c>
      <c r="G10" s="118">
        <v>4.8432039880094733</v>
      </c>
      <c r="H10" s="118">
        <v>5.4574180842644475</v>
      </c>
      <c r="I10" s="118">
        <v>5.3820936861300224</v>
      </c>
      <c r="J10" s="118">
        <v>7.3359014483243099</v>
      </c>
      <c r="K10" s="118">
        <v>0</v>
      </c>
      <c r="L10" s="118">
        <v>2.3946177987133059</v>
      </c>
      <c r="M10" s="118">
        <v>4.3793459026759525</v>
      </c>
      <c r="N10" s="118">
        <v>12.464804325045337</v>
      </c>
      <c r="O10" s="118">
        <v>8.3697619527186351</v>
      </c>
      <c r="P10" s="118">
        <v>8.7573641559909756</v>
      </c>
      <c r="Q10" s="119">
        <v>6.7811806431333954</v>
      </c>
      <c r="R10" s="12"/>
    </row>
    <row r="11" spans="2:18" ht="25.5" customHeight="1" x14ac:dyDescent="0.3">
      <c r="B11" s="89" t="s">
        <v>22</v>
      </c>
      <c r="C11" s="118">
        <v>0</v>
      </c>
      <c r="D11" s="118">
        <v>4.535121270755524</v>
      </c>
      <c r="E11" s="118">
        <v>6.4427168099929295</v>
      </c>
      <c r="F11" s="118">
        <v>4.2372912216595724</v>
      </c>
      <c r="G11" s="118">
        <v>1.3094971928255577</v>
      </c>
      <c r="H11" s="118">
        <v>6.188685501992043</v>
      </c>
      <c r="I11" s="118">
        <v>10.091792447695878</v>
      </c>
      <c r="J11" s="118">
        <v>12.21921101450007</v>
      </c>
      <c r="K11" s="118">
        <v>0</v>
      </c>
      <c r="L11" s="118">
        <v>10.318510525708193</v>
      </c>
      <c r="M11" s="118">
        <v>12.714634096763685</v>
      </c>
      <c r="N11" s="118">
        <v>5.3996731654100358</v>
      </c>
      <c r="O11" s="118">
        <v>3.8827955624153789</v>
      </c>
      <c r="P11" s="118">
        <v>7.4867091907590497</v>
      </c>
      <c r="Q11" s="119">
        <v>6.68354850462093</v>
      </c>
      <c r="R11" s="12"/>
    </row>
    <row r="12" spans="2:18" ht="25.5" customHeight="1" x14ac:dyDescent="0.3">
      <c r="B12" s="89" t="s">
        <v>17</v>
      </c>
      <c r="C12" s="118">
        <v>0</v>
      </c>
      <c r="D12" s="118">
        <v>0</v>
      </c>
      <c r="E12" s="118">
        <v>3.3855209029466378E-2</v>
      </c>
      <c r="F12" s="118">
        <v>0</v>
      </c>
      <c r="G12" s="118">
        <v>1.6665010516553218E-2</v>
      </c>
      <c r="H12" s="118">
        <v>3.1136221450832242E-2</v>
      </c>
      <c r="I12" s="118">
        <v>0</v>
      </c>
      <c r="J12" s="118">
        <v>0</v>
      </c>
      <c r="K12" s="118">
        <v>0</v>
      </c>
      <c r="L12" s="118">
        <v>1.654178085893943</v>
      </c>
      <c r="M12" s="118">
        <v>2.4721892444385355E-3</v>
      </c>
      <c r="N12" s="118">
        <v>1.1698724125968469</v>
      </c>
      <c r="O12" s="118">
        <v>16.863174287551104</v>
      </c>
      <c r="P12" s="118">
        <v>1.3239643889151484</v>
      </c>
      <c r="Q12" s="119">
        <v>5.9547038370284637</v>
      </c>
      <c r="R12" s="12"/>
    </row>
    <row r="13" spans="2:18" ht="25.5" customHeight="1" x14ac:dyDescent="0.3">
      <c r="B13" s="89" t="s">
        <v>30</v>
      </c>
      <c r="C13" s="118">
        <v>53.671605872315766</v>
      </c>
      <c r="D13" s="118">
        <v>3.4254601088961891</v>
      </c>
      <c r="E13" s="118">
        <v>9.392175567471492</v>
      </c>
      <c r="F13" s="118">
        <v>6.7219784690264657</v>
      </c>
      <c r="G13" s="118">
        <v>4.9013762607442741</v>
      </c>
      <c r="H13" s="118">
        <v>6.219821723442875</v>
      </c>
      <c r="I13" s="118">
        <v>7.9690879965588488</v>
      </c>
      <c r="J13" s="118">
        <v>3.6972477771748351</v>
      </c>
      <c r="K13" s="118">
        <v>0</v>
      </c>
      <c r="L13" s="118">
        <v>7.9546554079258289</v>
      </c>
      <c r="M13" s="118">
        <v>4.4660373388475971</v>
      </c>
      <c r="N13" s="118">
        <v>8.5063946092910303</v>
      </c>
      <c r="O13" s="118">
        <v>2.7235487351730465</v>
      </c>
      <c r="P13" s="118">
        <v>3.6656807184589968</v>
      </c>
      <c r="Q13" s="119">
        <v>5.3959351968996607</v>
      </c>
      <c r="R13" s="12"/>
    </row>
    <row r="14" spans="2:18" ht="25.5" customHeight="1" x14ac:dyDescent="0.3">
      <c r="B14" s="89" t="s">
        <v>27</v>
      </c>
      <c r="C14" s="118">
        <v>5.1891841859566661</v>
      </c>
      <c r="D14" s="118">
        <v>12.436394726184584</v>
      </c>
      <c r="E14" s="118">
        <v>6.1554765208835498</v>
      </c>
      <c r="F14" s="118">
        <v>12.133802296678795</v>
      </c>
      <c r="G14" s="118">
        <v>3.6956989781553804</v>
      </c>
      <c r="H14" s="118">
        <v>6.8410038009325449</v>
      </c>
      <c r="I14" s="118">
        <v>2.8659649288459357</v>
      </c>
      <c r="J14" s="118">
        <v>3.9223697328403224</v>
      </c>
      <c r="K14" s="118">
        <v>5.5460623685058801</v>
      </c>
      <c r="L14" s="118">
        <v>2.1040739532180366</v>
      </c>
      <c r="M14" s="118">
        <v>9.3854192475864551</v>
      </c>
      <c r="N14" s="118">
        <v>10.060248362017267</v>
      </c>
      <c r="O14" s="118">
        <v>3.6964381719395374</v>
      </c>
      <c r="P14" s="118">
        <v>3.2436883883888759</v>
      </c>
      <c r="Q14" s="119">
        <v>5.3103630036299432</v>
      </c>
      <c r="R14" s="12"/>
    </row>
    <row r="15" spans="2:18" ht="25.5" customHeight="1" x14ac:dyDescent="0.3">
      <c r="B15" s="89" t="s">
        <v>29</v>
      </c>
      <c r="C15" s="118">
        <v>8.701627442773896</v>
      </c>
      <c r="D15" s="118">
        <v>7.0785222517211892</v>
      </c>
      <c r="E15" s="118">
        <v>10.960094935648653</v>
      </c>
      <c r="F15" s="118">
        <v>3.8629650399999167</v>
      </c>
      <c r="G15" s="118">
        <v>7.3700750236001396</v>
      </c>
      <c r="H15" s="118">
        <v>2.4077071305803002</v>
      </c>
      <c r="I15" s="118">
        <v>4.8537576283333692</v>
      </c>
      <c r="J15" s="118">
        <v>3.5983406457655902</v>
      </c>
      <c r="K15" s="118">
        <v>0.6125705201303705</v>
      </c>
      <c r="L15" s="118">
        <v>6.7875419817172249</v>
      </c>
      <c r="M15" s="118">
        <v>3.5174857945259137</v>
      </c>
      <c r="N15" s="118">
        <v>5.585007919867258</v>
      </c>
      <c r="O15" s="118">
        <v>4.335209831227167</v>
      </c>
      <c r="P15" s="118">
        <v>8.7191606933148815</v>
      </c>
      <c r="Q15" s="119">
        <v>4.6553000800475264</v>
      </c>
      <c r="R15" s="12"/>
    </row>
    <row r="16" spans="2:18" ht="25.5" customHeight="1" x14ac:dyDescent="0.3">
      <c r="B16" s="89" t="s">
        <v>34</v>
      </c>
      <c r="C16" s="118">
        <v>0</v>
      </c>
      <c r="D16" s="118">
        <v>6.535121270755524</v>
      </c>
      <c r="E16" s="118">
        <v>4.5434748492826049</v>
      </c>
      <c r="F16" s="118">
        <v>9.3627325004916102</v>
      </c>
      <c r="G16" s="118">
        <v>1.962744903198026</v>
      </c>
      <c r="H16" s="118">
        <v>8.681221966556036</v>
      </c>
      <c r="I16" s="118">
        <v>2.1723414844292499</v>
      </c>
      <c r="J16" s="118">
        <v>4.8002121516779326</v>
      </c>
      <c r="K16" s="118">
        <v>0</v>
      </c>
      <c r="L16" s="118">
        <v>1.5430720907745989</v>
      </c>
      <c r="M16" s="118">
        <v>6.7951142948025245</v>
      </c>
      <c r="N16" s="118">
        <v>8.0725275178409905</v>
      </c>
      <c r="O16" s="118">
        <v>0.26916423455388511</v>
      </c>
      <c r="P16" s="118">
        <v>0.54254764468830552</v>
      </c>
      <c r="Q16" s="119">
        <v>3.2355976474059411</v>
      </c>
      <c r="R16" s="12"/>
    </row>
    <row r="17" spans="2:18" ht="25.5" customHeight="1" x14ac:dyDescent="0.3">
      <c r="B17" s="89" t="s">
        <v>19</v>
      </c>
      <c r="C17" s="118">
        <v>0.31450210875374263</v>
      </c>
      <c r="D17" s="118">
        <v>0</v>
      </c>
      <c r="E17" s="118">
        <v>7.481824866298374</v>
      </c>
      <c r="F17" s="118">
        <v>4.4655128822725825</v>
      </c>
      <c r="G17" s="118">
        <v>27.745896888093935</v>
      </c>
      <c r="H17" s="118">
        <v>2.6608455749452706</v>
      </c>
      <c r="I17" s="118">
        <v>5.1130242460842812</v>
      </c>
      <c r="J17" s="118">
        <v>1.2491779648302155</v>
      </c>
      <c r="K17" s="118">
        <v>0</v>
      </c>
      <c r="L17" s="118">
        <v>6.0754626580424391</v>
      </c>
      <c r="M17" s="118">
        <v>12.124714805501885</v>
      </c>
      <c r="N17" s="118">
        <v>2.3217267910239713E-2</v>
      </c>
      <c r="O17" s="118">
        <v>0</v>
      </c>
      <c r="P17" s="118">
        <v>0</v>
      </c>
      <c r="Q17" s="119">
        <v>2.9037422188148092</v>
      </c>
      <c r="R17" s="12"/>
    </row>
    <row r="18" spans="2:18" ht="25.5" customHeight="1" x14ac:dyDescent="0.3">
      <c r="B18" s="89" t="s">
        <v>198</v>
      </c>
      <c r="C18" s="118">
        <v>0</v>
      </c>
      <c r="D18" s="118">
        <v>9.9086531971380995E-2</v>
      </c>
      <c r="E18" s="118">
        <v>0.13136526420287734</v>
      </c>
      <c r="F18" s="118">
        <v>8.4770274896033518E-2</v>
      </c>
      <c r="G18" s="118">
        <v>0.31177025885626275</v>
      </c>
      <c r="H18" s="118">
        <v>0.15269280117064482</v>
      </c>
      <c r="I18" s="118">
        <v>0.710917721207734</v>
      </c>
      <c r="J18" s="118">
        <v>0.48601733950858772</v>
      </c>
      <c r="K18" s="118">
        <v>0</v>
      </c>
      <c r="L18" s="118">
        <v>2.5717868179576651</v>
      </c>
      <c r="M18" s="118">
        <v>0.17860193852599288</v>
      </c>
      <c r="N18" s="118">
        <v>0.27968291845539728</v>
      </c>
      <c r="O18" s="118">
        <v>7.4887494808825501</v>
      </c>
      <c r="P18" s="118">
        <v>0.68084028126324825</v>
      </c>
      <c r="Q18" s="119">
        <v>2.9015525639522992</v>
      </c>
      <c r="R18" s="12"/>
    </row>
    <row r="19" spans="2:18" ht="25.5" customHeight="1" x14ac:dyDescent="0.3">
      <c r="B19" s="89" t="s">
        <v>36</v>
      </c>
      <c r="C19" s="118">
        <v>0</v>
      </c>
      <c r="D19" s="118">
        <v>0.51433199838005661</v>
      </c>
      <c r="E19" s="118">
        <v>1.3180608723711518</v>
      </c>
      <c r="F19" s="118">
        <v>0.367615309943431</v>
      </c>
      <c r="G19" s="118">
        <v>2.632036567794505</v>
      </c>
      <c r="H19" s="118">
        <v>0.21004899858007264</v>
      </c>
      <c r="I19" s="118">
        <v>2.5868959543522889</v>
      </c>
      <c r="J19" s="118">
        <v>4.4830538063208021</v>
      </c>
      <c r="K19" s="118">
        <v>0</v>
      </c>
      <c r="L19" s="118">
        <v>0.92034467548708143</v>
      </c>
      <c r="M19" s="118">
        <v>0.36956482327417844</v>
      </c>
      <c r="N19" s="118">
        <v>0.28721284318304263</v>
      </c>
      <c r="O19" s="118">
        <v>3.7899527975793976</v>
      </c>
      <c r="P19" s="118">
        <v>2.6758017123337736</v>
      </c>
      <c r="Q19" s="119">
        <v>2.5612441051062245</v>
      </c>
      <c r="R19" s="12"/>
    </row>
    <row r="20" spans="2:18" ht="25.5" customHeight="1" x14ac:dyDescent="0.3">
      <c r="B20" s="89" t="s">
        <v>28</v>
      </c>
      <c r="C20" s="118">
        <v>0</v>
      </c>
      <c r="D20" s="118">
        <v>3.2061377851775186</v>
      </c>
      <c r="E20" s="118">
        <v>4.008844673358948</v>
      </c>
      <c r="F20" s="118">
        <v>2.6154452013105449</v>
      </c>
      <c r="G20" s="118">
        <v>1.2008123416306453</v>
      </c>
      <c r="H20" s="118">
        <v>7.1123612727099221</v>
      </c>
      <c r="I20" s="118">
        <v>4.0491229588655218</v>
      </c>
      <c r="J20" s="118">
        <v>5.1749304863223164</v>
      </c>
      <c r="K20" s="118">
        <v>0</v>
      </c>
      <c r="L20" s="118">
        <v>1.0702877211526463</v>
      </c>
      <c r="M20" s="118">
        <v>4.7917620061870654</v>
      </c>
      <c r="N20" s="118">
        <v>6.3454406753983905</v>
      </c>
      <c r="O20" s="118">
        <v>0</v>
      </c>
      <c r="P20" s="118">
        <v>2.1508939317892768</v>
      </c>
      <c r="Q20" s="119">
        <v>2.5348334987645651</v>
      </c>
      <c r="R20" s="12"/>
    </row>
    <row r="21" spans="2:18" ht="25.5" customHeight="1" x14ac:dyDescent="0.3">
      <c r="B21" s="89" t="s">
        <v>26</v>
      </c>
      <c r="C21" s="118">
        <v>0</v>
      </c>
      <c r="D21" s="118">
        <v>3.699410520631778</v>
      </c>
      <c r="E21" s="118">
        <v>1.8123116583586218</v>
      </c>
      <c r="F21" s="118">
        <v>2.5828272434340103</v>
      </c>
      <c r="G21" s="118">
        <v>3.8370927940908564</v>
      </c>
      <c r="H21" s="118">
        <v>2.8600981128365097</v>
      </c>
      <c r="I21" s="118">
        <v>2.8291305781829172</v>
      </c>
      <c r="J21" s="118">
        <v>2.7937978235172869</v>
      </c>
      <c r="K21" s="118">
        <v>0</v>
      </c>
      <c r="L21" s="118">
        <v>0.41679762493418721</v>
      </c>
      <c r="M21" s="118">
        <v>2.0423030036000567</v>
      </c>
      <c r="N21" s="118">
        <v>2.5360158988982104</v>
      </c>
      <c r="O21" s="118">
        <v>1.9569695550475854</v>
      </c>
      <c r="P21" s="118">
        <v>3.9415837869182382</v>
      </c>
      <c r="Q21" s="119">
        <v>2.332759635738642</v>
      </c>
      <c r="R21" s="12"/>
    </row>
    <row r="22" spans="2:18" ht="25.5" customHeight="1" x14ac:dyDescent="0.3">
      <c r="B22" s="89" t="s">
        <v>216</v>
      </c>
      <c r="C22" s="118">
        <v>0</v>
      </c>
      <c r="D22" s="118">
        <v>0.44386446474373403</v>
      </c>
      <c r="E22" s="118">
        <v>0.59228982880196634</v>
      </c>
      <c r="F22" s="118">
        <v>0.61284825002314991</v>
      </c>
      <c r="G22" s="118">
        <v>2.1943989003163247</v>
      </c>
      <c r="H22" s="118">
        <v>0.83306261850802554</v>
      </c>
      <c r="I22" s="118">
        <v>1.9788750818814336</v>
      </c>
      <c r="J22" s="118">
        <v>2.6911398280071062</v>
      </c>
      <c r="K22" s="118">
        <v>4.6602498113878958</v>
      </c>
      <c r="L22" s="118">
        <v>0.15908510051922869</v>
      </c>
      <c r="M22" s="118">
        <v>1.1958803438430676</v>
      </c>
      <c r="N22" s="118">
        <v>0.66975991193573747</v>
      </c>
      <c r="O22" s="118">
        <v>3.5224752135852495</v>
      </c>
      <c r="P22" s="118">
        <v>0.79886169274475305</v>
      </c>
      <c r="Q22" s="119">
        <v>2.2303030378862507</v>
      </c>
      <c r="R22" s="12"/>
    </row>
    <row r="23" spans="2:18" ht="25.5" customHeight="1" x14ac:dyDescent="0.3">
      <c r="B23" s="89" t="s">
        <v>37</v>
      </c>
      <c r="C23" s="118">
        <v>0</v>
      </c>
      <c r="D23" s="118">
        <v>5.9478018269360566</v>
      </c>
      <c r="E23" s="118">
        <v>3.9651150283625545</v>
      </c>
      <c r="F23" s="118">
        <v>5.9379249568475343</v>
      </c>
      <c r="G23" s="118">
        <v>2.2418061973137244</v>
      </c>
      <c r="H23" s="118">
        <v>5.2862170647700886</v>
      </c>
      <c r="I23" s="118">
        <v>1.7436729175231842</v>
      </c>
      <c r="J23" s="118">
        <v>2.0203486130215982</v>
      </c>
      <c r="K23" s="118">
        <v>0</v>
      </c>
      <c r="L23" s="118">
        <v>1.3892586861198919</v>
      </c>
      <c r="M23" s="118">
        <v>3.2226909615113097</v>
      </c>
      <c r="N23" s="118">
        <v>5.7165574976984423</v>
      </c>
      <c r="O23" s="118">
        <v>0</v>
      </c>
      <c r="P23" s="118">
        <v>2.8455732224913142</v>
      </c>
      <c r="Q23" s="119">
        <v>2.0481983459635913</v>
      </c>
      <c r="R23" s="12"/>
    </row>
    <row r="24" spans="2:18" ht="25.5" customHeight="1" x14ac:dyDescent="0.3">
      <c r="B24" s="89" t="s">
        <v>24</v>
      </c>
      <c r="C24" s="118">
        <v>0</v>
      </c>
      <c r="D24" s="118">
        <v>0</v>
      </c>
      <c r="E24" s="118">
        <v>0</v>
      </c>
      <c r="F24" s="118">
        <v>0</v>
      </c>
      <c r="G24" s="118">
        <v>0</v>
      </c>
      <c r="H24" s="118">
        <v>0</v>
      </c>
      <c r="I24" s="118">
        <v>0.50046850277790345</v>
      </c>
      <c r="J24" s="118">
        <v>0.15743112782524199</v>
      </c>
      <c r="K24" s="118">
        <v>87.191476234874926</v>
      </c>
      <c r="L24" s="118">
        <v>0</v>
      </c>
      <c r="M24" s="118">
        <v>0</v>
      </c>
      <c r="N24" s="118">
        <v>0</v>
      </c>
      <c r="O24" s="118">
        <v>0</v>
      </c>
      <c r="P24" s="118">
        <v>0</v>
      </c>
      <c r="Q24" s="119">
        <v>1.9109767662941182</v>
      </c>
      <c r="R24" s="12"/>
    </row>
    <row r="25" spans="2:18" ht="25.5" customHeight="1" x14ac:dyDescent="0.3">
      <c r="B25" s="89" t="s">
        <v>38</v>
      </c>
      <c r="C25" s="118">
        <v>0</v>
      </c>
      <c r="D25" s="118">
        <v>3.1282905098321558</v>
      </c>
      <c r="E25" s="118">
        <v>3.2620904533600412</v>
      </c>
      <c r="F25" s="118">
        <v>3.1477890018696804</v>
      </c>
      <c r="G25" s="118">
        <v>0.41051820937049732</v>
      </c>
      <c r="H25" s="118">
        <v>4.7502499091458557</v>
      </c>
      <c r="I25" s="118">
        <v>2.4264771935208262</v>
      </c>
      <c r="J25" s="118">
        <v>3.4069238848014987</v>
      </c>
      <c r="K25" s="118">
        <v>0</v>
      </c>
      <c r="L25" s="118">
        <v>1.154901776294585</v>
      </c>
      <c r="M25" s="118">
        <v>3.0544172802731935</v>
      </c>
      <c r="N25" s="118">
        <v>4.9386445597638478</v>
      </c>
      <c r="O25" s="118">
        <v>0</v>
      </c>
      <c r="P25" s="118">
        <v>0.50054332730719198</v>
      </c>
      <c r="Q25" s="119">
        <v>1.8242640275245872</v>
      </c>
      <c r="R25" s="12"/>
    </row>
    <row r="26" spans="2:18" ht="25.5" customHeight="1" x14ac:dyDescent="0.3">
      <c r="B26" s="89" t="s">
        <v>25</v>
      </c>
      <c r="C26" s="118">
        <v>7.7818647178133347</v>
      </c>
      <c r="D26" s="118">
        <v>1.6509022184223552</v>
      </c>
      <c r="E26" s="118">
        <v>2.0997282766816956</v>
      </c>
      <c r="F26" s="118">
        <v>2.5594432369499556</v>
      </c>
      <c r="G26" s="118">
        <v>0.57623673009721599</v>
      </c>
      <c r="H26" s="118">
        <v>3.3672425743003749</v>
      </c>
      <c r="I26" s="118">
        <v>2.4651803096380434</v>
      </c>
      <c r="J26" s="118">
        <v>3.8449687241032628</v>
      </c>
      <c r="K26" s="118">
        <v>1.475160392498033</v>
      </c>
      <c r="L26" s="118">
        <v>0.55739842476389145</v>
      </c>
      <c r="M26" s="118">
        <v>3.5157827308241894</v>
      </c>
      <c r="N26" s="118">
        <v>3.2854675142015273</v>
      </c>
      <c r="O26" s="118">
        <v>0</v>
      </c>
      <c r="P26" s="118">
        <v>1.3403373014906173</v>
      </c>
      <c r="Q26" s="119">
        <v>1.8040566412219949</v>
      </c>
      <c r="R26" s="12"/>
    </row>
    <row r="27" spans="2:18" ht="25.5" customHeight="1" x14ac:dyDescent="0.3">
      <c r="B27" s="89" t="s">
        <v>18</v>
      </c>
      <c r="C27" s="118">
        <v>0</v>
      </c>
      <c r="D27" s="118">
        <v>0.92444764433244841</v>
      </c>
      <c r="E27" s="118">
        <v>0.16380983952278261</v>
      </c>
      <c r="F27" s="118">
        <v>2.2032988356377463</v>
      </c>
      <c r="G27" s="118">
        <v>0.39789006475546945</v>
      </c>
      <c r="H27" s="118">
        <v>0.83923202461593027</v>
      </c>
      <c r="I27" s="118">
        <v>3.6002750035899971</v>
      </c>
      <c r="J27" s="118">
        <v>3.4413126481941871</v>
      </c>
      <c r="K27" s="118">
        <v>0</v>
      </c>
      <c r="L27" s="118">
        <v>1.3645017346548609</v>
      </c>
      <c r="M27" s="118">
        <v>0.83109508644147034</v>
      </c>
      <c r="N27" s="118">
        <v>1.2312323349310519</v>
      </c>
      <c r="O27" s="118">
        <v>0</v>
      </c>
      <c r="P27" s="118">
        <v>2.7838824268944582</v>
      </c>
      <c r="Q27" s="119">
        <v>1.4823073119962937</v>
      </c>
      <c r="R27" s="12"/>
    </row>
    <row r="28" spans="2:18" ht="25.5" customHeight="1" x14ac:dyDescent="0.3">
      <c r="B28" s="89" t="s">
        <v>199</v>
      </c>
      <c r="C28" s="118">
        <v>0</v>
      </c>
      <c r="D28" s="118">
        <v>5.2849750258740951</v>
      </c>
      <c r="E28" s="118">
        <v>1.0890092237811684</v>
      </c>
      <c r="F28" s="118">
        <v>2.0259549466407663</v>
      </c>
      <c r="G28" s="118">
        <v>2.6585349696096454</v>
      </c>
      <c r="H28" s="118">
        <v>0.57693586805953856</v>
      </c>
      <c r="I28" s="118">
        <v>1.2853827789001298</v>
      </c>
      <c r="J28" s="118">
        <v>1.0656310075171525</v>
      </c>
      <c r="K28" s="118">
        <v>0</v>
      </c>
      <c r="L28" s="118">
        <v>0.36334663268758394</v>
      </c>
      <c r="M28" s="118">
        <v>1.3063597343000877</v>
      </c>
      <c r="N28" s="118">
        <v>1.2180549666576728</v>
      </c>
      <c r="O28" s="118">
        <v>1.1403507421332448</v>
      </c>
      <c r="P28" s="118">
        <v>7.8653327940667674</v>
      </c>
      <c r="Q28" s="119">
        <v>1.4767248952039604</v>
      </c>
      <c r="R28" s="12"/>
    </row>
    <row r="29" spans="2:18" ht="25.5" customHeight="1" x14ac:dyDescent="0.3">
      <c r="B29" s="89" t="s">
        <v>35</v>
      </c>
      <c r="C29" s="118">
        <v>0</v>
      </c>
      <c r="D29" s="118">
        <v>1.3301534446294381</v>
      </c>
      <c r="E29" s="118">
        <v>1.4065781376461108</v>
      </c>
      <c r="F29" s="118">
        <v>0.33814469887954457</v>
      </c>
      <c r="G29" s="118">
        <v>0.61494923899902287</v>
      </c>
      <c r="H29" s="118">
        <v>0.84424466707860302</v>
      </c>
      <c r="I29" s="118">
        <v>3.0656605495744134</v>
      </c>
      <c r="J29" s="118">
        <v>4.1662109542058055</v>
      </c>
      <c r="K29" s="118">
        <v>0</v>
      </c>
      <c r="L29" s="118">
        <v>0.24189743682139428</v>
      </c>
      <c r="M29" s="118">
        <v>1.418432313381301</v>
      </c>
      <c r="N29" s="118">
        <v>1.6681024320760451</v>
      </c>
      <c r="O29" s="118">
        <v>0</v>
      </c>
      <c r="P29" s="118">
        <v>1.465375675504466</v>
      </c>
      <c r="Q29" s="119">
        <v>1.3399316216504507</v>
      </c>
      <c r="R29" s="12"/>
    </row>
    <row r="30" spans="2:18" ht="25.5" customHeight="1" x14ac:dyDescent="0.3">
      <c r="B30" s="89" t="s">
        <v>44</v>
      </c>
      <c r="C30" s="118">
        <v>3.2194713628022278</v>
      </c>
      <c r="D30" s="118">
        <v>1.2333168339108131</v>
      </c>
      <c r="E30" s="118">
        <v>0.61768123557406618</v>
      </c>
      <c r="F30" s="118">
        <v>1.3454777568417076</v>
      </c>
      <c r="G30" s="118">
        <v>0.15816233583412001</v>
      </c>
      <c r="H30" s="118">
        <v>0.64547411403954402</v>
      </c>
      <c r="I30" s="118">
        <v>1.157913303708483</v>
      </c>
      <c r="J30" s="118">
        <v>1.3760938851800906</v>
      </c>
      <c r="K30" s="118">
        <v>0.51448067260289321</v>
      </c>
      <c r="L30" s="118">
        <v>0.51482447588332603</v>
      </c>
      <c r="M30" s="118">
        <v>0.792144371456872</v>
      </c>
      <c r="N30" s="118">
        <v>0.72049726188629992</v>
      </c>
      <c r="O30" s="118">
        <v>1.7645374231366746</v>
      </c>
      <c r="P30" s="118">
        <v>0.77800572077362018</v>
      </c>
      <c r="Q30" s="119">
        <v>1.3115743880738788</v>
      </c>
      <c r="R30" s="12"/>
    </row>
    <row r="31" spans="2:18" ht="25.5" customHeight="1" x14ac:dyDescent="0.3">
      <c r="B31" s="89" t="s">
        <v>41</v>
      </c>
      <c r="C31" s="118">
        <v>0</v>
      </c>
      <c r="D31" s="118">
        <v>2.0738874139405121</v>
      </c>
      <c r="E31" s="118">
        <v>3.0783554126897079</v>
      </c>
      <c r="F31" s="118">
        <v>3.4448361142700183</v>
      </c>
      <c r="G31" s="118">
        <v>0.8228995876186217</v>
      </c>
      <c r="H31" s="118">
        <v>3.3916310078206862</v>
      </c>
      <c r="I31" s="118">
        <v>0.98464268220954965</v>
      </c>
      <c r="J31" s="118">
        <v>0.71469735784926147</v>
      </c>
      <c r="K31" s="118">
        <v>0</v>
      </c>
      <c r="L31" s="118">
        <v>0.49393788340743733</v>
      </c>
      <c r="M31" s="118">
        <v>3.124627454815248</v>
      </c>
      <c r="N31" s="118">
        <v>3.2414981323097418</v>
      </c>
      <c r="O31" s="118">
        <v>2.5432730846823154E-2</v>
      </c>
      <c r="P31" s="118">
        <v>0.45210679427142975</v>
      </c>
      <c r="Q31" s="119">
        <v>1.1111608128008474</v>
      </c>
      <c r="R31" s="12"/>
    </row>
    <row r="32" spans="2:18" ht="25.5" customHeight="1" x14ac:dyDescent="0.3">
      <c r="B32" s="89" t="s">
        <v>21</v>
      </c>
      <c r="C32" s="118">
        <v>0</v>
      </c>
      <c r="D32" s="118">
        <v>4.0621878234261795</v>
      </c>
      <c r="E32" s="118">
        <v>0.98585663376951294</v>
      </c>
      <c r="F32" s="118">
        <v>0.57219285276555543</v>
      </c>
      <c r="G32" s="118">
        <v>0.24707689504976732</v>
      </c>
      <c r="H32" s="118">
        <v>1.0180484047747347</v>
      </c>
      <c r="I32" s="118">
        <v>1.3584121657286774</v>
      </c>
      <c r="J32" s="118">
        <v>2.1796727002996485</v>
      </c>
      <c r="K32" s="118">
        <v>0</v>
      </c>
      <c r="L32" s="118">
        <v>1.4866849641224396</v>
      </c>
      <c r="M32" s="118">
        <v>0.80840588293140114</v>
      </c>
      <c r="N32" s="118">
        <v>0.93882025800749225</v>
      </c>
      <c r="O32" s="118">
        <v>0</v>
      </c>
      <c r="P32" s="118">
        <v>1.7600881018629062</v>
      </c>
      <c r="Q32" s="119">
        <v>0.88765239426367215</v>
      </c>
      <c r="R32" s="12"/>
    </row>
    <row r="33" spans="2:18" ht="25.5" customHeight="1" x14ac:dyDescent="0.3">
      <c r="B33" s="89" t="s">
        <v>196</v>
      </c>
      <c r="C33" s="118">
        <v>0</v>
      </c>
      <c r="D33" s="118">
        <v>0.6206182783602574</v>
      </c>
      <c r="E33" s="118">
        <v>0.87036099879919804</v>
      </c>
      <c r="F33" s="118">
        <v>0.83425499439720252</v>
      </c>
      <c r="G33" s="118">
        <v>0.4931186962786307</v>
      </c>
      <c r="H33" s="118">
        <v>2.2556891082027072E-2</v>
      </c>
      <c r="I33" s="118">
        <v>1.5512064684201587</v>
      </c>
      <c r="J33" s="118">
        <v>1.9140799726292086</v>
      </c>
      <c r="K33" s="118">
        <v>0</v>
      </c>
      <c r="L33" s="118">
        <v>1.5765707151288995</v>
      </c>
      <c r="M33" s="118">
        <v>0.99612745289243387</v>
      </c>
      <c r="N33" s="118">
        <v>0.95172870039774127</v>
      </c>
      <c r="O33" s="118">
        <v>0.35768889401493797</v>
      </c>
      <c r="P33" s="118">
        <v>0.11373326771173928</v>
      </c>
      <c r="Q33" s="119">
        <v>0.8854940201849123</v>
      </c>
      <c r="R33" s="12"/>
    </row>
    <row r="34" spans="2:18" ht="25.5" customHeight="1" x14ac:dyDescent="0.3">
      <c r="B34" s="89" t="s">
        <v>31</v>
      </c>
      <c r="C34" s="118">
        <v>0</v>
      </c>
      <c r="D34" s="118">
        <v>0.98735544255951035</v>
      </c>
      <c r="E34" s="118">
        <v>1.4123970016980503</v>
      </c>
      <c r="F34" s="118">
        <v>0.94142085281133503</v>
      </c>
      <c r="G34" s="118">
        <v>0.41010417184213577</v>
      </c>
      <c r="H34" s="118">
        <v>2.231397071652832</v>
      </c>
      <c r="I34" s="118">
        <v>1.2131074553250307</v>
      </c>
      <c r="J34" s="118">
        <v>1.1693581745701229</v>
      </c>
      <c r="K34" s="118">
        <v>0</v>
      </c>
      <c r="L34" s="118">
        <v>0.46424288771488004</v>
      </c>
      <c r="M34" s="118">
        <v>0.9346523470140623</v>
      </c>
      <c r="N34" s="118">
        <v>1.9106287576789547</v>
      </c>
      <c r="O34" s="118">
        <v>0</v>
      </c>
      <c r="P34" s="118">
        <v>1.6639946982949756</v>
      </c>
      <c r="Q34" s="119">
        <v>0.73792571973654553</v>
      </c>
      <c r="R34" s="12"/>
    </row>
    <row r="35" spans="2:18" ht="25.5" customHeight="1" x14ac:dyDescent="0.3">
      <c r="B35" s="89" t="s">
        <v>42</v>
      </c>
      <c r="C35" s="118">
        <v>0</v>
      </c>
      <c r="D35" s="118">
        <v>1.4847680331188409</v>
      </c>
      <c r="E35" s="118">
        <v>0.88464366510850412</v>
      </c>
      <c r="F35" s="118">
        <v>0.36498818574444375</v>
      </c>
      <c r="G35" s="118">
        <v>0.24241897285569966</v>
      </c>
      <c r="H35" s="118">
        <v>0.16454962853427443</v>
      </c>
      <c r="I35" s="118">
        <v>2.3332028476051279</v>
      </c>
      <c r="J35" s="118">
        <v>1.6672941476704679</v>
      </c>
      <c r="K35" s="118">
        <v>0</v>
      </c>
      <c r="L35" s="118">
        <v>0.42613987077004795</v>
      </c>
      <c r="M35" s="118">
        <v>0.38242020734525883</v>
      </c>
      <c r="N35" s="118">
        <v>0.34135658765325416</v>
      </c>
      <c r="O35" s="118">
        <v>0</v>
      </c>
      <c r="P35" s="118">
        <v>1.6470370388418112E-2</v>
      </c>
      <c r="Q35" s="119">
        <v>0.71749696173356758</v>
      </c>
      <c r="R35" s="12"/>
    </row>
    <row r="36" spans="2:18" ht="25.5" customHeight="1" x14ac:dyDescent="0.3">
      <c r="B36" s="89" t="s">
        <v>43</v>
      </c>
      <c r="C36" s="118">
        <v>0</v>
      </c>
      <c r="D36" s="118">
        <v>0.45403410880619177</v>
      </c>
      <c r="E36" s="118">
        <v>0.19202251371400458</v>
      </c>
      <c r="F36" s="118">
        <v>9.3197881237339089E-2</v>
      </c>
      <c r="G36" s="118">
        <v>0.14336049419519387</v>
      </c>
      <c r="H36" s="118">
        <v>0.16917668311520306</v>
      </c>
      <c r="I36" s="118">
        <v>2.3152364709577453</v>
      </c>
      <c r="J36" s="118">
        <v>1.8387997795753883</v>
      </c>
      <c r="K36" s="118">
        <v>0</v>
      </c>
      <c r="L36" s="118">
        <v>0.4455583960431585</v>
      </c>
      <c r="M36" s="118">
        <v>5.2740037214688756E-2</v>
      </c>
      <c r="N36" s="118">
        <v>0.30720300049572002</v>
      </c>
      <c r="O36" s="118">
        <v>0</v>
      </c>
      <c r="P36" s="118">
        <v>1.9550037277613452</v>
      </c>
      <c r="Q36" s="119">
        <v>0.70635619029024743</v>
      </c>
      <c r="R36" s="12"/>
    </row>
    <row r="37" spans="2:18" ht="25.5" customHeight="1" x14ac:dyDescent="0.3">
      <c r="B37" s="89" t="s">
        <v>197</v>
      </c>
      <c r="C37" s="118">
        <v>10.301503493126429</v>
      </c>
      <c r="D37" s="118">
        <v>3.535256266030689</v>
      </c>
      <c r="E37" s="118">
        <v>0.43588581625437955</v>
      </c>
      <c r="F37" s="118">
        <v>1.5196482878953561</v>
      </c>
      <c r="G37" s="118">
        <v>0.27378231562908861</v>
      </c>
      <c r="H37" s="118">
        <v>0.82650762451837667</v>
      </c>
      <c r="I37" s="118">
        <v>0.50109142459596967</v>
      </c>
      <c r="J37" s="118">
        <v>0.29270761909168791</v>
      </c>
      <c r="K37" s="118">
        <v>0</v>
      </c>
      <c r="L37" s="118">
        <v>0.40225041356120406</v>
      </c>
      <c r="M37" s="118">
        <v>0.24573561089719043</v>
      </c>
      <c r="N37" s="118">
        <v>0.20115656058138193</v>
      </c>
      <c r="O37" s="118">
        <v>0</v>
      </c>
      <c r="P37" s="118">
        <v>1.007421412456083</v>
      </c>
      <c r="Q37" s="119">
        <v>0.56590065882383633</v>
      </c>
      <c r="R37" s="12"/>
    </row>
    <row r="38" spans="2:18" ht="25.5" customHeight="1" x14ac:dyDescent="0.3">
      <c r="B38" s="89" t="s">
        <v>40</v>
      </c>
      <c r="C38" s="118">
        <v>0</v>
      </c>
      <c r="D38" s="118">
        <v>0.36691715789947349</v>
      </c>
      <c r="E38" s="118">
        <v>0.41155238476445061</v>
      </c>
      <c r="F38" s="118">
        <v>0.11819457782374233</v>
      </c>
      <c r="G38" s="118">
        <v>0.62530017720806208</v>
      </c>
      <c r="H38" s="118">
        <v>4.4824591252746113E-2</v>
      </c>
      <c r="I38" s="118">
        <v>0.59046431280904299</v>
      </c>
      <c r="J38" s="118">
        <v>0.85442580931027567</v>
      </c>
      <c r="K38" s="118">
        <v>0</v>
      </c>
      <c r="L38" s="118">
        <v>0.9765983414844428</v>
      </c>
      <c r="M38" s="118">
        <v>0.58014040936157629</v>
      </c>
      <c r="N38" s="118">
        <v>0.92098150775985643</v>
      </c>
      <c r="O38" s="118">
        <v>5.5218559818776748E-2</v>
      </c>
      <c r="P38" s="118">
        <v>0.11168665363980566</v>
      </c>
      <c r="Q38" s="119">
        <v>0.37779246263528427</v>
      </c>
      <c r="R38" s="12"/>
    </row>
    <row r="39" spans="2:18" ht="25.5" customHeight="1" x14ac:dyDescent="0.3">
      <c r="B39" s="89" t="s">
        <v>46</v>
      </c>
      <c r="C39" s="118">
        <v>1.1239979395383279</v>
      </c>
      <c r="D39" s="118">
        <v>0</v>
      </c>
      <c r="E39" s="118">
        <v>0</v>
      </c>
      <c r="F39" s="118">
        <v>2.8612243751346077E-4</v>
      </c>
      <c r="G39" s="118">
        <v>1.3456219671751046E-2</v>
      </c>
      <c r="H39" s="118">
        <v>0.11567636452321578</v>
      </c>
      <c r="I39" s="118">
        <v>1.6932326429392468</v>
      </c>
      <c r="J39" s="118">
        <v>0.58441617624994924</v>
      </c>
      <c r="K39" s="118">
        <v>0</v>
      </c>
      <c r="L39" s="118">
        <v>2.0686401493691647E-3</v>
      </c>
      <c r="M39" s="118">
        <v>1.9777513955508285E-3</v>
      </c>
      <c r="N39" s="118">
        <v>9.6365108121651312E-3</v>
      </c>
      <c r="O39" s="118">
        <v>0</v>
      </c>
      <c r="P39" s="118">
        <v>0.20602581657465027</v>
      </c>
      <c r="Q39" s="119">
        <v>0.35120379644766275</v>
      </c>
      <c r="R39" s="12"/>
    </row>
    <row r="40" spans="2:18" ht="25.5" customHeight="1" x14ac:dyDescent="0.3">
      <c r="B40" s="89" t="s">
        <v>23</v>
      </c>
      <c r="C40" s="118">
        <v>0</v>
      </c>
      <c r="D40" s="118">
        <v>0.58452954146604874</v>
      </c>
      <c r="E40" s="118">
        <v>0.3392574071494443</v>
      </c>
      <c r="F40" s="118">
        <v>0.2130571714247961</v>
      </c>
      <c r="G40" s="118">
        <v>0.20577665159570063</v>
      </c>
      <c r="H40" s="118">
        <v>7.0080597506981548E-2</v>
      </c>
      <c r="I40" s="118">
        <v>0.38135929409188163</v>
      </c>
      <c r="J40" s="118">
        <v>0.22466624320462611</v>
      </c>
      <c r="K40" s="118">
        <v>0</v>
      </c>
      <c r="L40" s="118">
        <v>0.14173521539548728</v>
      </c>
      <c r="M40" s="118">
        <v>1.148634060504909</v>
      </c>
      <c r="N40" s="118">
        <v>0.15337739534525152</v>
      </c>
      <c r="O40" s="118">
        <v>0</v>
      </c>
      <c r="P40" s="118">
        <v>0.12542820526564563</v>
      </c>
      <c r="Q40" s="119">
        <v>0.20007189286591437</v>
      </c>
      <c r="R40" s="12"/>
    </row>
    <row r="41" spans="2:18" ht="25.5" customHeight="1" x14ac:dyDescent="0.3">
      <c r="B41" s="89" t="s">
        <v>215</v>
      </c>
      <c r="C41" s="118">
        <v>0</v>
      </c>
      <c r="D41" s="118">
        <v>0.12689555865544705</v>
      </c>
      <c r="E41" s="118">
        <v>0.11584829339770525</v>
      </c>
      <c r="F41" s="118">
        <v>0.20338103081070452</v>
      </c>
      <c r="G41" s="118">
        <v>0.38795316407479175</v>
      </c>
      <c r="H41" s="118">
        <v>1.2521966459638105</v>
      </c>
      <c r="I41" s="118">
        <v>8.327481146779396E-2</v>
      </c>
      <c r="J41" s="118">
        <v>0.10940604541139617</v>
      </c>
      <c r="K41" s="118">
        <v>0</v>
      </c>
      <c r="L41" s="118">
        <v>2.5557715393819038E-2</v>
      </c>
      <c r="M41" s="118">
        <v>3.0545271553507239E-2</v>
      </c>
      <c r="N41" s="118">
        <v>0.17870124934001105</v>
      </c>
      <c r="O41" s="118">
        <v>0</v>
      </c>
      <c r="P41" s="118">
        <v>2.1495295224079878</v>
      </c>
      <c r="Q41" s="119">
        <v>0.15623307754715632</v>
      </c>
      <c r="R41" s="12"/>
    </row>
    <row r="42" spans="2:18" ht="25.5" customHeight="1" x14ac:dyDescent="0.3">
      <c r="B42" s="89" t="s">
        <v>202</v>
      </c>
      <c r="C42" s="118">
        <v>0.14648594700750137</v>
      </c>
      <c r="D42" s="118">
        <v>0.47590334338298163</v>
      </c>
      <c r="E42" s="118">
        <v>0.9803904281449638</v>
      </c>
      <c r="F42" s="118">
        <v>0.23472444328376998</v>
      </c>
      <c r="G42" s="118">
        <v>0.83676984481873429</v>
      </c>
      <c r="H42" s="118">
        <v>3.8558788174405258E-2</v>
      </c>
      <c r="I42" s="118">
        <v>1.2097797414022036E-2</v>
      </c>
      <c r="J42" s="118">
        <v>0.33226696617491785</v>
      </c>
      <c r="K42" s="118">
        <v>0</v>
      </c>
      <c r="L42" s="118">
        <v>0.10730236645760055</v>
      </c>
      <c r="M42" s="118">
        <v>0.56624121205395528</v>
      </c>
      <c r="N42" s="118">
        <v>0</v>
      </c>
      <c r="O42" s="118">
        <v>0</v>
      </c>
      <c r="P42" s="118">
        <v>0.23604282296300988</v>
      </c>
      <c r="Q42" s="119">
        <v>0.15186820510694407</v>
      </c>
      <c r="R42" s="12"/>
    </row>
    <row r="43" spans="2:18" ht="25.5" customHeight="1" x14ac:dyDescent="0.3">
      <c r="B43" s="89" t="s">
        <v>32</v>
      </c>
      <c r="C43" s="118">
        <v>0</v>
      </c>
      <c r="D43" s="118">
        <v>0</v>
      </c>
      <c r="E43" s="118">
        <v>0</v>
      </c>
      <c r="F43" s="118">
        <v>0</v>
      </c>
      <c r="G43" s="118">
        <v>0</v>
      </c>
      <c r="H43" s="118">
        <v>0</v>
      </c>
      <c r="I43" s="118">
        <v>0</v>
      </c>
      <c r="J43" s="118">
        <v>0</v>
      </c>
      <c r="K43" s="118">
        <v>0</v>
      </c>
      <c r="L43" s="118">
        <v>0</v>
      </c>
      <c r="M43" s="118">
        <v>0</v>
      </c>
      <c r="N43" s="118">
        <v>0</v>
      </c>
      <c r="O43" s="118">
        <v>0</v>
      </c>
      <c r="P43" s="118">
        <v>0</v>
      </c>
      <c r="Q43" s="119">
        <v>0</v>
      </c>
      <c r="R43" s="12"/>
    </row>
    <row r="44" spans="2:18" ht="25.5" customHeight="1" x14ac:dyDescent="0.25">
      <c r="B44" s="121" t="s">
        <v>47</v>
      </c>
      <c r="C44" s="122">
        <f>IFERROR('APPENDIX 13'!C44/'APPENDIX 13'!C$44*100,"")</f>
        <v>100</v>
      </c>
      <c r="D44" s="122">
        <f>IFERROR('APPENDIX 13'!D44/'APPENDIX 13'!D$44*100,"")</f>
        <v>100</v>
      </c>
      <c r="E44" s="122">
        <f>IFERROR('APPENDIX 13'!E44/'APPENDIX 13'!E$44*100,"")</f>
        <v>100</v>
      </c>
      <c r="F44" s="122">
        <f>IFERROR('APPENDIX 13'!F44/'APPENDIX 13'!F$44*100,"")</f>
        <v>100</v>
      </c>
      <c r="G44" s="122">
        <f>IFERROR('APPENDIX 13'!G44/'APPENDIX 13'!G$44*100,"")</f>
        <v>100</v>
      </c>
      <c r="H44" s="122">
        <f>IFERROR('APPENDIX 13'!H44/'APPENDIX 13'!H$44*100,"")</f>
        <v>100</v>
      </c>
      <c r="I44" s="122">
        <f>IFERROR('APPENDIX 13'!I44/'APPENDIX 13'!I$44*100,"")</f>
        <v>100</v>
      </c>
      <c r="J44" s="122">
        <f>IFERROR('APPENDIX 13'!J44/'APPENDIX 13'!J$44*100,"")</f>
        <v>100</v>
      </c>
      <c r="K44" s="122">
        <f>IFERROR('APPENDIX 13'!K44/'APPENDIX 13'!K$44*100,"")</f>
        <v>100</v>
      </c>
      <c r="L44" s="122">
        <f>IFERROR('APPENDIX 13'!L44/'APPENDIX 13'!L$44*100,"")</f>
        <v>100</v>
      </c>
      <c r="M44" s="122">
        <f>IFERROR('APPENDIX 13'!M44/'APPENDIX 13'!M$44*100,"")</f>
        <v>100</v>
      </c>
      <c r="N44" s="122">
        <f>IFERROR('APPENDIX 13'!N44/'APPENDIX 13'!N$44*100,"")</f>
        <v>100</v>
      </c>
      <c r="O44" s="122">
        <f>IFERROR('APPENDIX 13'!O44/'APPENDIX 13'!O$44*100,"")</f>
        <v>100</v>
      </c>
      <c r="P44" s="122">
        <f>IFERROR('APPENDIX 13'!P44/'APPENDIX 13'!P$44*100,"")</f>
        <v>100</v>
      </c>
      <c r="Q44" s="122">
        <f>IFERROR('APPENDIX 13'!Q44/'APPENDIX 13'!Q$44*100,"")</f>
        <v>100</v>
      </c>
      <c r="R44" s="12"/>
    </row>
    <row r="45" spans="2:18" ht="25.5" customHeight="1" x14ac:dyDescent="0.25">
      <c r="B45" s="277" t="s">
        <v>48</v>
      </c>
      <c r="C45" s="278"/>
      <c r="D45" s="278"/>
      <c r="E45" s="278"/>
      <c r="F45" s="278"/>
      <c r="G45" s="278"/>
      <c r="H45" s="278"/>
      <c r="I45" s="278"/>
      <c r="J45" s="278"/>
      <c r="K45" s="278"/>
      <c r="L45" s="278"/>
      <c r="M45" s="278"/>
      <c r="N45" s="278"/>
      <c r="O45" s="278"/>
      <c r="P45" s="278"/>
      <c r="Q45" s="279"/>
      <c r="R45" s="12"/>
    </row>
    <row r="46" spans="2:18" ht="25.5" customHeight="1" x14ac:dyDescent="0.3">
      <c r="B46" s="89" t="s">
        <v>50</v>
      </c>
      <c r="C46" s="222">
        <v>57.020262216924912</v>
      </c>
      <c r="D46" s="222">
        <v>57.487766548258094</v>
      </c>
      <c r="E46" s="222">
        <v>0</v>
      </c>
      <c r="F46" s="222">
        <v>56.725908883508637</v>
      </c>
      <c r="G46" s="222">
        <v>92.085004332842942</v>
      </c>
      <c r="H46" s="222">
        <v>63.288599847894176</v>
      </c>
      <c r="I46" s="222">
        <v>100</v>
      </c>
      <c r="J46" s="222">
        <v>49.744657051957937</v>
      </c>
      <c r="K46" s="222">
        <v>0</v>
      </c>
      <c r="L46" s="222">
        <v>81.742571355292569</v>
      </c>
      <c r="M46" s="222">
        <v>100</v>
      </c>
      <c r="N46" s="222">
        <v>93.647540983606561</v>
      </c>
      <c r="O46" s="222">
        <v>58.522347160540491</v>
      </c>
      <c r="P46" s="222">
        <v>61.196822153538434</v>
      </c>
      <c r="Q46" s="223">
        <v>60.309716763502173</v>
      </c>
      <c r="R46" s="12"/>
    </row>
    <row r="47" spans="2:18" ht="25.5" customHeight="1" x14ac:dyDescent="0.3">
      <c r="B47" s="89" t="s">
        <v>82</v>
      </c>
      <c r="C47" s="222">
        <v>-11.974572904251092</v>
      </c>
      <c r="D47" s="222">
        <v>25.291522381284796</v>
      </c>
      <c r="E47" s="222">
        <v>0</v>
      </c>
      <c r="F47" s="222">
        <v>31.452326067021286</v>
      </c>
      <c r="G47" s="222">
        <v>1.5346325144596038</v>
      </c>
      <c r="H47" s="222">
        <v>25.364544970027964</v>
      </c>
      <c r="I47" s="222">
        <v>0</v>
      </c>
      <c r="J47" s="222">
        <v>39.340539780628163</v>
      </c>
      <c r="K47" s="222">
        <v>0</v>
      </c>
      <c r="L47" s="222">
        <v>8.4234052687502299</v>
      </c>
      <c r="M47" s="222">
        <v>0</v>
      </c>
      <c r="N47" s="222">
        <v>0</v>
      </c>
      <c r="O47" s="222">
        <v>16.53330813568931</v>
      </c>
      <c r="P47" s="222">
        <v>36.057478845250259</v>
      </c>
      <c r="Q47" s="223">
        <v>27.202767546558093</v>
      </c>
      <c r="R47" s="12"/>
    </row>
    <row r="48" spans="2:18" ht="25.5" customHeight="1" x14ac:dyDescent="0.3">
      <c r="B48" s="89" t="s">
        <v>49</v>
      </c>
      <c r="C48" s="222">
        <v>54.954310687326178</v>
      </c>
      <c r="D48" s="222">
        <v>17.220711070457117</v>
      </c>
      <c r="E48" s="222">
        <v>0</v>
      </c>
      <c r="F48" s="222">
        <v>11.821765049470075</v>
      </c>
      <c r="G48" s="222">
        <v>6.3803631526974467</v>
      </c>
      <c r="H48" s="222">
        <v>11.346855182077862</v>
      </c>
      <c r="I48" s="222">
        <v>0</v>
      </c>
      <c r="J48" s="222">
        <v>10.914803167413901</v>
      </c>
      <c r="K48" s="222">
        <v>0</v>
      </c>
      <c r="L48" s="222">
        <v>9.8340233759572051</v>
      </c>
      <c r="M48" s="222">
        <v>0</v>
      </c>
      <c r="N48" s="222">
        <v>6.3524590163934427</v>
      </c>
      <c r="O48" s="222">
        <v>24.944344703770195</v>
      </c>
      <c r="P48" s="222">
        <v>2.7456990012113063</v>
      </c>
      <c r="Q48" s="223">
        <v>12.487515689939734</v>
      </c>
      <c r="R48" s="12"/>
    </row>
    <row r="49" spans="2:18" ht="25.5" customHeight="1" x14ac:dyDescent="0.25">
      <c r="B49" s="121" t="s">
        <v>201</v>
      </c>
      <c r="C49" s="122">
        <f>IFERROR('APPENDIX 13'!C49/'APPENDIX 13'!C$49*100,"")</f>
        <v>100</v>
      </c>
      <c r="D49" s="122">
        <f>IFERROR('APPENDIX 13'!D49/'APPENDIX 13'!D$49*100,"")</f>
        <v>100</v>
      </c>
      <c r="E49" s="224">
        <v>0</v>
      </c>
      <c r="F49" s="122">
        <f>IFERROR('APPENDIX 13'!F49/'APPENDIX 13'!F$49*100,"")</f>
        <v>100</v>
      </c>
      <c r="G49" s="122">
        <f>IFERROR('APPENDIX 13'!G49/'APPENDIX 13'!G$49*100,"")</f>
        <v>100</v>
      </c>
      <c r="H49" s="122">
        <f>IFERROR('APPENDIX 13'!H49/'APPENDIX 13'!H$49*100,"")</f>
        <v>100</v>
      </c>
      <c r="I49" s="122">
        <f>IFERROR('APPENDIX 13'!I49/'APPENDIX 13'!I$49*100,"")</f>
        <v>100</v>
      </c>
      <c r="J49" s="122">
        <f>IFERROR('APPENDIX 13'!J49/'APPENDIX 13'!J$49*100,"")</f>
        <v>100</v>
      </c>
      <c r="K49" s="224">
        <v>0</v>
      </c>
      <c r="L49" s="122">
        <f>IFERROR('APPENDIX 13'!L49/'APPENDIX 13'!L$49*100,"")</f>
        <v>100</v>
      </c>
      <c r="M49" s="122">
        <f>IFERROR('APPENDIX 13'!M49/'APPENDIX 13'!M$49*100,"")</f>
        <v>100</v>
      </c>
      <c r="N49" s="122">
        <f>IFERROR('APPENDIX 13'!N49/'APPENDIX 13'!N$49*100,"")</f>
        <v>100</v>
      </c>
      <c r="O49" s="122">
        <f>IFERROR('APPENDIX 13'!O49/'APPENDIX 13'!O$49*100,"")</f>
        <v>100</v>
      </c>
      <c r="P49" s="122">
        <f>IFERROR('APPENDIX 13'!P49/'APPENDIX 13'!P$49*100,"")</f>
        <v>100</v>
      </c>
      <c r="Q49" s="122">
        <f>IFERROR('APPENDIX 13'!Q49/'APPENDIX 13'!Q$49*100,"")</f>
        <v>100</v>
      </c>
      <c r="R49" s="12"/>
    </row>
    <row r="50" spans="2:18" ht="18" customHeight="1" x14ac:dyDescent="0.25">
      <c r="O50" s="120">
        <v>0</v>
      </c>
    </row>
  </sheetData>
  <sheetProtection password="E931" sheet="1" objects="1" scenarios="1"/>
  <sortState ref="B7:Q43">
    <sortCondition descending="1" ref="Q7:Q43"/>
  </sortState>
  <mergeCells count="19">
    <mergeCell ref="B6:Q6"/>
    <mergeCell ref="B45:Q45"/>
    <mergeCell ref="K4:K5"/>
    <mergeCell ref="L4:L5"/>
    <mergeCell ref="M4:M5"/>
    <mergeCell ref="N4:N5"/>
    <mergeCell ref="O4:O5"/>
    <mergeCell ref="P4:P5"/>
    <mergeCell ref="B3:Q3"/>
    <mergeCell ref="B4:B5"/>
    <mergeCell ref="C4:C5"/>
    <mergeCell ref="D4:D5"/>
    <mergeCell ref="E4:E5"/>
    <mergeCell ref="F4:F5"/>
    <mergeCell ref="G4:G5"/>
    <mergeCell ref="H4:H5"/>
    <mergeCell ref="I4:I5"/>
    <mergeCell ref="J4:J5"/>
    <mergeCell ref="Q4:Q5"/>
  </mergeCells>
  <pageMargins left="0.7" right="0.7" top="0.75" bottom="0.75" header="0.3" footer="0.3"/>
  <pageSetup paperSize="9"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pageSetUpPr fitToPage="1"/>
  </sheetPr>
  <dimension ref="B1:Q50"/>
  <sheetViews>
    <sheetView showGridLines="0" topLeftCell="A46" zoomScale="80" zoomScaleNormal="80" workbookViewId="0">
      <selection activeCell="Q50" sqref="Q50"/>
    </sheetView>
  </sheetViews>
  <sheetFormatPr defaultRowHeight="19.5" customHeight="1" x14ac:dyDescent="0.25"/>
  <cols>
    <col min="1" max="1" width="12" style="12" customWidth="1"/>
    <col min="2" max="2" width="45.140625" style="28" bestFit="1" customWidth="1"/>
    <col min="3" max="17" width="19.5703125" style="12" customWidth="1"/>
    <col min="18" max="18" width="11.5703125" style="12" customWidth="1"/>
    <col min="19" max="19" width="16.140625" style="12" customWidth="1"/>
    <col min="20" max="16384" width="9.140625" style="12"/>
  </cols>
  <sheetData>
    <row r="1" spans="2:17" ht="24.75" customHeight="1" x14ac:dyDescent="0.25"/>
    <row r="3" spans="2:17" ht="24.75" customHeight="1" x14ac:dyDescent="0.25">
      <c r="B3" s="288" t="s">
        <v>290</v>
      </c>
      <c r="C3" s="288"/>
      <c r="D3" s="288"/>
      <c r="E3" s="288"/>
      <c r="F3" s="288"/>
      <c r="G3" s="288"/>
      <c r="H3" s="288"/>
      <c r="I3" s="288"/>
      <c r="J3" s="288"/>
      <c r="K3" s="288"/>
      <c r="L3" s="288"/>
      <c r="M3" s="288"/>
      <c r="N3" s="288"/>
      <c r="O3" s="288"/>
      <c r="P3" s="288"/>
      <c r="Q3" s="288"/>
    </row>
    <row r="4" spans="2:17" ht="30" x14ac:dyDescent="0.25">
      <c r="B4" s="109" t="s">
        <v>0</v>
      </c>
      <c r="C4" s="112" t="s">
        <v>91</v>
      </c>
      <c r="D4" s="112" t="s">
        <v>92</v>
      </c>
      <c r="E4" s="112" t="s">
        <v>93</v>
      </c>
      <c r="F4" s="112" t="s">
        <v>94</v>
      </c>
      <c r="G4" s="112" t="s">
        <v>95</v>
      </c>
      <c r="H4" s="112" t="s">
        <v>96</v>
      </c>
      <c r="I4" s="112" t="s">
        <v>97</v>
      </c>
      <c r="J4" s="112" t="s">
        <v>98</v>
      </c>
      <c r="K4" s="112" t="s">
        <v>99</v>
      </c>
      <c r="L4" s="112" t="s">
        <v>100</v>
      </c>
      <c r="M4" s="112" t="s">
        <v>101</v>
      </c>
      <c r="N4" s="112" t="s">
        <v>102</v>
      </c>
      <c r="O4" s="112" t="s">
        <v>103</v>
      </c>
      <c r="P4" s="112" t="s">
        <v>104</v>
      </c>
      <c r="Q4" s="112" t="s">
        <v>105</v>
      </c>
    </row>
    <row r="5" spans="2:17" ht="28.5" customHeight="1" x14ac:dyDescent="0.25">
      <c r="B5" s="289" t="s">
        <v>16</v>
      </c>
      <c r="C5" s="289"/>
      <c r="D5" s="289"/>
      <c r="E5" s="289"/>
      <c r="F5" s="289"/>
      <c r="G5" s="289"/>
      <c r="H5" s="289"/>
      <c r="I5" s="289"/>
      <c r="J5" s="289"/>
      <c r="K5" s="289"/>
      <c r="L5" s="289"/>
      <c r="M5" s="289"/>
      <c r="N5" s="289"/>
      <c r="O5" s="289"/>
      <c r="P5" s="289"/>
      <c r="Q5" s="289"/>
    </row>
    <row r="6" spans="2:17" ht="28.5" customHeight="1" x14ac:dyDescent="0.25">
      <c r="B6" s="127" t="s">
        <v>17</v>
      </c>
      <c r="C6" s="128">
        <v>0</v>
      </c>
      <c r="D6" s="128">
        <v>0</v>
      </c>
      <c r="E6" s="128">
        <v>0</v>
      </c>
      <c r="F6" s="128">
        <v>0</v>
      </c>
      <c r="G6" s="128">
        <v>0</v>
      </c>
      <c r="H6" s="128">
        <v>0</v>
      </c>
      <c r="I6" s="128">
        <v>0</v>
      </c>
      <c r="J6" s="128">
        <v>0</v>
      </c>
      <c r="K6" s="128">
        <v>0</v>
      </c>
      <c r="L6" s="128">
        <v>30</v>
      </c>
      <c r="M6" s="128">
        <v>0</v>
      </c>
      <c r="N6" s="128">
        <v>937</v>
      </c>
      <c r="O6" s="128">
        <v>1368545</v>
      </c>
      <c r="P6" s="128">
        <v>3059</v>
      </c>
      <c r="Q6" s="129">
        <v>1372571</v>
      </c>
    </row>
    <row r="7" spans="2:17" ht="28.5" customHeight="1" x14ac:dyDescent="0.25">
      <c r="B7" s="127" t="s">
        <v>18</v>
      </c>
      <c r="C7" s="128">
        <v>0</v>
      </c>
      <c r="D7" s="128">
        <v>982</v>
      </c>
      <c r="E7" s="128">
        <v>11</v>
      </c>
      <c r="F7" s="128">
        <v>470</v>
      </c>
      <c r="G7" s="128">
        <v>0</v>
      </c>
      <c r="H7" s="128">
        <v>700</v>
      </c>
      <c r="I7" s="128">
        <v>115672</v>
      </c>
      <c r="J7" s="128">
        <v>35237</v>
      </c>
      <c r="K7" s="128">
        <v>68054</v>
      </c>
      <c r="L7" s="128">
        <v>53138</v>
      </c>
      <c r="M7" s="128">
        <v>0</v>
      </c>
      <c r="N7" s="128">
        <v>13654</v>
      </c>
      <c r="O7" s="128">
        <v>0</v>
      </c>
      <c r="P7" s="128">
        <v>570</v>
      </c>
      <c r="Q7" s="129">
        <v>288486</v>
      </c>
    </row>
    <row r="8" spans="2:17" ht="28.5" customHeight="1" x14ac:dyDescent="0.25">
      <c r="B8" s="127" t="s">
        <v>19</v>
      </c>
      <c r="C8" s="130">
        <v>1500</v>
      </c>
      <c r="D8" s="130">
        <v>339</v>
      </c>
      <c r="E8" s="130">
        <v>10571</v>
      </c>
      <c r="F8" s="130">
        <v>14560</v>
      </c>
      <c r="G8" s="130">
        <v>19459</v>
      </c>
      <c r="H8" s="130">
        <v>711</v>
      </c>
      <c r="I8" s="130">
        <v>176415</v>
      </c>
      <c r="J8" s="130">
        <v>44073</v>
      </c>
      <c r="K8" s="130">
        <v>0</v>
      </c>
      <c r="L8" s="130">
        <v>12041</v>
      </c>
      <c r="M8" s="130">
        <v>3142</v>
      </c>
      <c r="N8" s="130">
        <v>15916</v>
      </c>
      <c r="O8" s="130">
        <v>0</v>
      </c>
      <c r="P8" s="130">
        <v>0</v>
      </c>
      <c r="Q8" s="129">
        <v>298727</v>
      </c>
    </row>
    <row r="9" spans="2:17" ht="28.5" customHeight="1" x14ac:dyDescent="0.25">
      <c r="B9" s="127" t="s">
        <v>202</v>
      </c>
      <c r="C9" s="130">
        <v>0</v>
      </c>
      <c r="D9" s="130">
        <v>0</v>
      </c>
      <c r="E9" s="130">
        <v>830</v>
      </c>
      <c r="F9" s="130">
        <v>0</v>
      </c>
      <c r="G9" s="130">
        <v>1034</v>
      </c>
      <c r="H9" s="130">
        <v>0</v>
      </c>
      <c r="I9" s="130">
        <v>228</v>
      </c>
      <c r="J9" s="130">
        <v>104</v>
      </c>
      <c r="K9" s="130">
        <v>0</v>
      </c>
      <c r="L9" s="130">
        <v>0</v>
      </c>
      <c r="M9" s="130">
        <v>54</v>
      </c>
      <c r="N9" s="130">
        <v>0</v>
      </c>
      <c r="O9" s="130">
        <v>0</v>
      </c>
      <c r="P9" s="130">
        <v>0</v>
      </c>
      <c r="Q9" s="129">
        <v>2251</v>
      </c>
    </row>
    <row r="10" spans="2:17" ht="28.5" customHeight="1" x14ac:dyDescent="0.25">
      <c r="B10" s="127" t="s">
        <v>20</v>
      </c>
      <c r="C10" s="130">
        <v>0</v>
      </c>
      <c r="D10" s="130">
        <v>3818</v>
      </c>
      <c r="E10" s="130">
        <v>2002</v>
      </c>
      <c r="F10" s="130">
        <v>23385</v>
      </c>
      <c r="G10" s="130">
        <v>14767</v>
      </c>
      <c r="H10" s="130">
        <v>13251</v>
      </c>
      <c r="I10" s="130">
        <v>334675</v>
      </c>
      <c r="J10" s="130">
        <v>273767</v>
      </c>
      <c r="K10" s="130">
        <v>0</v>
      </c>
      <c r="L10" s="130">
        <v>20463</v>
      </c>
      <c r="M10" s="130">
        <v>18388</v>
      </c>
      <c r="N10" s="130">
        <v>68363</v>
      </c>
      <c r="O10" s="130">
        <v>421118</v>
      </c>
      <c r="P10" s="130">
        <v>25569</v>
      </c>
      <c r="Q10" s="129">
        <v>1219567</v>
      </c>
    </row>
    <row r="11" spans="2:17" ht="28.5" customHeight="1" x14ac:dyDescent="0.25">
      <c r="B11" s="127" t="s">
        <v>194</v>
      </c>
      <c r="C11" s="130">
        <v>0</v>
      </c>
      <c r="D11" s="130">
        <v>1146</v>
      </c>
      <c r="E11" s="130">
        <v>2994</v>
      </c>
      <c r="F11" s="130">
        <v>8061</v>
      </c>
      <c r="G11" s="130">
        <v>386</v>
      </c>
      <c r="H11" s="130">
        <v>2146</v>
      </c>
      <c r="I11" s="130">
        <v>249034</v>
      </c>
      <c r="J11" s="130">
        <v>131909</v>
      </c>
      <c r="K11" s="130">
        <v>0</v>
      </c>
      <c r="L11" s="130">
        <v>7433</v>
      </c>
      <c r="M11" s="130">
        <v>16475</v>
      </c>
      <c r="N11" s="130">
        <v>8388</v>
      </c>
      <c r="O11" s="130">
        <v>354423</v>
      </c>
      <c r="P11" s="130">
        <v>95217</v>
      </c>
      <c r="Q11" s="129">
        <v>877612</v>
      </c>
    </row>
    <row r="12" spans="2:17" ht="28.5" customHeight="1" x14ac:dyDescent="0.25">
      <c r="B12" s="127" t="s">
        <v>21</v>
      </c>
      <c r="C12" s="130">
        <v>0</v>
      </c>
      <c r="D12" s="130">
        <v>26262</v>
      </c>
      <c r="E12" s="130">
        <v>12380</v>
      </c>
      <c r="F12" s="130">
        <v>2178</v>
      </c>
      <c r="G12" s="130">
        <v>1702</v>
      </c>
      <c r="H12" s="130">
        <v>9901</v>
      </c>
      <c r="I12" s="130">
        <v>147070</v>
      </c>
      <c r="J12" s="130">
        <v>64566</v>
      </c>
      <c r="K12" s="130">
        <v>0</v>
      </c>
      <c r="L12" s="130">
        <v>13525</v>
      </c>
      <c r="M12" s="130">
        <v>4330</v>
      </c>
      <c r="N12" s="130">
        <v>10465</v>
      </c>
      <c r="O12" s="130">
        <v>0</v>
      </c>
      <c r="P12" s="130">
        <v>40</v>
      </c>
      <c r="Q12" s="129">
        <v>292417</v>
      </c>
    </row>
    <row r="13" spans="2:17" ht="28.5" customHeight="1" x14ac:dyDescent="0.25">
      <c r="B13" s="127" t="s">
        <v>22</v>
      </c>
      <c r="C13" s="130">
        <v>0</v>
      </c>
      <c r="D13" s="130">
        <v>-13549</v>
      </c>
      <c r="E13" s="130">
        <v>5310</v>
      </c>
      <c r="F13" s="130">
        <v>16598</v>
      </c>
      <c r="G13" s="130">
        <v>-96111</v>
      </c>
      <c r="H13" s="130">
        <v>-6758</v>
      </c>
      <c r="I13" s="130">
        <v>428577</v>
      </c>
      <c r="J13" s="130">
        <v>269767</v>
      </c>
      <c r="K13" s="130">
        <v>0</v>
      </c>
      <c r="L13" s="130">
        <v>-17770</v>
      </c>
      <c r="M13" s="130">
        <v>20559</v>
      </c>
      <c r="N13" s="130">
        <v>-63792</v>
      </c>
      <c r="O13" s="130">
        <v>193666</v>
      </c>
      <c r="P13" s="130">
        <v>-1132</v>
      </c>
      <c r="Q13" s="129">
        <v>735366</v>
      </c>
    </row>
    <row r="14" spans="2:17" ht="28.5" customHeight="1" x14ac:dyDescent="0.25">
      <c r="B14" s="127" t="s">
        <v>23</v>
      </c>
      <c r="C14" s="130">
        <v>0</v>
      </c>
      <c r="D14" s="130">
        <v>591</v>
      </c>
      <c r="E14" s="130">
        <v>572</v>
      </c>
      <c r="F14" s="130">
        <v>0</v>
      </c>
      <c r="G14" s="130">
        <v>83</v>
      </c>
      <c r="H14" s="130">
        <v>3830</v>
      </c>
      <c r="I14" s="130">
        <v>8744</v>
      </c>
      <c r="J14" s="130">
        <v>1816</v>
      </c>
      <c r="K14" s="130">
        <v>0</v>
      </c>
      <c r="L14" s="130">
        <v>53</v>
      </c>
      <c r="M14" s="130">
        <v>408</v>
      </c>
      <c r="N14" s="130">
        <v>2275</v>
      </c>
      <c r="O14" s="130">
        <v>0</v>
      </c>
      <c r="P14" s="130">
        <v>10</v>
      </c>
      <c r="Q14" s="129">
        <v>18382</v>
      </c>
    </row>
    <row r="15" spans="2:17" ht="28.5" customHeight="1" x14ac:dyDescent="0.25">
      <c r="B15" s="127" t="s">
        <v>24</v>
      </c>
      <c r="C15" s="130">
        <v>0</v>
      </c>
      <c r="D15" s="130">
        <v>0</v>
      </c>
      <c r="E15" s="130">
        <v>0</v>
      </c>
      <c r="F15" s="130">
        <v>0</v>
      </c>
      <c r="G15" s="130">
        <v>0</v>
      </c>
      <c r="H15" s="130">
        <v>0</v>
      </c>
      <c r="I15" s="130">
        <v>1851</v>
      </c>
      <c r="J15" s="130">
        <v>557</v>
      </c>
      <c r="K15" s="130">
        <v>124884</v>
      </c>
      <c r="L15" s="130">
        <v>0</v>
      </c>
      <c r="M15" s="130">
        <v>0</v>
      </c>
      <c r="N15" s="130">
        <v>0</v>
      </c>
      <c r="O15" s="130">
        <v>0</v>
      </c>
      <c r="P15" s="130">
        <v>0</v>
      </c>
      <c r="Q15" s="129">
        <v>127293</v>
      </c>
    </row>
    <row r="16" spans="2:17" ht="28.5" customHeight="1" x14ac:dyDescent="0.25">
      <c r="B16" s="127" t="s">
        <v>25</v>
      </c>
      <c r="C16" s="130">
        <v>0</v>
      </c>
      <c r="D16" s="130">
        <v>966</v>
      </c>
      <c r="E16" s="130">
        <v>2390</v>
      </c>
      <c r="F16" s="130">
        <v>1407</v>
      </c>
      <c r="G16" s="130">
        <v>4143</v>
      </c>
      <c r="H16" s="130">
        <v>3807</v>
      </c>
      <c r="I16" s="130">
        <v>55426</v>
      </c>
      <c r="J16" s="130">
        <v>54030</v>
      </c>
      <c r="K16" s="130">
        <v>10042</v>
      </c>
      <c r="L16" s="130">
        <v>2589</v>
      </c>
      <c r="M16" s="130">
        <v>10332</v>
      </c>
      <c r="N16" s="130">
        <v>29356</v>
      </c>
      <c r="O16" s="130">
        <v>0</v>
      </c>
      <c r="P16" s="130">
        <v>325</v>
      </c>
      <c r="Q16" s="129">
        <v>174813</v>
      </c>
    </row>
    <row r="17" spans="2:17" ht="28.5" customHeight="1" x14ac:dyDescent="0.25">
      <c r="B17" s="127" t="s">
        <v>26</v>
      </c>
      <c r="C17" s="130">
        <v>0</v>
      </c>
      <c r="D17" s="130">
        <v>-799</v>
      </c>
      <c r="E17" s="130">
        <v>10155</v>
      </c>
      <c r="F17" s="130">
        <v>5693</v>
      </c>
      <c r="G17" s="130">
        <v>21507</v>
      </c>
      <c r="H17" s="130">
        <v>12121</v>
      </c>
      <c r="I17" s="130">
        <v>117928</v>
      </c>
      <c r="J17" s="130">
        <v>56311</v>
      </c>
      <c r="K17" s="130">
        <v>0</v>
      </c>
      <c r="L17" s="130">
        <v>-1318</v>
      </c>
      <c r="M17" s="130">
        <v>13501</v>
      </c>
      <c r="N17" s="130">
        <v>1182</v>
      </c>
      <c r="O17" s="130">
        <v>133621</v>
      </c>
      <c r="P17" s="130">
        <v>0</v>
      </c>
      <c r="Q17" s="129">
        <v>369900</v>
      </c>
    </row>
    <row r="18" spans="2:17" ht="28.5" customHeight="1" x14ac:dyDescent="0.25">
      <c r="B18" s="127" t="s">
        <v>27</v>
      </c>
      <c r="C18" s="130">
        <v>0</v>
      </c>
      <c r="D18" s="130">
        <v>9544</v>
      </c>
      <c r="E18" s="130">
        <v>5371</v>
      </c>
      <c r="F18" s="130">
        <v>17935</v>
      </c>
      <c r="G18" s="130">
        <v>1744</v>
      </c>
      <c r="H18" s="130">
        <v>15762</v>
      </c>
      <c r="I18" s="130">
        <v>82743</v>
      </c>
      <c r="J18" s="130">
        <v>59019</v>
      </c>
      <c r="K18" s="130">
        <v>-5189</v>
      </c>
      <c r="L18" s="130">
        <v>5997</v>
      </c>
      <c r="M18" s="130">
        <v>46451</v>
      </c>
      <c r="N18" s="130">
        <v>105101</v>
      </c>
      <c r="O18" s="130">
        <v>50376</v>
      </c>
      <c r="P18" s="130">
        <v>490</v>
      </c>
      <c r="Q18" s="129">
        <v>395344</v>
      </c>
    </row>
    <row r="19" spans="2:17" ht="28.5" customHeight="1" x14ac:dyDescent="0.25">
      <c r="B19" s="127" t="s">
        <v>28</v>
      </c>
      <c r="C19" s="130">
        <v>0</v>
      </c>
      <c r="D19" s="130">
        <v>1481</v>
      </c>
      <c r="E19" s="130">
        <v>5928</v>
      </c>
      <c r="F19" s="130">
        <v>3497</v>
      </c>
      <c r="G19" s="130">
        <v>2029</v>
      </c>
      <c r="H19" s="130">
        <v>18739</v>
      </c>
      <c r="I19" s="130">
        <v>111198</v>
      </c>
      <c r="J19" s="130">
        <v>78277</v>
      </c>
      <c r="K19" s="130">
        <v>0</v>
      </c>
      <c r="L19" s="130">
        <v>5190</v>
      </c>
      <c r="M19" s="130">
        <v>25398</v>
      </c>
      <c r="N19" s="130">
        <v>15521</v>
      </c>
      <c r="O19" s="130">
        <v>0</v>
      </c>
      <c r="P19" s="130">
        <v>0</v>
      </c>
      <c r="Q19" s="129">
        <v>267258</v>
      </c>
    </row>
    <row r="20" spans="2:17" ht="28.5" customHeight="1" x14ac:dyDescent="0.25">
      <c r="B20" s="127" t="s">
        <v>29</v>
      </c>
      <c r="C20" s="130">
        <v>0</v>
      </c>
      <c r="D20" s="130">
        <v>1362</v>
      </c>
      <c r="E20" s="130">
        <v>14678</v>
      </c>
      <c r="F20" s="130">
        <v>3990</v>
      </c>
      <c r="G20" s="130">
        <v>-1385</v>
      </c>
      <c r="H20" s="130">
        <v>6282</v>
      </c>
      <c r="I20" s="130">
        <v>91243</v>
      </c>
      <c r="J20" s="130">
        <v>56614</v>
      </c>
      <c r="K20" s="130">
        <v>0</v>
      </c>
      <c r="L20" s="130">
        <v>11055</v>
      </c>
      <c r="M20" s="130">
        <v>15359</v>
      </c>
      <c r="N20" s="130">
        <v>16219</v>
      </c>
      <c r="O20" s="130">
        <v>64251</v>
      </c>
      <c r="P20" s="130">
        <v>12193</v>
      </c>
      <c r="Q20" s="129">
        <v>291861</v>
      </c>
    </row>
    <row r="21" spans="2:17" ht="28.5" customHeight="1" x14ac:dyDescent="0.25">
      <c r="B21" s="127" t="s">
        <v>30</v>
      </c>
      <c r="C21" s="130">
        <v>1655</v>
      </c>
      <c r="D21" s="130">
        <v>2751</v>
      </c>
      <c r="E21" s="130">
        <v>3599</v>
      </c>
      <c r="F21" s="130">
        <v>3821</v>
      </c>
      <c r="G21" s="130">
        <v>1357</v>
      </c>
      <c r="H21" s="130">
        <v>41768</v>
      </c>
      <c r="I21" s="130">
        <v>247176</v>
      </c>
      <c r="J21" s="130">
        <v>118146</v>
      </c>
      <c r="K21" s="130">
        <v>0</v>
      </c>
      <c r="L21" s="130">
        <v>35060</v>
      </c>
      <c r="M21" s="130">
        <v>25032</v>
      </c>
      <c r="N21" s="130">
        <v>50001</v>
      </c>
      <c r="O21" s="130">
        <v>48623</v>
      </c>
      <c r="P21" s="130">
        <v>284</v>
      </c>
      <c r="Q21" s="129">
        <v>579272</v>
      </c>
    </row>
    <row r="22" spans="2:17" ht="28.5" customHeight="1" x14ac:dyDescent="0.25">
      <c r="B22" s="127" t="s">
        <v>31</v>
      </c>
      <c r="C22" s="130">
        <v>0</v>
      </c>
      <c r="D22" s="130">
        <v>1224</v>
      </c>
      <c r="E22" s="130">
        <v>5075</v>
      </c>
      <c r="F22" s="130">
        <v>6654</v>
      </c>
      <c r="G22" s="130">
        <v>100</v>
      </c>
      <c r="H22" s="130">
        <v>5421</v>
      </c>
      <c r="I22" s="130">
        <v>39287</v>
      </c>
      <c r="J22" s="130">
        <v>23728</v>
      </c>
      <c r="K22" s="130">
        <v>0</v>
      </c>
      <c r="L22" s="130">
        <v>4056</v>
      </c>
      <c r="M22" s="130">
        <v>4915</v>
      </c>
      <c r="N22" s="130">
        <v>10871</v>
      </c>
      <c r="O22" s="130">
        <v>0</v>
      </c>
      <c r="P22" s="130">
        <v>1641</v>
      </c>
      <c r="Q22" s="129">
        <v>102973</v>
      </c>
    </row>
    <row r="23" spans="2:17" ht="28.5" customHeight="1" x14ac:dyDescent="0.25">
      <c r="B23" s="127" t="s">
        <v>32</v>
      </c>
      <c r="C23" s="130">
        <v>0</v>
      </c>
      <c r="D23" s="130">
        <v>0</v>
      </c>
      <c r="E23" s="130">
        <v>0</v>
      </c>
      <c r="F23" s="130">
        <v>0</v>
      </c>
      <c r="G23" s="130">
        <v>0</v>
      </c>
      <c r="H23" s="130">
        <v>0</v>
      </c>
      <c r="I23" s="130">
        <v>0</v>
      </c>
      <c r="J23" s="130">
        <v>0</v>
      </c>
      <c r="K23" s="130">
        <v>0</v>
      </c>
      <c r="L23" s="130">
        <v>0</v>
      </c>
      <c r="M23" s="130">
        <v>0</v>
      </c>
      <c r="N23" s="130">
        <v>0</v>
      </c>
      <c r="O23" s="130">
        <v>0</v>
      </c>
      <c r="P23" s="130">
        <v>0</v>
      </c>
      <c r="Q23" s="129">
        <v>0</v>
      </c>
    </row>
    <row r="24" spans="2:17" ht="28.5" customHeight="1" x14ac:dyDescent="0.25">
      <c r="B24" s="127" t="s">
        <v>33</v>
      </c>
      <c r="C24" s="130">
        <v>0</v>
      </c>
      <c r="D24" s="130">
        <v>12984</v>
      </c>
      <c r="E24" s="130">
        <v>3828</v>
      </c>
      <c r="F24" s="130">
        <v>13013</v>
      </c>
      <c r="G24" s="130">
        <v>7752</v>
      </c>
      <c r="H24" s="130">
        <v>12286</v>
      </c>
      <c r="I24" s="130">
        <v>233415</v>
      </c>
      <c r="J24" s="130">
        <v>100450</v>
      </c>
      <c r="K24" s="130">
        <v>0</v>
      </c>
      <c r="L24" s="130">
        <v>73192</v>
      </c>
      <c r="M24" s="130">
        <v>22318</v>
      </c>
      <c r="N24" s="130">
        <v>14047</v>
      </c>
      <c r="O24" s="130">
        <v>1265918</v>
      </c>
      <c r="P24" s="130">
        <v>4389</v>
      </c>
      <c r="Q24" s="129">
        <v>1763591</v>
      </c>
    </row>
    <row r="25" spans="2:17" ht="28.5" customHeight="1" x14ac:dyDescent="0.25">
      <c r="B25" s="127" t="s">
        <v>34</v>
      </c>
      <c r="C25" s="130">
        <v>0</v>
      </c>
      <c r="D25" s="130">
        <v>18237</v>
      </c>
      <c r="E25" s="130">
        <v>4537</v>
      </c>
      <c r="F25" s="130">
        <v>16323</v>
      </c>
      <c r="G25" s="130">
        <v>1828</v>
      </c>
      <c r="H25" s="130">
        <v>18357</v>
      </c>
      <c r="I25" s="130">
        <v>53875</v>
      </c>
      <c r="J25" s="130">
        <v>70771</v>
      </c>
      <c r="K25" s="130">
        <v>0</v>
      </c>
      <c r="L25" s="130">
        <v>2171</v>
      </c>
      <c r="M25" s="130">
        <v>15310</v>
      </c>
      <c r="N25" s="130">
        <v>80091</v>
      </c>
      <c r="O25" s="130">
        <v>19816</v>
      </c>
      <c r="P25" s="130">
        <v>17</v>
      </c>
      <c r="Q25" s="129">
        <v>301333</v>
      </c>
    </row>
    <row r="26" spans="2:17" ht="28.5" customHeight="1" x14ac:dyDescent="0.25">
      <c r="B26" s="127" t="s">
        <v>35</v>
      </c>
      <c r="C26" s="130">
        <v>0</v>
      </c>
      <c r="D26" s="130">
        <v>65</v>
      </c>
      <c r="E26" s="130">
        <v>1494</v>
      </c>
      <c r="F26" s="130">
        <v>956</v>
      </c>
      <c r="G26" s="130">
        <v>2367</v>
      </c>
      <c r="H26" s="130">
        <v>1333</v>
      </c>
      <c r="I26" s="130">
        <v>178744</v>
      </c>
      <c r="J26" s="130">
        <v>0</v>
      </c>
      <c r="K26" s="130">
        <v>128640</v>
      </c>
      <c r="L26" s="130">
        <v>36</v>
      </c>
      <c r="M26" s="130">
        <v>1073</v>
      </c>
      <c r="N26" s="130">
        <v>3515</v>
      </c>
      <c r="O26" s="130">
        <v>0</v>
      </c>
      <c r="P26" s="130">
        <v>7565</v>
      </c>
      <c r="Q26" s="129">
        <v>325788</v>
      </c>
    </row>
    <row r="27" spans="2:17" ht="28.5" customHeight="1" x14ac:dyDescent="0.25">
      <c r="B27" s="127" t="s">
        <v>36</v>
      </c>
      <c r="C27" s="130">
        <v>0</v>
      </c>
      <c r="D27" s="130">
        <v>263</v>
      </c>
      <c r="E27" s="130">
        <v>470</v>
      </c>
      <c r="F27" s="130">
        <v>4269</v>
      </c>
      <c r="G27" s="130">
        <v>3955</v>
      </c>
      <c r="H27" s="130">
        <v>0</v>
      </c>
      <c r="I27" s="130">
        <v>94280</v>
      </c>
      <c r="J27" s="130">
        <v>159372</v>
      </c>
      <c r="K27" s="130">
        <v>0</v>
      </c>
      <c r="L27" s="130">
        <v>5412</v>
      </c>
      <c r="M27" s="130">
        <v>1487</v>
      </c>
      <c r="N27" s="130">
        <v>1686</v>
      </c>
      <c r="O27" s="130">
        <v>224445</v>
      </c>
      <c r="P27" s="130">
        <v>8958</v>
      </c>
      <c r="Q27" s="129">
        <v>504598</v>
      </c>
    </row>
    <row r="28" spans="2:17" ht="28.5" customHeight="1" x14ac:dyDescent="0.25">
      <c r="B28" s="127" t="s">
        <v>37</v>
      </c>
      <c r="C28" s="130">
        <v>0</v>
      </c>
      <c r="D28" s="130">
        <v>6520</v>
      </c>
      <c r="E28" s="130">
        <v>7699</v>
      </c>
      <c r="F28" s="130">
        <v>8721</v>
      </c>
      <c r="G28" s="130">
        <v>183</v>
      </c>
      <c r="H28" s="130">
        <v>2274</v>
      </c>
      <c r="I28" s="130">
        <v>33273</v>
      </c>
      <c r="J28" s="130">
        <v>20668</v>
      </c>
      <c r="K28" s="130">
        <v>0</v>
      </c>
      <c r="L28" s="130">
        <v>329</v>
      </c>
      <c r="M28" s="130">
        <v>2830</v>
      </c>
      <c r="N28" s="130">
        <v>11983</v>
      </c>
      <c r="O28" s="130">
        <v>0</v>
      </c>
      <c r="P28" s="130">
        <v>76</v>
      </c>
      <c r="Q28" s="129">
        <v>94556</v>
      </c>
    </row>
    <row r="29" spans="2:17" ht="28.5" customHeight="1" x14ac:dyDescent="0.25">
      <c r="B29" s="127" t="s">
        <v>38</v>
      </c>
      <c r="C29" s="130">
        <v>0</v>
      </c>
      <c r="D29" s="130">
        <v>6156</v>
      </c>
      <c r="E29" s="130">
        <v>4669</v>
      </c>
      <c r="F29" s="130">
        <v>13079</v>
      </c>
      <c r="G29" s="130">
        <v>417</v>
      </c>
      <c r="H29" s="130">
        <v>9294</v>
      </c>
      <c r="I29" s="130">
        <v>69684</v>
      </c>
      <c r="J29" s="130">
        <v>81501</v>
      </c>
      <c r="K29" s="130">
        <v>0</v>
      </c>
      <c r="L29" s="130">
        <v>2777</v>
      </c>
      <c r="M29" s="130">
        <v>4946</v>
      </c>
      <c r="N29" s="130">
        <v>32147</v>
      </c>
      <c r="O29" s="130">
        <v>0</v>
      </c>
      <c r="P29" s="130">
        <v>4127</v>
      </c>
      <c r="Q29" s="129">
        <v>228796</v>
      </c>
    </row>
    <row r="30" spans="2:17" ht="28.5" customHeight="1" x14ac:dyDescent="0.25">
      <c r="B30" s="127" t="s">
        <v>196</v>
      </c>
      <c r="C30" s="130">
        <v>0</v>
      </c>
      <c r="D30" s="130">
        <v>-850</v>
      </c>
      <c r="E30" s="130">
        <v>75</v>
      </c>
      <c r="F30" s="130">
        <v>7964</v>
      </c>
      <c r="G30" s="130">
        <v>0</v>
      </c>
      <c r="H30" s="130">
        <v>0</v>
      </c>
      <c r="I30" s="130">
        <v>63758</v>
      </c>
      <c r="J30" s="130">
        <v>29132</v>
      </c>
      <c r="K30" s="130">
        <v>0</v>
      </c>
      <c r="L30" s="130">
        <v>673</v>
      </c>
      <c r="M30" s="130">
        <v>633</v>
      </c>
      <c r="N30" s="130">
        <v>5874</v>
      </c>
      <c r="O30" s="130">
        <v>10790</v>
      </c>
      <c r="P30" s="130">
        <v>0</v>
      </c>
      <c r="Q30" s="129">
        <v>118050</v>
      </c>
    </row>
    <row r="31" spans="2:17" ht="28.5" customHeight="1" x14ac:dyDescent="0.25">
      <c r="B31" s="127" t="s">
        <v>197</v>
      </c>
      <c r="C31" s="130">
        <v>149</v>
      </c>
      <c r="D31" s="130">
        <v>0</v>
      </c>
      <c r="E31" s="130">
        <v>0</v>
      </c>
      <c r="F31" s="130">
        <v>171</v>
      </c>
      <c r="G31" s="130">
        <v>0</v>
      </c>
      <c r="H31" s="130">
        <v>0</v>
      </c>
      <c r="I31" s="130">
        <v>29139</v>
      </c>
      <c r="J31" s="130">
        <v>12048</v>
      </c>
      <c r="K31" s="130">
        <v>0</v>
      </c>
      <c r="L31" s="130">
        <v>807</v>
      </c>
      <c r="M31" s="130">
        <v>2023</v>
      </c>
      <c r="N31" s="130">
        <v>4104</v>
      </c>
      <c r="O31" s="130">
        <v>0</v>
      </c>
      <c r="P31" s="130">
        <v>115</v>
      </c>
      <c r="Q31" s="129">
        <v>48556</v>
      </c>
    </row>
    <row r="32" spans="2:17" ht="28.5" customHeight="1" x14ac:dyDescent="0.25">
      <c r="B32" s="127" t="s">
        <v>215</v>
      </c>
      <c r="C32" s="130">
        <v>0</v>
      </c>
      <c r="D32" s="130">
        <v>71</v>
      </c>
      <c r="E32" s="130">
        <v>7</v>
      </c>
      <c r="F32" s="130">
        <v>78</v>
      </c>
      <c r="G32" s="130">
        <v>187</v>
      </c>
      <c r="H32" s="130">
        <v>325</v>
      </c>
      <c r="I32" s="130">
        <v>1231</v>
      </c>
      <c r="J32" s="130">
        <v>312</v>
      </c>
      <c r="K32" s="130">
        <v>0</v>
      </c>
      <c r="L32" s="130">
        <v>4</v>
      </c>
      <c r="M32" s="130">
        <v>28</v>
      </c>
      <c r="N32" s="130">
        <v>198</v>
      </c>
      <c r="O32" s="130">
        <v>0</v>
      </c>
      <c r="P32" s="130">
        <v>1103</v>
      </c>
      <c r="Q32" s="129">
        <v>3544</v>
      </c>
    </row>
    <row r="33" spans="2:17" ht="28.5" customHeight="1" x14ac:dyDescent="0.25">
      <c r="B33" s="127" t="s">
        <v>198</v>
      </c>
      <c r="C33" s="130">
        <v>0</v>
      </c>
      <c r="D33" s="130">
        <v>0</v>
      </c>
      <c r="E33" s="130">
        <v>59</v>
      </c>
      <c r="F33" s="130">
        <v>279</v>
      </c>
      <c r="G33" s="130">
        <v>0</v>
      </c>
      <c r="H33" s="130">
        <v>0</v>
      </c>
      <c r="I33" s="130">
        <v>-1267</v>
      </c>
      <c r="J33" s="130">
        <v>-10049</v>
      </c>
      <c r="K33" s="130">
        <v>0</v>
      </c>
      <c r="L33" s="130">
        <v>22971</v>
      </c>
      <c r="M33" s="130">
        <v>0</v>
      </c>
      <c r="N33" s="130">
        <v>3674</v>
      </c>
      <c r="O33" s="130">
        <v>201630</v>
      </c>
      <c r="P33" s="130">
        <v>0</v>
      </c>
      <c r="Q33" s="129">
        <v>217296</v>
      </c>
    </row>
    <row r="34" spans="2:17" ht="28.5" customHeight="1" x14ac:dyDescent="0.25">
      <c r="B34" s="127" t="s">
        <v>199</v>
      </c>
      <c r="C34" s="130">
        <v>0</v>
      </c>
      <c r="D34" s="130">
        <v>4494</v>
      </c>
      <c r="E34" s="130">
        <v>161</v>
      </c>
      <c r="F34" s="130">
        <v>2329</v>
      </c>
      <c r="G34" s="130">
        <v>953</v>
      </c>
      <c r="H34" s="130">
        <v>1746</v>
      </c>
      <c r="I34" s="130">
        <v>23762</v>
      </c>
      <c r="J34" s="130">
        <v>9444</v>
      </c>
      <c r="K34" s="130">
        <v>0</v>
      </c>
      <c r="L34" s="130">
        <v>85</v>
      </c>
      <c r="M34" s="130">
        <v>177</v>
      </c>
      <c r="N34" s="130">
        <v>2022</v>
      </c>
      <c r="O34" s="130">
        <v>13763</v>
      </c>
      <c r="P34" s="130">
        <v>-642</v>
      </c>
      <c r="Q34" s="129">
        <v>58295</v>
      </c>
    </row>
    <row r="35" spans="2:17" ht="28.5" customHeight="1" x14ac:dyDescent="0.25">
      <c r="B35" s="127" t="s">
        <v>216</v>
      </c>
      <c r="C35" s="130">
        <v>0</v>
      </c>
      <c r="D35" s="130">
        <v>5410</v>
      </c>
      <c r="E35" s="130">
        <v>549</v>
      </c>
      <c r="F35" s="130">
        <v>0</v>
      </c>
      <c r="G35" s="130">
        <v>0</v>
      </c>
      <c r="H35" s="130">
        <v>0</v>
      </c>
      <c r="I35" s="130">
        <v>56150</v>
      </c>
      <c r="J35" s="130">
        <v>-4016</v>
      </c>
      <c r="K35" s="130">
        <v>35942</v>
      </c>
      <c r="L35" s="130">
        <v>0</v>
      </c>
      <c r="M35" s="130">
        <v>403</v>
      </c>
      <c r="N35" s="130">
        <v>3</v>
      </c>
      <c r="O35" s="130">
        <v>58952</v>
      </c>
      <c r="P35" s="130">
        <v>0</v>
      </c>
      <c r="Q35" s="129">
        <v>153393</v>
      </c>
    </row>
    <row r="36" spans="2:17" ht="28.5" customHeight="1" x14ac:dyDescent="0.25">
      <c r="B36" s="127" t="s">
        <v>40</v>
      </c>
      <c r="C36" s="130">
        <v>0</v>
      </c>
      <c r="D36" s="130">
        <v>0</v>
      </c>
      <c r="E36" s="130">
        <v>49</v>
      </c>
      <c r="F36" s="130">
        <v>32</v>
      </c>
      <c r="G36" s="130">
        <v>0</v>
      </c>
      <c r="H36" s="130">
        <v>0</v>
      </c>
      <c r="I36" s="130">
        <v>14283</v>
      </c>
      <c r="J36" s="130">
        <v>16750</v>
      </c>
      <c r="K36" s="130">
        <v>0</v>
      </c>
      <c r="L36" s="130">
        <v>0</v>
      </c>
      <c r="M36" s="130">
        <v>1194</v>
      </c>
      <c r="N36" s="130">
        <v>4805</v>
      </c>
      <c r="O36" s="130">
        <v>7046</v>
      </c>
      <c r="P36" s="130">
        <v>3197</v>
      </c>
      <c r="Q36" s="129">
        <v>47357</v>
      </c>
    </row>
    <row r="37" spans="2:17" ht="28.5" customHeight="1" x14ac:dyDescent="0.25">
      <c r="B37" s="127" t="s">
        <v>41</v>
      </c>
      <c r="C37" s="130">
        <v>0</v>
      </c>
      <c r="D37" s="130">
        <v>1541</v>
      </c>
      <c r="E37" s="130">
        <v>2400</v>
      </c>
      <c r="F37" s="130">
        <v>484</v>
      </c>
      <c r="G37" s="130">
        <v>0</v>
      </c>
      <c r="H37" s="130">
        <v>949</v>
      </c>
      <c r="I37" s="130">
        <v>13918</v>
      </c>
      <c r="J37" s="130">
        <v>11473</v>
      </c>
      <c r="K37" s="130">
        <v>0</v>
      </c>
      <c r="L37" s="130">
        <v>544</v>
      </c>
      <c r="M37" s="130">
        <v>5522</v>
      </c>
      <c r="N37" s="130">
        <v>13002</v>
      </c>
      <c r="O37" s="130">
        <v>546</v>
      </c>
      <c r="P37" s="130">
        <v>0</v>
      </c>
      <c r="Q37" s="129">
        <v>50379</v>
      </c>
    </row>
    <row r="38" spans="2:17" ht="28.5" customHeight="1" x14ac:dyDescent="0.25">
      <c r="B38" s="127" t="s">
        <v>42</v>
      </c>
      <c r="C38" s="130">
        <v>0</v>
      </c>
      <c r="D38" s="130">
        <v>-343</v>
      </c>
      <c r="E38" s="130">
        <v>3350</v>
      </c>
      <c r="F38" s="130">
        <v>-5494</v>
      </c>
      <c r="G38" s="130">
        <v>23</v>
      </c>
      <c r="H38" s="130">
        <v>0</v>
      </c>
      <c r="I38" s="130">
        <v>56528</v>
      </c>
      <c r="J38" s="130">
        <v>20536</v>
      </c>
      <c r="K38" s="130">
        <v>0</v>
      </c>
      <c r="L38" s="130">
        <v>5</v>
      </c>
      <c r="M38" s="130">
        <v>-22300</v>
      </c>
      <c r="N38" s="130">
        <v>424</v>
      </c>
      <c r="O38" s="130">
        <v>0</v>
      </c>
      <c r="P38" s="130">
        <v>0</v>
      </c>
      <c r="Q38" s="129">
        <v>52729</v>
      </c>
    </row>
    <row r="39" spans="2:17" ht="28.5" customHeight="1" x14ac:dyDescent="0.25">
      <c r="B39" s="127" t="s">
        <v>43</v>
      </c>
      <c r="C39" s="130">
        <v>0</v>
      </c>
      <c r="D39" s="130">
        <v>12</v>
      </c>
      <c r="E39" s="130">
        <v>81</v>
      </c>
      <c r="F39" s="130">
        <v>939</v>
      </c>
      <c r="G39" s="130">
        <v>34</v>
      </c>
      <c r="H39" s="130">
        <v>0</v>
      </c>
      <c r="I39" s="130">
        <v>50149</v>
      </c>
      <c r="J39" s="130">
        <v>28789</v>
      </c>
      <c r="K39" s="130">
        <v>0</v>
      </c>
      <c r="L39" s="130">
        <v>664</v>
      </c>
      <c r="M39" s="130">
        <v>7</v>
      </c>
      <c r="N39" s="130">
        <v>723</v>
      </c>
      <c r="O39" s="130">
        <v>0</v>
      </c>
      <c r="P39" s="130">
        <v>3500</v>
      </c>
      <c r="Q39" s="129">
        <v>84897</v>
      </c>
    </row>
    <row r="40" spans="2:17" ht="28.5" customHeight="1" x14ac:dyDescent="0.25">
      <c r="B40" s="127" t="s">
        <v>44</v>
      </c>
      <c r="C40" s="130">
        <v>0</v>
      </c>
      <c r="D40" s="130">
        <v>2248</v>
      </c>
      <c r="E40" s="130">
        <v>916</v>
      </c>
      <c r="F40" s="130">
        <v>248</v>
      </c>
      <c r="G40" s="130">
        <v>92</v>
      </c>
      <c r="H40" s="130">
        <v>1024</v>
      </c>
      <c r="I40" s="130">
        <v>32006</v>
      </c>
      <c r="J40" s="130">
        <v>26690</v>
      </c>
      <c r="K40" s="130">
        <v>0</v>
      </c>
      <c r="L40" s="130">
        <v>0</v>
      </c>
      <c r="M40" s="130">
        <v>1049</v>
      </c>
      <c r="N40" s="130">
        <v>7614</v>
      </c>
      <c r="O40" s="130">
        <v>29678</v>
      </c>
      <c r="P40" s="130">
        <v>0</v>
      </c>
      <c r="Q40" s="129">
        <v>101566</v>
      </c>
    </row>
    <row r="41" spans="2:17" ht="28.5" customHeight="1" x14ac:dyDescent="0.25">
      <c r="B41" s="127" t="s">
        <v>45</v>
      </c>
      <c r="C41" s="130">
        <v>0</v>
      </c>
      <c r="D41" s="130">
        <v>6794</v>
      </c>
      <c r="E41" s="130">
        <v>2815</v>
      </c>
      <c r="F41" s="130">
        <v>4048</v>
      </c>
      <c r="G41" s="130">
        <v>6285</v>
      </c>
      <c r="H41" s="130">
        <v>12732</v>
      </c>
      <c r="I41" s="130">
        <v>300718</v>
      </c>
      <c r="J41" s="130">
        <v>206610</v>
      </c>
      <c r="K41" s="130">
        <v>0</v>
      </c>
      <c r="L41" s="130">
        <v>9580</v>
      </c>
      <c r="M41" s="130">
        <v>21367</v>
      </c>
      <c r="N41" s="130">
        <v>35430</v>
      </c>
      <c r="O41" s="130">
        <v>607647</v>
      </c>
      <c r="P41" s="130">
        <v>5237</v>
      </c>
      <c r="Q41" s="129">
        <v>1219262</v>
      </c>
    </row>
    <row r="42" spans="2:17" ht="28.5" customHeight="1" x14ac:dyDescent="0.25">
      <c r="B42" s="127" t="s">
        <v>46</v>
      </c>
      <c r="C42" s="130">
        <v>0</v>
      </c>
      <c r="D42" s="130">
        <v>0</v>
      </c>
      <c r="E42" s="130">
        <v>27</v>
      </c>
      <c r="F42" s="130">
        <v>0</v>
      </c>
      <c r="G42" s="130">
        <v>0</v>
      </c>
      <c r="H42" s="130">
        <v>0</v>
      </c>
      <c r="I42" s="130">
        <v>34077</v>
      </c>
      <c r="J42" s="130">
        <v>28718</v>
      </c>
      <c r="K42" s="130">
        <v>0</v>
      </c>
      <c r="L42" s="130">
        <v>0</v>
      </c>
      <c r="M42" s="130">
        <v>0</v>
      </c>
      <c r="N42" s="130">
        <v>968</v>
      </c>
      <c r="O42" s="130">
        <v>7514</v>
      </c>
      <c r="P42" s="130">
        <v>0</v>
      </c>
      <c r="Q42" s="129">
        <v>71304</v>
      </c>
    </row>
    <row r="43" spans="2:17" ht="28.5" customHeight="1" x14ac:dyDescent="0.25">
      <c r="B43" s="131" t="s">
        <v>47</v>
      </c>
      <c r="C43" s="132">
        <f>SUM(C6:C42)</f>
        <v>3304</v>
      </c>
      <c r="D43" s="132">
        <f t="shared" ref="D43:Q43" si="0">SUM(D6:D42)</f>
        <v>99720</v>
      </c>
      <c r="E43" s="132">
        <f t="shared" si="0"/>
        <v>115052</v>
      </c>
      <c r="F43" s="132">
        <f t="shared" si="0"/>
        <v>175688</v>
      </c>
      <c r="G43" s="132">
        <f t="shared" si="0"/>
        <v>-5109</v>
      </c>
      <c r="H43" s="132">
        <f t="shared" si="0"/>
        <v>188001</v>
      </c>
      <c r="I43" s="132">
        <f t="shared" si="0"/>
        <v>3544990</v>
      </c>
      <c r="J43" s="132">
        <f t="shared" si="0"/>
        <v>2077120</v>
      </c>
      <c r="K43" s="132">
        <f t="shared" si="0"/>
        <v>362373</v>
      </c>
      <c r="L43" s="132">
        <f t="shared" si="0"/>
        <v>270792</v>
      </c>
      <c r="M43" s="132">
        <f t="shared" si="0"/>
        <v>262411</v>
      </c>
      <c r="N43" s="132">
        <f t="shared" si="0"/>
        <v>506767</v>
      </c>
      <c r="O43" s="132">
        <f t="shared" si="0"/>
        <v>5082368</v>
      </c>
      <c r="P43" s="132">
        <f t="shared" si="0"/>
        <v>175908</v>
      </c>
      <c r="Q43" s="132">
        <f t="shared" si="0"/>
        <v>12859383</v>
      </c>
    </row>
    <row r="44" spans="2:17" ht="28.5" customHeight="1" x14ac:dyDescent="0.25">
      <c r="B44" s="290" t="s">
        <v>48</v>
      </c>
      <c r="C44" s="290"/>
      <c r="D44" s="290"/>
      <c r="E44" s="290"/>
      <c r="F44" s="290"/>
      <c r="G44" s="290"/>
      <c r="H44" s="290"/>
      <c r="I44" s="290"/>
      <c r="J44" s="290"/>
      <c r="K44" s="290"/>
      <c r="L44" s="290"/>
      <c r="M44" s="290"/>
      <c r="N44" s="290"/>
      <c r="O44" s="290"/>
      <c r="P44" s="290"/>
      <c r="Q44" s="290"/>
    </row>
    <row r="45" spans="2:17" ht="28.5" customHeight="1" x14ac:dyDescent="0.25">
      <c r="B45" s="127" t="s">
        <v>49</v>
      </c>
      <c r="C45" s="130">
        <v>5755</v>
      </c>
      <c r="D45" s="130">
        <v>1058</v>
      </c>
      <c r="E45" s="130">
        <v>0</v>
      </c>
      <c r="F45" s="130">
        <v>10759</v>
      </c>
      <c r="G45" s="130">
        <v>122</v>
      </c>
      <c r="H45" s="130">
        <v>3847</v>
      </c>
      <c r="I45" s="130">
        <v>0</v>
      </c>
      <c r="J45" s="130">
        <v>4931</v>
      </c>
      <c r="K45" s="130">
        <v>0</v>
      </c>
      <c r="L45" s="130">
        <v>480</v>
      </c>
      <c r="M45" s="130">
        <v>0</v>
      </c>
      <c r="N45" s="130">
        <v>0</v>
      </c>
      <c r="O45" s="130">
        <v>59356</v>
      </c>
      <c r="P45" s="130">
        <v>5522</v>
      </c>
      <c r="Q45" s="133">
        <v>91831</v>
      </c>
    </row>
    <row r="46" spans="2:17" ht="28.5" customHeight="1" x14ac:dyDescent="0.25">
      <c r="B46" s="127" t="s">
        <v>68</v>
      </c>
      <c r="C46" s="130">
        <v>-114</v>
      </c>
      <c r="D46" s="130">
        <v>50006</v>
      </c>
      <c r="E46" s="130">
        <v>0</v>
      </c>
      <c r="F46" s="130">
        <v>131486</v>
      </c>
      <c r="G46" s="130">
        <v>259</v>
      </c>
      <c r="H46" s="130">
        <v>34821</v>
      </c>
      <c r="I46" s="130">
        <v>0</v>
      </c>
      <c r="J46" s="130">
        <v>60809</v>
      </c>
      <c r="K46" s="130">
        <v>0</v>
      </c>
      <c r="L46" s="130">
        <v>904</v>
      </c>
      <c r="M46" s="130">
        <v>0</v>
      </c>
      <c r="N46" s="130">
        <v>0</v>
      </c>
      <c r="O46" s="130">
        <v>54906</v>
      </c>
      <c r="P46" s="130">
        <v>52329</v>
      </c>
      <c r="Q46" s="133">
        <v>385407</v>
      </c>
    </row>
    <row r="47" spans="2:17" ht="28.5" customHeight="1" x14ac:dyDescent="0.25">
      <c r="B47" s="127" t="s">
        <v>50</v>
      </c>
      <c r="C47" s="130">
        <v>12255</v>
      </c>
      <c r="D47" s="130">
        <v>64699</v>
      </c>
      <c r="E47" s="130">
        <v>0</v>
      </c>
      <c r="F47" s="130">
        <v>489096</v>
      </c>
      <c r="G47" s="130">
        <v>9335</v>
      </c>
      <c r="H47" s="130">
        <v>64504</v>
      </c>
      <c r="I47" s="130">
        <v>762</v>
      </c>
      <c r="J47" s="130">
        <v>55577</v>
      </c>
      <c r="K47" s="130">
        <v>0</v>
      </c>
      <c r="L47" s="130">
        <v>19904</v>
      </c>
      <c r="M47" s="130">
        <v>36774</v>
      </c>
      <c r="N47" s="130">
        <v>0</v>
      </c>
      <c r="O47" s="130">
        <v>238092</v>
      </c>
      <c r="P47" s="130">
        <v>68674</v>
      </c>
      <c r="Q47" s="133">
        <v>1059670</v>
      </c>
    </row>
    <row r="48" spans="2:17" ht="28.5" customHeight="1" x14ac:dyDescent="0.25">
      <c r="B48" s="131" t="s">
        <v>47</v>
      </c>
      <c r="C48" s="132">
        <f>SUM(C45:C47)</f>
        <v>17896</v>
      </c>
      <c r="D48" s="132">
        <f t="shared" ref="D48:O48" si="1">SUM(D45:D47)</f>
        <v>115763</v>
      </c>
      <c r="E48" s="132">
        <f t="shared" si="1"/>
        <v>0</v>
      </c>
      <c r="F48" s="132">
        <f t="shared" si="1"/>
        <v>631341</v>
      </c>
      <c r="G48" s="132">
        <f t="shared" si="1"/>
        <v>9716</v>
      </c>
      <c r="H48" s="132">
        <f t="shared" si="1"/>
        <v>103172</v>
      </c>
      <c r="I48" s="132">
        <f t="shared" si="1"/>
        <v>762</v>
      </c>
      <c r="J48" s="132">
        <f t="shared" si="1"/>
        <v>121317</v>
      </c>
      <c r="K48" s="132">
        <f t="shared" si="1"/>
        <v>0</v>
      </c>
      <c r="L48" s="132">
        <f t="shared" si="1"/>
        <v>21288</v>
      </c>
      <c r="M48" s="132">
        <f t="shared" si="1"/>
        <v>36774</v>
      </c>
      <c r="N48" s="132">
        <f t="shared" si="1"/>
        <v>0</v>
      </c>
      <c r="O48" s="132">
        <f t="shared" si="1"/>
        <v>352354</v>
      </c>
      <c r="P48" s="132">
        <f>SUM(P45:P47)</f>
        <v>126525</v>
      </c>
      <c r="Q48" s="132">
        <f>SUM(Q45:Q47)</f>
        <v>1536908</v>
      </c>
    </row>
    <row r="49" spans="2:17" s="32" customFormat="1" ht="19.5" customHeight="1" x14ac:dyDescent="0.25">
      <c r="B49" s="291" t="s">
        <v>52</v>
      </c>
      <c r="C49" s="291"/>
      <c r="D49" s="291"/>
      <c r="E49" s="291"/>
      <c r="F49" s="291"/>
      <c r="G49" s="291"/>
      <c r="H49" s="291"/>
      <c r="I49" s="291"/>
      <c r="J49" s="291"/>
      <c r="K49" s="291"/>
      <c r="L49" s="291"/>
      <c r="M49" s="291"/>
      <c r="N49" s="291"/>
      <c r="O49" s="291"/>
      <c r="P49" s="291"/>
      <c r="Q49" s="291"/>
    </row>
    <row r="50" spans="2:17" ht="19.5" customHeight="1" x14ac:dyDescent="0.25">
      <c r="B50" s="12"/>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scale="3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2:S53"/>
  <sheetViews>
    <sheetView showGridLines="0" topLeftCell="A49" zoomScale="80" zoomScaleNormal="80" workbookViewId="0">
      <selection activeCell="S53" sqref="S53"/>
    </sheetView>
  </sheetViews>
  <sheetFormatPr defaultRowHeight="15" x14ac:dyDescent="0.25"/>
  <cols>
    <col min="1" max="1" width="8" style="12" customWidth="1"/>
    <col min="2" max="2" width="49.28515625" style="28" customWidth="1"/>
    <col min="3" max="17" width="19.5703125" style="12" customWidth="1"/>
    <col min="18" max="18" width="9.85546875" style="12" customWidth="1"/>
    <col min="19" max="19" width="14.5703125" style="12" bestFit="1" customWidth="1"/>
    <col min="20" max="16384" width="9.140625" style="12"/>
  </cols>
  <sheetData>
    <row r="2" spans="2:18" ht="15.75" customHeight="1" x14ac:dyDescent="0.25"/>
    <row r="3" spans="2:18" ht="15.75" customHeight="1" x14ac:dyDescent="0.25"/>
    <row r="4" spans="2:18" ht="19.5" customHeight="1" x14ac:dyDescent="0.25">
      <c r="B4" s="288" t="s">
        <v>291</v>
      </c>
      <c r="C4" s="288"/>
      <c r="D4" s="288"/>
      <c r="E4" s="288"/>
      <c r="F4" s="288"/>
      <c r="G4" s="288"/>
      <c r="H4" s="288"/>
      <c r="I4" s="288"/>
      <c r="J4" s="288"/>
      <c r="K4" s="288"/>
      <c r="L4" s="288"/>
      <c r="M4" s="288"/>
      <c r="N4" s="288"/>
      <c r="O4" s="288"/>
      <c r="P4" s="288"/>
      <c r="Q4" s="288"/>
      <c r="R4" s="14"/>
    </row>
    <row r="5" spans="2:18" s="136" customFormat="1" ht="45" x14ac:dyDescent="0.25">
      <c r="B5" s="201" t="s">
        <v>0</v>
      </c>
      <c r="C5" s="201" t="s">
        <v>91</v>
      </c>
      <c r="D5" s="201" t="s">
        <v>92</v>
      </c>
      <c r="E5" s="201" t="s">
        <v>93</v>
      </c>
      <c r="F5" s="201" t="s">
        <v>94</v>
      </c>
      <c r="G5" s="201" t="s">
        <v>95</v>
      </c>
      <c r="H5" s="201" t="s">
        <v>96</v>
      </c>
      <c r="I5" s="201" t="s">
        <v>97</v>
      </c>
      <c r="J5" s="201" t="s">
        <v>98</v>
      </c>
      <c r="K5" s="201" t="s">
        <v>99</v>
      </c>
      <c r="L5" s="201" t="s">
        <v>100</v>
      </c>
      <c r="M5" s="201" t="s">
        <v>101</v>
      </c>
      <c r="N5" s="201" t="s">
        <v>102</v>
      </c>
      <c r="O5" s="201" t="s">
        <v>103</v>
      </c>
      <c r="P5" s="201" t="s">
        <v>104</v>
      </c>
      <c r="Q5" s="201" t="s">
        <v>105</v>
      </c>
      <c r="R5" s="135"/>
    </row>
    <row r="6" spans="2:18" ht="28.5" customHeight="1" x14ac:dyDescent="0.25">
      <c r="B6" s="289" t="s">
        <v>16</v>
      </c>
      <c r="C6" s="289"/>
      <c r="D6" s="289"/>
      <c r="E6" s="289"/>
      <c r="F6" s="289"/>
      <c r="G6" s="289"/>
      <c r="H6" s="289"/>
      <c r="I6" s="289"/>
      <c r="J6" s="289"/>
      <c r="K6" s="289"/>
      <c r="L6" s="289"/>
      <c r="M6" s="289"/>
      <c r="N6" s="289"/>
      <c r="O6" s="289"/>
      <c r="P6" s="289"/>
      <c r="Q6" s="289"/>
      <c r="R6" s="14"/>
    </row>
    <row r="7" spans="2:18" ht="28.5" customHeight="1" x14ac:dyDescent="0.25">
      <c r="B7" s="127" t="s">
        <v>17</v>
      </c>
      <c r="C7" s="128">
        <v>0</v>
      </c>
      <c r="D7" s="128">
        <v>0</v>
      </c>
      <c r="E7" s="128">
        <v>-3</v>
      </c>
      <c r="F7" s="128">
        <v>0</v>
      </c>
      <c r="G7" s="128">
        <v>0</v>
      </c>
      <c r="H7" s="128">
        <v>0</v>
      </c>
      <c r="I7" s="128">
        <v>0</v>
      </c>
      <c r="J7" s="128">
        <v>0</v>
      </c>
      <c r="K7" s="128">
        <v>0</v>
      </c>
      <c r="L7" s="128">
        <v>-1807</v>
      </c>
      <c r="M7" s="128">
        <v>0</v>
      </c>
      <c r="N7" s="128">
        <v>-2307</v>
      </c>
      <c r="O7" s="128">
        <v>880990</v>
      </c>
      <c r="P7" s="128">
        <v>2282</v>
      </c>
      <c r="Q7" s="129">
        <v>879155</v>
      </c>
      <c r="R7" s="14"/>
    </row>
    <row r="8" spans="2:18" ht="28.5" customHeight="1" x14ac:dyDescent="0.25">
      <c r="B8" s="127" t="s">
        <v>18</v>
      </c>
      <c r="C8" s="128">
        <v>0</v>
      </c>
      <c r="D8" s="128">
        <v>3883</v>
      </c>
      <c r="E8" s="128">
        <v>1677</v>
      </c>
      <c r="F8" s="128">
        <v>102628</v>
      </c>
      <c r="G8" s="128">
        <v>553</v>
      </c>
      <c r="H8" s="128">
        <v>6506</v>
      </c>
      <c r="I8" s="128">
        <v>123747</v>
      </c>
      <c r="J8" s="128">
        <v>39615</v>
      </c>
      <c r="K8" s="128">
        <v>68114</v>
      </c>
      <c r="L8" s="128">
        <v>169780</v>
      </c>
      <c r="M8" s="128">
        <v>13928</v>
      </c>
      <c r="N8" s="128">
        <v>8925</v>
      </c>
      <c r="O8" s="128">
        <v>0</v>
      </c>
      <c r="P8" s="128">
        <v>37150</v>
      </c>
      <c r="Q8" s="129">
        <v>576506</v>
      </c>
      <c r="R8" s="14"/>
    </row>
    <row r="9" spans="2:18" ht="28.5" customHeight="1" x14ac:dyDescent="0.25">
      <c r="B9" s="127" t="s">
        <v>19</v>
      </c>
      <c r="C9" s="130">
        <v>1608</v>
      </c>
      <c r="D9" s="130">
        <v>-176</v>
      </c>
      <c r="E9" s="130">
        <v>11908</v>
      </c>
      <c r="F9" s="130">
        <v>12890</v>
      </c>
      <c r="G9" s="130">
        <v>827</v>
      </c>
      <c r="H9" s="130">
        <v>151</v>
      </c>
      <c r="I9" s="130">
        <v>149264</v>
      </c>
      <c r="J9" s="130">
        <v>38079</v>
      </c>
      <c r="K9" s="130">
        <v>0</v>
      </c>
      <c r="L9" s="130">
        <v>12946</v>
      </c>
      <c r="M9" s="130">
        <v>4111</v>
      </c>
      <c r="N9" s="130">
        <v>16069</v>
      </c>
      <c r="O9" s="130">
        <v>0</v>
      </c>
      <c r="P9" s="130">
        <v>0</v>
      </c>
      <c r="Q9" s="129">
        <v>247677</v>
      </c>
      <c r="R9" s="14"/>
    </row>
    <row r="10" spans="2:18" ht="28.5" customHeight="1" x14ac:dyDescent="0.25">
      <c r="B10" s="127" t="s">
        <v>202</v>
      </c>
      <c r="C10" s="130">
        <v>18</v>
      </c>
      <c r="D10" s="130">
        <v>114</v>
      </c>
      <c r="E10" s="130">
        <v>31421</v>
      </c>
      <c r="F10" s="130">
        <v>834</v>
      </c>
      <c r="G10" s="130">
        <v>-295</v>
      </c>
      <c r="H10" s="130">
        <v>195</v>
      </c>
      <c r="I10" s="130">
        <v>1254</v>
      </c>
      <c r="J10" s="130">
        <v>3416</v>
      </c>
      <c r="K10" s="130">
        <v>0</v>
      </c>
      <c r="L10" s="130">
        <v>36</v>
      </c>
      <c r="M10" s="130">
        <v>204</v>
      </c>
      <c r="N10" s="130">
        <v>792</v>
      </c>
      <c r="O10" s="130">
        <v>0</v>
      </c>
      <c r="P10" s="130">
        <v>0</v>
      </c>
      <c r="Q10" s="129">
        <v>37990</v>
      </c>
      <c r="R10" s="14"/>
    </row>
    <row r="11" spans="2:18" ht="28.5" customHeight="1" x14ac:dyDescent="0.25">
      <c r="B11" s="127" t="s">
        <v>20</v>
      </c>
      <c r="C11" s="130">
        <v>-246</v>
      </c>
      <c r="D11" s="130">
        <v>10117</v>
      </c>
      <c r="E11" s="130">
        <v>6301</v>
      </c>
      <c r="F11" s="130">
        <v>20945</v>
      </c>
      <c r="G11" s="130">
        <v>-8189</v>
      </c>
      <c r="H11" s="130">
        <v>26303</v>
      </c>
      <c r="I11" s="130">
        <v>281485</v>
      </c>
      <c r="J11" s="130">
        <v>184205</v>
      </c>
      <c r="K11" s="130">
        <v>0</v>
      </c>
      <c r="L11" s="130">
        <v>-1271</v>
      </c>
      <c r="M11" s="130">
        <v>25492</v>
      </c>
      <c r="N11" s="130">
        <v>80768</v>
      </c>
      <c r="O11" s="130">
        <v>436830</v>
      </c>
      <c r="P11" s="130">
        <v>15854</v>
      </c>
      <c r="Q11" s="129">
        <v>1078596</v>
      </c>
      <c r="R11" s="14"/>
    </row>
    <row r="12" spans="2:18" ht="28.5" customHeight="1" x14ac:dyDescent="0.25">
      <c r="B12" s="127" t="s">
        <v>194</v>
      </c>
      <c r="C12" s="130">
        <v>0</v>
      </c>
      <c r="D12" s="130">
        <v>2467</v>
      </c>
      <c r="E12" s="130">
        <v>2282</v>
      </c>
      <c r="F12" s="130">
        <v>56889</v>
      </c>
      <c r="G12" s="130">
        <v>2018</v>
      </c>
      <c r="H12" s="130">
        <v>6833</v>
      </c>
      <c r="I12" s="130">
        <v>278445</v>
      </c>
      <c r="J12" s="130">
        <v>172535</v>
      </c>
      <c r="K12" s="130">
        <v>0</v>
      </c>
      <c r="L12" s="130">
        <v>5295</v>
      </c>
      <c r="M12" s="130">
        <v>1536</v>
      </c>
      <c r="N12" s="130">
        <v>13772</v>
      </c>
      <c r="O12" s="130">
        <v>454537</v>
      </c>
      <c r="P12" s="130">
        <v>109463</v>
      </c>
      <c r="Q12" s="129">
        <v>1106072</v>
      </c>
      <c r="R12" s="14"/>
    </row>
    <row r="13" spans="2:18" ht="28.5" customHeight="1" x14ac:dyDescent="0.25">
      <c r="B13" s="127" t="s">
        <v>21</v>
      </c>
      <c r="C13" s="130">
        <v>0</v>
      </c>
      <c r="D13" s="130">
        <v>3543</v>
      </c>
      <c r="E13" s="130">
        <v>139</v>
      </c>
      <c r="F13" s="130">
        <v>-732</v>
      </c>
      <c r="G13" s="130">
        <v>-9267</v>
      </c>
      <c r="H13" s="130">
        <v>3740</v>
      </c>
      <c r="I13" s="130">
        <v>144397</v>
      </c>
      <c r="J13" s="130">
        <v>75677</v>
      </c>
      <c r="K13" s="130">
        <v>0</v>
      </c>
      <c r="L13" s="130">
        <v>-5503</v>
      </c>
      <c r="M13" s="130">
        <v>-8370</v>
      </c>
      <c r="N13" s="130">
        <v>4290</v>
      </c>
      <c r="O13" s="130">
        <v>0</v>
      </c>
      <c r="P13" s="130">
        <v>-249</v>
      </c>
      <c r="Q13" s="129">
        <v>207665</v>
      </c>
      <c r="R13" s="14"/>
    </row>
    <row r="14" spans="2:18" ht="28.5" customHeight="1" x14ac:dyDescent="0.25">
      <c r="B14" s="127" t="s">
        <v>22</v>
      </c>
      <c r="C14" s="130">
        <v>0</v>
      </c>
      <c r="D14" s="130">
        <v>12497</v>
      </c>
      <c r="E14" s="130">
        <v>-2512</v>
      </c>
      <c r="F14" s="130">
        <v>16081</v>
      </c>
      <c r="G14" s="130">
        <v>64520</v>
      </c>
      <c r="H14" s="130">
        <v>13919</v>
      </c>
      <c r="I14" s="130">
        <v>526621</v>
      </c>
      <c r="J14" s="130">
        <v>318685</v>
      </c>
      <c r="K14" s="130">
        <v>0</v>
      </c>
      <c r="L14" s="130">
        <v>16255</v>
      </c>
      <c r="M14" s="130">
        <v>10899</v>
      </c>
      <c r="N14" s="130">
        <v>23502</v>
      </c>
      <c r="O14" s="130">
        <v>284510</v>
      </c>
      <c r="P14" s="130">
        <v>2168</v>
      </c>
      <c r="Q14" s="129">
        <v>1287144</v>
      </c>
      <c r="R14" s="14"/>
    </row>
    <row r="15" spans="2:18" ht="28.5" customHeight="1" x14ac:dyDescent="0.25">
      <c r="B15" s="127" t="s">
        <v>23</v>
      </c>
      <c r="C15" s="130">
        <v>0</v>
      </c>
      <c r="D15" s="130">
        <v>1708</v>
      </c>
      <c r="E15" s="130">
        <v>543</v>
      </c>
      <c r="F15" s="130">
        <v>51</v>
      </c>
      <c r="G15" s="130">
        <v>-110</v>
      </c>
      <c r="H15" s="130">
        <v>1831</v>
      </c>
      <c r="I15" s="130">
        <v>-3525</v>
      </c>
      <c r="J15" s="130">
        <v>6272</v>
      </c>
      <c r="K15" s="130">
        <v>0</v>
      </c>
      <c r="L15" s="130">
        <v>545</v>
      </c>
      <c r="M15" s="130">
        <v>318</v>
      </c>
      <c r="N15" s="130">
        <v>-1288</v>
      </c>
      <c r="O15" s="130">
        <v>0</v>
      </c>
      <c r="P15" s="130">
        <v>569</v>
      </c>
      <c r="Q15" s="129">
        <v>6914</v>
      </c>
      <c r="R15" s="14"/>
    </row>
    <row r="16" spans="2:18" ht="28.5" customHeight="1" x14ac:dyDescent="0.25">
      <c r="B16" s="127" t="s">
        <v>24</v>
      </c>
      <c r="C16" s="130">
        <v>0</v>
      </c>
      <c r="D16" s="130">
        <v>0</v>
      </c>
      <c r="E16" s="130">
        <v>0</v>
      </c>
      <c r="F16" s="130">
        <v>0</v>
      </c>
      <c r="G16" s="130">
        <v>0</v>
      </c>
      <c r="H16" s="130">
        <v>0</v>
      </c>
      <c r="I16" s="130">
        <v>12595</v>
      </c>
      <c r="J16" s="130">
        <v>2592</v>
      </c>
      <c r="K16" s="130">
        <v>331507</v>
      </c>
      <c r="L16" s="130">
        <v>0</v>
      </c>
      <c r="M16" s="130">
        <v>0</v>
      </c>
      <c r="N16" s="130">
        <v>0</v>
      </c>
      <c r="O16" s="130">
        <v>0</v>
      </c>
      <c r="P16" s="130">
        <v>0</v>
      </c>
      <c r="Q16" s="129">
        <v>346694</v>
      </c>
      <c r="R16" s="14"/>
    </row>
    <row r="17" spans="2:18" ht="28.5" customHeight="1" x14ac:dyDescent="0.25">
      <c r="B17" s="127" t="s">
        <v>25</v>
      </c>
      <c r="C17" s="130">
        <v>-16729</v>
      </c>
      <c r="D17" s="130">
        <v>-222377</v>
      </c>
      <c r="E17" s="130">
        <v>3282</v>
      </c>
      <c r="F17" s="130">
        <v>250079</v>
      </c>
      <c r="G17" s="130">
        <v>-24381</v>
      </c>
      <c r="H17" s="130">
        <v>20444</v>
      </c>
      <c r="I17" s="130">
        <v>33185</v>
      </c>
      <c r="J17" s="130">
        <v>142254</v>
      </c>
      <c r="K17" s="130">
        <v>-9374</v>
      </c>
      <c r="L17" s="130">
        <v>-2019</v>
      </c>
      <c r="M17" s="130">
        <v>44779</v>
      </c>
      <c r="N17" s="130">
        <v>42912</v>
      </c>
      <c r="O17" s="130">
        <v>0</v>
      </c>
      <c r="P17" s="130">
        <v>1046</v>
      </c>
      <c r="Q17" s="129">
        <v>263100</v>
      </c>
      <c r="R17" s="14"/>
    </row>
    <row r="18" spans="2:18" ht="28.5" customHeight="1" x14ac:dyDescent="0.25">
      <c r="B18" s="127" t="s">
        <v>26</v>
      </c>
      <c r="C18" s="130">
        <v>-117</v>
      </c>
      <c r="D18" s="130">
        <v>-5765</v>
      </c>
      <c r="E18" s="130">
        <v>19511</v>
      </c>
      <c r="F18" s="130">
        <v>-3630</v>
      </c>
      <c r="G18" s="130">
        <v>29557</v>
      </c>
      <c r="H18" s="130">
        <v>12831</v>
      </c>
      <c r="I18" s="130">
        <v>126649</v>
      </c>
      <c r="J18" s="130">
        <v>89938</v>
      </c>
      <c r="K18" s="130">
        <v>0</v>
      </c>
      <c r="L18" s="130">
        <v>-7845</v>
      </c>
      <c r="M18" s="130">
        <v>14299</v>
      </c>
      <c r="N18" s="130">
        <v>20736</v>
      </c>
      <c r="O18" s="130">
        <v>85630</v>
      </c>
      <c r="P18" s="130">
        <v>2493</v>
      </c>
      <c r="Q18" s="129">
        <v>384286</v>
      </c>
      <c r="R18" s="14"/>
    </row>
    <row r="19" spans="2:18" ht="28.5" customHeight="1" x14ac:dyDescent="0.25">
      <c r="B19" s="127" t="s">
        <v>27</v>
      </c>
      <c r="C19" s="130">
        <v>49</v>
      </c>
      <c r="D19" s="130">
        <v>11782</v>
      </c>
      <c r="E19" s="130">
        <v>-3479</v>
      </c>
      <c r="F19" s="130">
        <v>31151</v>
      </c>
      <c r="G19" s="130">
        <v>6927</v>
      </c>
      <c r="H19" s="130">
        <v>15093</v>
      </c>
      <c r="I19" s="130">
        <v>65124</v>
      </c>
      <c r="J19" s="130">
        <v>64470</v>
      </c>
      <c r="K19" s="130">
        <v>-5389</v>
      </c>
      <c r="L19" s="130">
        <v>2354</v>
      </c>
      <c r="M19" s="130">
        <v>52347</v>
      </c>
      <c r="N19" s="130">
        <v>147053</v>
      </c>
      <c r="O19" s="130">
        <v>50543</v>
      </c>
      <c r="P19" s="130">
        <v>421</v>
      </c>
      <c r="Q19" s="129">
        <v>438446</v>
      </c>
      <c r="R19" s="14"/>
    </row>
    <row r="20" spans="2:18" ht="28.5" customHeight="1" x14ac:dyDescent="0.25">
      <c r="B20" s="127" t="s">
        <v>28</v>
      </c>
      <c r="C20" s="130">
        <v>0</v>
      </c>
      <c r="D20" s="130">
        <v>4234</v>
      </c>
      <c r="E20" s="130">
        <v>7411</v>
      </c>
      <c r="F20" s="130">
        <v>20348</v>
      </c>
      <c r="G20" s="130">
        <v>566</v>
      </c>
      <c r="H20" s="130">
        <v>23539</v>
      </c>
      <c r="I20" s="130">
        <v>149397</v>
      </c>
      <c r="J20" s="130">
        <v>78127</v>
      </c>
      <c r="K20" s="130">
        <v>0</v>
      </c>
      <c r="L20" s="130">
        <v>4642</v>
      </c>
      <c r="M20" s="130">
        <v>16318</v>
      </c>
      <c r="N20" s="130">
        <v>66111</v>
      </c>
      <c r="O20" s="130">
        <v>0</v>
      </c>
      <c r="P20" s="130">
        <v>-855</v>
      </c>
      <c r="Q20" s="129">
        <v>369839</v>
      </c>
      <c r="R20" s="14"/>
    </row>
    <row r="21" spans="2:18" ht="28.5" customHeight="1" x14ac:dyDescent="0.25">
      <c r="B21" s="127" t="s">
        <v>29</v>
      </c>
      <c r="C21" s="130">
        <v>-1027</v>
      </c>
      <c r="D21" s="130">
        <v>31395</v>
      </c>
      <c r="E21" s="130">
        <v>581</v>
      </c>
      <c r="F21" s="130">
        <v>-12951</v>
      </c>
      <c r="G21" s="130">
        <v>5178</v>
      </c>
      <c r="H21" s="130">
        <v>-980</v>
      </c>
      <c r="I21" s="130">
        <v>136179</v>
      </c>
      <c r="J21" s="130">
        <v>56698</v>
      </c>
      <c r="K21" s="130">
        <v>-3955</v>
      </c>
      <c r="L21" s="130">
        <v>10285</v>
      </c>
      <c r="M21" s="130">
        <v>21561</v>
      </c>
      <c r="N21" s="130">
        <v>5928</v>
      </c>
      <c r="O21" s="130">
        <v>64156</v>
      </c>
      <c r="P21" s="130">
        <v>16580</v>
      </c>
      <c r="Q21" s="129">
        <v>329628</v>
      </c>
      <c r="R21" s="14"/>
    </row>
    <row r="22" spans="2:18" ht="28.5" customHeight="1" x14ac:dyDescent="0.25">
      <c r="B22" s="127" t="s">
        <v>30</v>
      </c>
      <c r="C22" s="130">
        <v>4072</v>
      </c>
      <c r="D22" s="130">
        <v>1881</v>
      </c>
      <c r="E22" s="130">
        <v>939</v>
      </c>
      <c r="F22" s="130">
        <v>49980</v>
      </c>
      <c r="G22" s="130">
        <v>8156</v>
      </c>
      <c r="H22" s="130">
        <v>22872</v>
      </c>
      <c r="I22" s="130">
        <v>281153</v>
      </c>
      <c r="J22" s="130">
        <v>114672</v>
      </c>
      <c r="K22" s="130">
        <v>0</v>
      </c>
      <c r="L22" s="130">
        <v>27627</v>
      </c>
      <c r="M22" s="130">
        <v>49456</v>
      </c>
      <c r="N22" s="130">
        <v>69252</v>
      </c>
      <c r="O22" s="130">
        <v>56550</v>
      </c>
      <c r="P22" s="130">
        <v>562</v>
      </c>
      <c r="Q22" s="129">
        <v>687172</v>
      </c>
      <c r="R22" s="14"/>
    </row>
    <row r="23" spans="2:18" ht="28.5" customHeight="1" x14ac:dyDescent="0.25">
      <c r="B23" s="127" t="s">
        <v>31</v>
      </c>
      <c r="C23" s="130">
        <v>0</v>
      </c>
      <c r="D23" s="130">
        <v>3197</v>
      </c>
      <c r="E23" s="130">
        <v>4748</v>
      </c>
      <c r="F23" s="130">
        <v>8809</v>
      </c>
      <c r="G23" s="130">
        <v>216</v>
      </c>
      <c r="H23" s="130">
        <v>6282</v>
      </c>
      <c r="I23" s="130">
        <v>40808</v>
      </c>
      <c r="J23" s="130">
        <v>17933</v>
      </c>
      <c r="K23" s="130">
        <v>0</v>
      </c>
      <c r="L23" s="130">
        <v>3627</v>
      </c>
      <c r="M23" s="130">
        <v>6781</v>
      </c>
      <c r="N23" s="130">
        <v>13250</v>
      </c>
      <c r="O23" s="130">
        <v>0</v>
      </c>
      <c r="P23" s="130">
        <v>10717</v>
      </c>
      <c r="Q23" s="129">
        <v>116367</v>
      </c>
      <c r="R23" s="14"/>
    </row>
    <row r="24" spans="2:18" ht="28.5" customHeight="1" x14ac:dyDescent="0.25">
      <c r="B24" s="127" t="s">
        <v>32</v>
      </c>
      <c r="C24" s="130">
        <v>0</v>
      </c>
      <c r="D24" s="130">
        <v>0</v>
      </c>
      <c r="E24" s="130">
        <v>0</v>
      </c>
      <c r="F24" s="130">
        <v>0</v>
      </c>
      <c r="G24" s="130">
        <v>0</v>
      </c>
      <c r="H24" s="130">
        <v>0</v>
      </c>
      <c r="I24" s="130">
        <v>0</v>
      </c>
      <c r="J24" s="130">
        <v>0</v>
      </c>
      <c r="K24" s="130">
        <v>0</v>
      </c>
      <c r="L24" s="130">
        <v>0</v>
      </c>
      <c r="M24" s="130">
        <v>0</v>
      </c>
      <c r="N24" s="130">
        <v>0</v>
      </c>
      <c r="O24" s="130">
        <v>0</v>
      </c>
      <c r="P24" s="130">
        <v>0</v>
      </c>
      <c r="Q24" s="129">
        <v>0</v>
      </c>
      <c r="R24" s="14"/>
    </row>
    <row r="25" spans="2:18" ht="28.5" customHeight="1" x14ac:dyDescent="0.25">
      <c r="B25" s="127" t="s">
        <v>33</v>
      </c>
      <c r="C25" s="130">
        <v>-245</v>
      </c>
      <c r="D25" s="130">
        <v>10029</v>
      </c>
      <c r="E25" s="130">
        <v>6832</v>
      </c>
      <c r="F25" s="130">
        <v>14331</v>
      </c>
      <c r="G25" s="130">
        <v>-122</v>
      </c>
      <c r="H25" s="130">
        <v>6242</v>
      </c>
      <c r="I25" s="130">
        <v>262735</v>
      </c>
      <c r="J25" s="130">
        <v>109905</v>
      </c>
      <c r="K25" s="130">
        <v>0</v>
      </c>
      <c r="L25" s="130">
        <v>69855</v>
      </c>
      <c r="M25" s="130">
        <v>4943</v>
      </c>
      <c r="N25" s="130">
        <v>18510</v>
      </c>
      <c r="O25" s="130">
        <v>1276970</v>
      </c>
      <c r="P25" s="130">
        <v>6410</v>
      </c>
      <c r="Q25" s="129">
        <v>1786394</v>
      </c>
      <c r="R25" s="14"/>
    </row>
    <row r="26" spans="2:18" ht="28.5" customHeight="1" x14ac:dyDescent="0.25">
      <c r="B26" s="127" t="s">
        <v>34</v>
      </c>
      <c r="C26" s="130">
        <v>0</v>
      </c>
      <c r="D26" s="130">
        <v>17508</v>
      </c>
      <c r="E26" s="130">
        <v>6289</v>
      </c>
      <c r="F26" s="130">
        <v>24170</v>
      </c>
      <c r="G26" s="130">
        <v>5898</v>
      </c>
      <c r="H26" s="130">
        <v>43892</v>
      </c>
      <c r="I26" s="130">
        <v>74364</v>
      </c>
      <c r="J26" s="130">
        <v>143556</v>
      </c>
      <c r="K26" s="130">
        <v>0</v>
      </c>
      <c r="L26" s="130">
        <v>2238</v>
      </c>
      <c r="M26" s="130">
        <v>31156</v>
      </c>
      <c r="N26" s="130">
        <v>106616</v>
      </c>
      <c r="O26" s="130">
        <v>19545</v>
      </c>
      <c r="P26" s="130">
        <v>244</v>
      </c>
      <c r="Q26" s="129">
        <v>475475</v>
      </c>
      <c r="R26" s="14"/>
    </row>
    <row r="27" spans="2:18" ht="28.5" customHeight="1" x14ac:dyDescent="0.25">
      <c r="B27" s="127" t="s">
        <v>35</v>
      </c>
      <c r="C27" s="130">
        <v>0</v>
      </c>
      <c r="D27" s="130">
        <v>1253</v>
      </c>
      <c r="E27" s="130">
        <v>1939</v>
      </c>
      <c r="F27" s="130">
        <v>1402</v>
      </c>
      <c r="G27" s="130">
        <v>-11522</v>
      </c>
      <c r="H27" s="130">
        <v>70269</v>
      </c>
      <c r="I27" s="130">
        <v>312547</v>
      </c>
      <c r="J27" s="130">
        <v>-226598</v>
      </c>
      <c r="K27" s="130">
        <v>128787</v>
      </c>
      <c r="L27" s="130">
        <v>-53</v>
      </c>
      <c r="M27" s="130">
        <v>8923</v>
      </c>
      <c r="N27" s="130">
        <v>7414</v>
      </c>
      <c r="O27" s="130">
        <v>-619</v>
      </c>
      <c r="P27" s="130">
        <v>16821</v>
      </c>
      <c r="Q27" s="129">
        <v>310563</v>
      </c>
      <c r="R27" s="14"/>
    </row>
    <row r="28" spans="2:18" ht="28.5" customHeight="1" x14ac:dyDescent="0.25">
      <c r="B28" s="127" t="s">
        <v>36</v>
      </c>
      <c r="C28" s="130">
        <v>0</v>
      </c>
      <c r="D28" s="130">
        <v>1946</v>
      </c>
      <c r="E28" s="130">
        <v>2478</v>
      </c>
      <c r="F28" s="130">
        <v>60706</v>
      </c>
      <c r="G28" s="130">
        <v>12388</v>
      </c>
      <c r="H28" s="130">
        <v>0</v>
      </c>
      <c r="I28" s="130">
        <v>-20728</v>
      </c>
      <c r="J28" s="130">
        <v>98762</v>
      </c>
      <c r="K28" s="130">
        <v>0</v>
      </c>
      <c r="L28" s="130">
        <v>34934</v>
      </c>
      <c r="M28" s="130">
        <v>3096</v>
      </c>
      <c r="N28" s="130">
        <v>15844</v>
      </c>
      <c r="O28" s="130">
        <v>240623</v>
      </c>
      <c r="P28" s="130">
        <v>5385</v>
      </c>
      <c r="Q28" s="129">
        <v>455433</v>
      </c>
      <c r="R28" s="14"/>
    </row>
    <row r="29" spans="2:18" ht="28.5" customHeight="1" x14ac:dyDescent="0.25">
      <c r="B29" s="127" t="s">
        <v>37</v>
      </c>
      <c r="C29" s="130">
        <v>0</v>
      </c>
      <c r="D29" s="130">
        <v>2943</v>
      </c>
      <c r="E29" s="130">
        <v>8487</v>
      </c>
      <c r="F29" s="130">
        <v>20726</v>
      </c>
      <c r="G29" s="130">
        <v>1999</v>
      </c>
      <c r="H29" s="130">
        <v>1893</v>
      </c>
      <c r="I29" s="130">
        <v>34711</v>
      </c>
      <c r="J29" s="130">
        <v>33056</v>
      </c>
      <c r="K29" s="130">
        <v>0</v>
      </c>
      <c r="L29" s="130">
        <v>3413</v>
      </c>
      <c r="M29" s="130">
        <v>3310</v>
      </c>
      <c r="N29" s="130">
        <v>24304</v>
      </c>
      <c r="O29" s="130">
        <v>0</v>
      </c>
      <c r="P29" s="130">
        <v>29</v>
      </c>
      <c r="Q29" s="129">
        <v>134871</v>
      </c>
      <c r="R29" s="14"/>
    </row>
    <row r="30" spans="2:18" ht="28.5" customHeight="1" x14ac:dyDescent="0.25">
      <c r="B30" s="127" t="s">
        <v>38</v>
      </c>
      <c r="C30" s="130">
        <v>0</v>
      </c>
      <c r="D30" s="130">
        <v>6541</v>
      </c>
      <c r="E30" s="130">
        <v>5781</v>
      </c>
      <c r="F30" s="130">
        <v>10273</v>
      </c>
      <c r="G30" s="130">
        <v>436</v>
      </c>
      <c r="H30" s="130">
        <v>17382</v>
      </c>
      <c r="I30" s="130">
        <v>80115</v>
      </c>
      <c r="J30" s="130">
        <v>81065</v>
      </c>
      <c r="K30" s="130">
        <v>-3746</v>
      </c>
      <c r="L30" s="130">
        <v>6964</v>
      </c>
      <c r="M30" s="130">
        <v>6406</v>
      </c>
      <c r="N30" s="130">
        <v>60534</v>
      </c>
      <c r="O30" s="130">
        <v>0</v>
      </c>
      <c r="P30" s="130">
        <v>4107</v>
      </c>
      <c r="Q30" s="129">
        <v>275857</v>
      </c>
      <c r="R30" s="14"/>
    </row>
    <row r="31" spans="2:18" ht="28.5" customHeight="1" x14ac:dyDescent="0.25">
      <c r="B31" s="127" t="s">
        <v>196</v>
      </c>
      <c r="C31" s="130">
        <v>0</v>
      </c>
      <c r="D31" s="130">
        <v>-2840</v>
      </c>
      <c r="E31" s="130">
        <v>-293</v>
      </c>
      <c r="F31" s="130">
        <v>-117</v>
      </c>
      <c r="G31" s="130">
        <v>4676</v>
      </c>
      <c r="H31" s="130">
        <v>2</v>
      </c>
      <c r="I31" s="130">
        <v>57471</v>
      </c>
      <c r="J31" s="130">
        <v>7653</v>
      </c>
      <c r="K31" s="130">
        <v>0</v>
      </c>
      <c r="L31" s="130">
        <v>-33</v>
      </c>
      <c r="M31" s="130">
        <v>3397</v>
      </c>
      <c r="N31" s="130">
        <v>13397</v>
      </c>
      <c r="O31" s="130">
        <v>14297</v>
      </c>
      <c r="P31" s="130">
        <v>-4691</v>
      </c>
      <c r="Q31" s="129">
        <v>92920</v>
      </c>
      <c r="R31" s="14"/>
    </row>
    <row r="32" spans="2:18" ht="28.5" customHeight="1" x14ac:dyDescent="0.25">
      <c r="B32" s="127" t="s">
        <v>197</v>
      </c>
      <c r="C32" s="130">
        <v>-7746</v>
      </c>
      <c r="D32" s="130">
        <v>355</v>
      </c>
      <c r="E32" s="130">
        <v>-2153</v>
      </c>
      <c r="F32" s="130">
        <v>2107</v>
      </c>
      <c r="G32" s="130">
        <v>-11640</v>
      </c>
      <c r="H32" s="130">
        <v>674</v>
      </c>
      <c r="I32" s="130">
        <v>86376</v>
      </c>
      <c r="J32" s="130">
        <v>-6589</v>
      </c>
      <c r="K32" s="130">
        <v>0</v>
      </c>
      <c r="L32" s="130">
        <v>-2406</v>
      </c>
      <c r="M32" s="130">
        <v>13465</v>
      </c>
      <c r="N32" s="130">
        <v>7258</v>
      </c>
      <c r="O32" s="130">
        <v>0</v>
      </c>
      <c r="P32" s="130">
        <v>-26191</v>
      </c>
      <c r="Q32" s="129">
        <v>53510</v>
      </c>
      <c r="R32" s="14"/>
    </row>
    <row r="33" spans="2:18" ht="28.5" customHeight="1" x14ac:dyDescent="0.25">
      <c r="B33" s="127" t="s">
        <v>215</v>
      </c>
      <c r="C33" s="130">
        <v>0</v>
      </c>
      <c r="D33" s="130">
        <v>71</v>
      </c>
      <c r="E33" s="130">
        <v>7</v>
      </c>
      <c r="F33" s="130">
        <v>78</v>
      </c>
      <c r="G33" s="130">
        <v>187</v>
      </c>
      <c r="H33" s="130">
        <v>325</v>
      </c>
      <c r="I33" s="130">
        <v>1231</v>
      </c>
      <c r="J33" s="130">
        <v>312</v>
      </c>
      <c r="K33" s="130">
        <v>0</v>
      </c>
      <c r="L33" s="130">
        <v>4</v>
      </c>
      <c r="M33" s="130">
        <v>28</v>
      </c>
      <c r="N33" s="130">
        <v>198</v>
      </c>
      <c r="O33" s="130">
        <v>0</v>
      </c>
      <c r="P33" s="130">
        <v>1103</v>
      </c>
      <c r="Q33" s="129">
        <v>3544</v>
      </c>
      <c r="R33" s="14"/>
    </row>
    <row r="34" spans="2:18" ht="28.5" customHeight="1" x14ac:dyDescent="0.25">
      <c r="B34" s="127" t="s">
        <v>198</v>
      </c>
      <c r="C34" s="130">
        <v>0</v>
      </c>
      <c r="D34" s="130">
        <v>55</v>
      </c>
      <c r="E34" s="130">
        <v>640</v>
      </c>
      <c r="F34" s="130">
        <v>8876</v>
      </c>
      <c r="G34" s="130">
        <v>2655</v>
      </c>
      <c r="H34" s="130">
        <v>0</v>
      </c>
      <c r="I34" s="130">
        <v>10419</v>
      </c>
      <c r="J34" s="130">
        <v>-3745</v>
      </c>
      <c r="K34" s="130">
        <v>0</v>
      </c>
      <c r="L34" s="130">
        <v>27138</v>
      </c>
      <c r="M34" s="130">
        <v>229</v>
      </c>
      <c r="N34" s="130">
        <v>-2192</v>
      </c>
      <c r="O34" s="130">
        <v>188102</v>
      </c>
      <c r="P34" s="130">
        <v>1168</v>
      </c>
      <c r="Q34" s="129">
        <v>233346</v>
      </c>
      <c r="R34" s="14"/>
    </row>
    <row r="35" spans="2:18" ht="28.5" customHeight="1" x14ac:dyDescent="0.25">
      <c r="B35" s="127" t="s">
        <v>199</v>
      </c>
      <c r="C35" s="130">
        <v>0</v>
      </c>
      <c r="D35" s="130">
        <v>12879</v>
      </c>
      <c r="E35" s="130">
        <v>34</v>
      </c>
      <c r="F35" s="130">
        <v>2887</v>
      </c>
      <c r="G35" s="130">
        <v>1640</v>
      </c>
      <c r="H35" s="130">
        <v>-1384</v>
      </c>
      <c r="I35" s="130">
        <v>48971</v>
      </c>
      <c r="J35" s="130">
        <v>18262</v>
      </c>
      <c r="K35" s="130">
        <v>0</v>
      </c>
      <c r="L35" s="130">
        <v>300</v>
      </c>
      <c r="M35" s="130">
        <v>362</v>
      </c>
      <c r="N35" s="130">
        <v>4182</v>
      </c>
      <c r="O35" s="130">
        <v>16619</v>
      </c>
      <c r="P35" s="130">
        <v>-731</v>
      </c>
      <c r="Q35" s="129">
        <v>104021</v>
      </c>
      <c r="R35" s="14"/>
    </row>
    <row r="36" spans="2:18" ht="28.5" customHeight="1" x14ac:dyDescent="0.25">
      <c r="B36" s="127" t="s">
        <v>216</v>
      </c>
      <c r="C36" s="130">
        <v>0</v>
      </c>
      <c r="D36" s="130">
        <v>6967</v>
      </c>
      <c r="E36" s="130">
        <v>-4494</v>
      </c>
      <c r="F36" s="130">
        <v>6192</v>
      </c>
      <c r="G36" s="130">
        <v>-1364</v>
      </c>
      <c r="H36" s="130">
        <v>1915</v>
      </c>
      <c r="I36" s="130">
        <v>79495</v>
      </c>
      <c r="J36" s="130">
        <v>12184</v>
      </c>
      <c r="K36" s="130">
        <v>-3893</v>
      </c>
      <c r="L36" s="130">
        <v>-9063</v>
      </c>
      <c r="M36" s="130">
        <v>-1334</v>
      </c>
      <c r="N36" s="130">
        <v>4986</v>
      </c>
      <c r="O36" s="130">
        <v>80349</v>
      </c>
      <c r="P36" s="130">
        <v>-125</v>
      </c>
      <c r="Q36" s="129">
        <v>171815</v>
      </c>
      <c r="R36" s="14"/>
    </row>
    <row r="37" spans="2:18" ht="28.5" customHeight="1" x14ac:dyDescent="0.25">
      <c r="B37" s="127" t="s">
        <v>40</v>
      </c>
      <c r="C37" s="130">
        <v>0</v>
      </c>
      <c r="D37" s="130">
        <v>359</v>
      </c>
      <c r="E37" s="130">
        <v>127</v>
      </c>
      <c r="F37" s="130">
        <v>1137</v>
      </c>
      <c r="G37" s="130">
        <v>-1061</v>
      </c>
      <c r="H37" s="130">
        <v>19</v>
      </c>
      <c r="I37" s="130">
        <v>24735</v>
      </c>
      <c r="J37" s="130">
        <v>-22233</v>
      </c>
      <c r="K37" s="130">
        <v>0</v>
      </c>
      <c r="L37" s="130">
        <v>-393</v>
      </c>
      <c r="M37" s="130">
        <v>-10105</v>
      </c>
      <c r="N37" s="130">
        <v>3322</v>
      </c>
      <c r="O37" s="130">
        <v>2832</v>
      </c>
      <c r="P37" s="130">
        <v>3439</v>
      </c>
      <c r="Q37" s="129">
        <v>2177</v>
      </c>
      <c r="R37" s="14"/>
    </row>
    <row r="38" spans="2:18" ht="28.5" customHeight="1" x14ac:dyDescent="0.25">
      <c r="B38" s="127" t="s">
        <v>41</v>
      </c>
      <c r="C38" s="130">
        <v>0</v>
      </c>
      <c r="D38" s="130">
        <v>1250</v>
      </c>
      <c r="E38" s="130">
        <v>2515</v>
      </c>
      <c r="F38" s="130">
        <v>779</v>
      </c>
      <c r="G38" s="130">
        <v>417</v>
      </c>
      <c r="H38" s="130">
        <v>3896</v>
      </c>
      <c r="I38" s="130">
        <v>14301</v>
      </c>
      <c r="J38" s="130">
        <v>6554</v>
      </c>
      <c r="K38" s="130">
        <v>0</v>
      </c>
      <c r="L38" s="130">
        <v>166</v>
      </c>
      <c r="M38" s="130">
        <v>9567</v>
      </c>
      <c r="N38" s="130">
        <v>13304</v>
      </c>
      <c r="O38" s="130">
        <v>564</v>
      </c>
      <c r="P38" s="130">
        <v>3077</v>
      </c>
      <c r="Q38" s="129">
        <v>56391</v>
      </c>
      <c r="R38" s="14"/>
    </row>
    <row r="39" spans="2:18" ht="28.5" customHeight="1" x14ac:dyDescent="0.25">
      <c r="B39" s="127" t="s">
        <v>42</v>
      </c>
      <c r="C39" s="130">
        <v>0</v>
      </c>
      <c r="D39" s="130">
        <v>-883</v>
      </c>
      <c r="E39" s="130">
        <v>-12907</v>
      </c>
      <c r="F39" s="130">
        <v>1717</v>
      </c>
      <c r="G39" s="130">
        <v>-209</v>
      </c>
      <c r="H39" s="130">
        <v>410</v>
      </c>
      <c r="I39" s="130">
        <v>86688</v>
      </c>
      <c r="J39" s="130">
        <v>77770</v>
      </c>
      <c r="K39" s="130">
        <v>0</v>
      </c>
      <c r="L39" s="130">
        <v>-12895</v>
      </c>
      <c r="M39" s="130">
        <v>-7565</v>
      </c>
      <c r="N39" s="130">
        <v>21964</v>
      </c>
      <c r="O39" s="130">
        <v>0</v>
      </c>
      <c r="P39" s="130">
        <v>-138</v>
      </c>
      <c r="Q39" s="129">
        <v>153954</v>
      </c>
      <c r="R39" s="14"/>
    </row>
    <row r="40" spans="2:18" ht="28.5" customHeight="1" x14ac:dyDescent="0.25">
      <c r="B40" s="127" t="s">
        <v>43</v>
      </c>
      <c r="C40" s="130">
        <v>0</v>
      </c>
      <c r="D40" s="130">
        <v>552</v>
      </c>
      <c r="E40" s="130">
        <v>92</v>
      </c>
      <c r="F40" s="130">
        <v>506</v>
      </c>
      <c r="G40" s="130">
        <v>354</v>
      </c>
      <c r="H40" s="130">
        <v>302</v>
      </c>
      <c r="I40" s="130">
        <v>74916</v>
      </c>
      <c r="J40" s="130">
        <v>33446</v>
      </c>
      <c r="K40" s="130">
        <v>0</v>
      </c>
      <c r="L40" s="130">
        <v>675</v>
      </c>
      <c r="M40" s="130">
        <v>2</v>
      </c>
      <c r="N40" s="130">
        <v>1545</v>
      </c>
      <c r="O40" s="130">
        <v>0</v>
      </c>
      <c r="P40" s="130">
        <v>4129</v>
      </c>
      <c r="Q40" s="129">
        <v>116520</v>
      </c>
      <c r="R40" s="14"/>
    </row>
    <row r="41" spans="2:18" ht="28.5" customHeight="1" x14ac:dyDescent="0.25">
      <c r="B41" s="127" t="s">
        <v>44</v>
      </c>
      <c r="C41" s="130">
        <v>0</v>
      </c>
      <c r="D41" s="130">
        <v>7307</v>
      </c>
      <c r="E41" s="130">
        <v>364</v>
      </c>
      <c r="F41" s="130">
        <v>-707</v>
      </c>
      <c r="G41" s="130">
        <v>800</v>
      </c>
      <c r="H41" s="130">
        <v>517</v>
      </c>
      <c r="I41" s="130">
        <v>29677</v>
      </c>
      <c r="J41" s="130">
        <v>34119</v>
      </c>
      <c r="K41" s="130">
        <v>0</v>
      </c>
      <c r="L41" s="130">
        <v>65</v>
      </c>
      <c r="M41" s="130">
        <v>1824</v>
      </c>
      <c r="N41" s="130">
        <v>7752</v>
      </c>
      <c r="O41" s="130">
        <v>38708</v>
      </c>
      <c r="P41" s="130">
        <v>0</v>
      </c>
      <c r="Q41" s="129">
        <v>120425</v>
      </c>
      <c r="R41" s="14"/>
    </row>
    <row r="42" spans="2:18" ht="28.5" customHeight="1" x14ac:dyDescent="0.25">
      <c r="B42" s="127" t="s">
        <v>45</v>
      </c>
      <c r="C42" s="130">
        <v>0</v>
      </c>
      <c r="D42" s="130">
        <v>12012</v>
      </c>
      <c r="E42" s="130">
        <v>4154</v>
      </c>
      <c r="F42" s="130">
        <v>-13650</v>
      </c>
      <c r="G42" s="130">
        <v>7357</v>
      </c>
      <c r="H42" s="130">
        <v>24643</v>
      </c>
      <c r="I42" s="130">
        <v>415599</v>
      </c>
      <c r="J42" s="130">
        <v>281736</v>
      </c>
      <c r="K42" s="130">
        <v>0</v>
      </c>
      <c r="L42" s="130">
        <v>16874</v>
      </c>
      <c r="M42" s="130">
        <v>22310</v>
      </c>
      <c r="N42" s="130">
        <v>55208</v>
      </c>
      <c r="O42" s="130">
        <v>564352</v>
      </c>
      <c r="P42" s="130">
        <v>8669</v>
      </c>
      <c r="Q42" s="129">
        <v>1399263</v>
      </c>
      <c r="R42" s="14"/>
    </row>
    <row r="43" spans="2:18" ht="28.5" customHeight="1" x14ac:dyDescent="0.25">
      <c r="B43" s="127" t="s">
        <v>46</v>
      </c>
      <c r="C43" s="130">
        <v>-24</v>
      </c>
      <c r="D43" s="130">
        <v>3381</v>
      </c>
      <c r="E43" s="130">
        <v>319</v>
      </c>
      <c r="F43" s="130">
        <v>0</v>
      </c>
      <c r="G43" s="130">
        <v>256</v>
      </c>
      <c r="H43" s="130">
        <v>12256</v>
      </c>
      <c r="I43" s="130">
        <v>37426</v>
      </c>
      <c r="J43" s="130">
        <v>71967</v>
      </c>
      <c r="K43" s="130">
        <v>0</v>
      </c>
      <c r="L43" s="130">
        <v>763</v>
      </c>
      <c r="M43" s="130">
        <v>5361</v>
      </c>
      <c r="N43" s="130">
        <v>13004</v>
      </c>
      <c r="O43" s="130">
        <v>141723</v>
      </c>
      <c r="P43" s="130">
        <v>598</v>
      </c>
      <c r="Q43" s="129">
        <v>287030</v>
      </c>
      <c r="R43" s="14"/>
    </row>
    <row r="44" spans="2:18" ht="28.5" customHeight="1" x14ac:dyDescent="0.25">
      <c r="B44" s="131" t="s">
        <v>47</v>
      </c>
      <c r="C44" s="132">
        <f t="shared" ref="C44:P44" si="0">SUM(C7:C43)</f>
        <v>-20387</v>
      </c>
      <c r="D44" s="132">
        <f t="shared" si="0"/>
        <v>-59815</v>
      </c>
      <c r="E44" s="132">
        <f t="shared" si="0"/>
        <v>104960</v>
      </c>
      <c r="F44" s="132">
        <f t="shared" si="0"/>
        <v>694785</v>
      </c>
      <c r="G44" s="132">
        <f t="shared" si="0"/>
        <v>89421</v>
      </c>
      <c r="H44" s="132">
        <f t="shared" si="0"/>
        <v>342812</v>
      </c>
      <c r="I44" s="132">
        <f t="shared" si="0"/>
        <v>4057827</v>
      </c>
      <c r="J44" s="132">
        <f t="shared" si="0"/>
        <v>2156350</v>
      </c>
      <c r="K44" s="132">
        <f t="shared" si="0"/>
        <v>502051</v>
      </c>
      <c r="L44" s="132">
        <f t="shared" si="0"/>
        <v>373493</v>
      </c>
      <c r="M44" s="132">
        <f t="shared" si="0"/>
        <v>349034</v>
      </c>
      <c r="N44" s="132">
        <f t="shared" si="0"/>
        <v>886915</v>
      </c>
      <c r="O44" s="132">
        <f t="shared" si="0"/>
        <v>4897811</v>
      </c>
      <c r="P44" s="132">
        <f t="shared" si="0"/>
        <v>221504</v>
      </c>
      <c r="Q44" s="132">
        <f t="shared" ref="Q44:Q49" si="1">SUM(C44:P44)</f>
        <v>14596761</v>
      </c>
      <c r="R44" s="14"/>
    </row>
    <row r="45" spans="2:18" ht="28.5" customHeight="1" x14ac:dyDescent="0.25">
      <c r="B45" s="290" t="s">
        <v>48</v>
      </c>
      <c r="C45" s="290"/>
      <c r="D45" s="290"/>
      <c r="E45" s="290"/>
      <c r="F45" s="290"/>
      <c r="G45" s="290"/>
      <c r="H45" s="290"/>
      <c r="I45" s="290"/>
      <c r="J45" s="290"/>
      <c r="K45" s="290"/>
      <c r="L45" s="290"/>
      <c r="M45" s="290"/>
      <c r="N45" s="290"/>
      <c r="O45" s="290"/>
      <c r="P45" s="290"/>
      <c r="Q45" s="290"/>
      <c r="R45" s="14"/>
    </row>
    <row r="46" spans="2:18" ht="28.5" customHeight="1" x14ac:dyDescent="0.25">
      <c r="B46" s="127" t="s">
        <v>49</v>
      </c>
      <c r="C46" s="130">
        <v>5150</v>
      </c>
      <c r="D46" s="130">
        <v>18067</v>
      </c>
      <c r="E46" s="130">
        <v>0</v>
      </c>
      <c r="F46" s="130">
        <v>-1992</v>
      </c>
      <c r="G46" s="130">
        <v>420</v>
      </c>
      <c r="H46" s="130">
        <v>8566</v>
      </c>
      <c r="I46" s="130">
        <v>0</v>
      </c>
      <c r="J46" s="130">
        <v>12038</v>
      </c>
      <c r="K46" s="130">
        <v>0</v>
      </c>
      <c r="L46" s="130">
        <v>755</v>
      </c>
      <c r="M46" s="130">
        <v>4</v>
      </c>
      <c r="N46" s="130">
        <v>-10</v>
      </c>
      <c r="O46" s="130">
        <v>73913</v>
      </c>
      <c r="P46" s="130">
        <v>2460</v>
      </c>
      <c r="Q46" s="133">
        <v>119371</v>
      </c>
      <c r="R46" s="14"/>
    </row>
    <row r="47" spans="2:18" ht="28.5" customHeight="1" x14ac:dyDescent="0.25">
      <c r="B47" s="127" t="s">
        <v>68</v>
      </c>
      <c r="C47" s="130">
        <v>-85</v>
      </c>
      <c r="D47" s="130">
        <v>60563</v>
      </c>
      <c r="E47" s="130">
        <v>0</v>
      </c>
      <c r="F47" s="130">
        <v>168219</v>
      </c>
      <c r="G47" s="130">
        <v>430</v>
      </c>
      <c r="H47" s="130">
        <v>40590</v>
      </c>
      <c r="I47" s="130">
        <v>0</v>
      </c>
      <c r="J47" s="130">
        <v>94119</v>
      </c>
      <c r="K47" s="130">
        <v>0</v>
      </c>
      <c r="L47" s="130">
        <v>950</v>
      </c>
      <c r="M47" s="130">
        <v>0</v>
      </c>
      <c r="N47" s="130">
        <v>0</v>
      </c>
      <c r="O47" s="130">
        <v>58567</v>
      </c>
      <c r="P47" s="130">
        <v>54381</v>
      </c>
      <c r="Q47" s="133">
        <v>477735</v>
      </c>
      <c r="R47" s="14"/>
    </row>
    <row r="48" spans="2:18" ht="28.5" customHeight="1" x14ac:dyDescent="0.25">
      <c r="B48" s="127" t="s">
        <v>50</v>
      </c>
      <c r="C48" s="130">
        <v>12462</v>
      </c>
      <c r="D48" s="130">
        <v>63862</v>
      </c>
      <c r="E48" s="130">
        <v>-769</v>
      </c>
      <c r="F48" s="130">
        <v>327144</v>
      </c>
      <c r="G48" s="130">
        <v>12680</v>
      </c>
      <c r="H48" s="130">
        <v>15541</v>
      </c>
      <c r="I48" s="130">
        <v>707</v>
      </c>
      <c r="J48" s="130">
        <v>-108919</v>
      </c>
      <c r="K48" s="130">
        <v>0</v>
      </c>
      <c r="L48" s="130">
        <v>257067</v>
      </c>
      <c r="M48" s="130">
        <v>118654</v>
      </c>
      <c r="N48" s="130">
        <v>-542</v>
      </c>
      <c r="O48" s="130">
        <v>267948</v>
      </c>
      <c r="P48" s="130">
        <v>46195</v>
      </c>
      <c r="Q48" s="133">
        <v>1012030</v>
      </c>
      <c r="R48" s="14"/>
    </row>
    <row r="49" spans="2:19" ht="28.5" customHeight="1" x14ac:dyDescent="0.25">
      <c r="B49" s="131" t="s">
        <v>47</v>
      </c>
      <c r="C49" s="132">
        <f>SUM(C46:C48)</f>
        <v>17527</v>
      </c>
      <c r="D49" s="132">
        <f t="shared" ref="D49:P49" si="2">SUM(D46:D48)</f>
        <v>142492</v>
      </c>
      <c r="E49" s="132">
        <f t="shared" si="2"/>
        <v>-769</v>
      </c>
      <c r="F49" s="132">
        <f t="shared" si="2"/>
        <v>493371</v>
      </c>
      <c r="G49" s="132">
        <f t="shared" si="2"/>
        <v>13530</v>
      </c>
      <c r="H49" s="132">
        <f t="shared" si="2"/>
        <v>64697</v>
      </c>
      <c r="I49" s="132">
        <f t="shared" si="2"/>
        <v>707</v>
      </c>
      <c r="J49" s="132">
        <f t="shared" si="2"/>
        <v>-2762</v>
      </c>
      <c r="K49" s="132">
        <f t="shared" si="2"/>
        <v>0</v>
      </c>
      <c r="L49" s="132">
        <f t="shared" si="2"/>
        <v>258772</v>
      </c>
      <c r="M49" s="132">
        <f t="shared" si="2"/>
        <v>118658</v>
      </c>
      <c r="N49" s="132">
        <f t="shared" si="2"/>
        <v>-552</v>
      </c>
      <c r="O49" s="132">
        <f t="shared" si="2"/>
        <v>400428</v>
      </c>
      <c r="P49" s="132">
        <f t="shared" si="2"/>
        <v>103036</v>
      </c>
      <c r="Q49" s="132">
        <f t="shared" si="1"/>
        <v>1609135</v>
      </c>
      <c r="R49" s="14"/>
    </row>
    <row r="50" spans="2:19" ht="18.75" customHeight="1" x14ac:dyDescent="0.25">
      <c r="B50" s="272" t="s">
        <v>52</v>
      </c>
      <c r="C50" s="272"/>
      <c r="D50" s="272"/>
      <c r="E50" s="272"/>
      <c r="F50" s="272"/>
      <c r="G50" s="272"/>
      <c r="H50" s="272"/>
      <c r="I50" s="272"/>
      <c r="J50" s="272"/>
      <c r="K50" s="272"/>
      <c r="L50" s="272"/>
      <c r="M50" s="272"/>
      <c r="N50" s="272"/>
      <c r="O50" s="272"/>
      <c r="P50" s="272"/>
      <c r="Q50" s="272"/>
      <c r="R50" s="74"/>
      <c r="S50" s="11"/>
    </row>
    <row r="53" spans="2:19" x14ac:dyDescent="0.25">
      <c r="C53" s="43"/>
      <c r="D53" s="43"/>
      <c r="E53" s="43"/>
      <c r="F53" s="43"/>
      <c r="G53" s="43"/>
      <c r="H53" s="43"/>
      <c r="I53" s="43"/>
      <c r="J53" s="43"/>
      <c r="K53" s="43"/>
      <c r="L53" s="43"/>
      <c r="M53" s="43"/>
      <c r="N53" s="43"/>
      <c r="O53" s="43"/>
      <c r="P53" s="43"/>
      <c r="Q53" s="43"/>
      <c r="R53" s="43"/>
    </row>
  </sheetData>
  <sheetProtection password="E931" sheet="1" objects="1" scenarios="1"/>
  <sortState ref="B6:Q41">
    <sortCondition ref="B6:B41"/>
  </sortState>
  <mergeCells count="4">
    <mergeCell ref="B4:Q4"/>
    <mergeCell ref="B6:Q6"/>
    <mergeCell ref="B45:Q45"/>
    <mergeCell ref="B50:Q50"/>
  </mergeCells>
  <pageMargins left="0.7" right="0.7" top="0.75" bottom="0.75" header="0.3" footer="0.3"/>
  <pageSetup paperSize="9" scale="3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9"/>
  <sheetViews>
    <sheetView showGridLines="0" zoomScaleNormal="100" workbookViewId="0">
      <selection activeCell="A3" sqref="A3"/>
    </sheetView>
  </sheetViews>
  <sheetFormatPr defaultRowHeight="21" customHeight="1" x14ac:dyDescent="0.25"/>
  <cols>
    <col min="1" max="1" width="12.42578125" style="10" customWidth="1"/>
    <col min="2" max="3" width="9.140625" style="10"/>
    <col min="4" max="4" width="28.42578125" style="10" customWidth="1"/>
    <col min="5" max="5" width="50.42578125" style="10" customWidth="1"/>
    <col min="6" max="6" width="25" style="10" customWidth="1"/>
    <col min="7" max="16384" width="9.140625" style="10"/>
  </cols>
  <sheetData>
    <row r="2" spans="2:6" ht="38.25" customHeight="1" thickBot="1" x14ac:dyDescent="0.3"/>
    <row r="3" spans="2:6" ht="62.25" customHeight="1" thickBot="1" x14ac:dyDescent="0.35">
      <c r="B3" s="226" t="s">
        <v>214</v>
      </c>
      <c r="C3" s="227"/>
      <c r="D3" s="227"/>
      <c r="E3" s="227"/>
      <c r="F3" s="228"/>
    </row>
    <row r="4" spans="2:6" ht="23.25" customHeight="1" thickTop="1" x14ac:dyDescent="0.25">
      <c r="B4" s="229" t="s">
        <v>253</v>
      </c>
      <c r="C4" s="230"/>
      <c r="D4" s="230"/>
      <c r="E4" s="230"/>
      <c r="F4" s="231"/>
    </row>
    <row r="5" spans="2:6" ht="23.25" customHeight="1" x14ac:dyDescent="0.25">
      <c r="B5" s="232"/>
      <c r="C5" s="233"/>
      <c r="D5" s="233"/>
      <c r="E5" s="233"/>
      <c r="F5" s="234"/>
    </row>
    <row r="6" spans="2:6" ht="62.25" customHeight="1" x14ac:dyDescent="0.25">
      <c r="B6" s="232"/>
      <c r="C6" s="233"/>
      <c r="D6" s="233"/>
      <c r="E6" s="233"/>
      <c r="F6" s="234"/>
    </row>
    <row r="7" spans="2:6" ht="62.25" customHeight="1" thickBot="1" x14ac:dyDescent="0.3">
      <c r="B7" s="235"/>
      <c r="C7" s="236"/>
      <c r="D7" s="236"/>
      <c r="E7" s="236"/>
      <c r="F7" s="237"/>
    </row>
    <row r="8" spans="2:6" ht="62.25" customHeight="1" x14ac:dyDescent="0.25"/>
    <row r="9" spans="2:6" ht="62.25" customHeight="1" x14ac:dyDescent="0.25"/>
  </sheetData>
  <sheetProtection password="E931" sheet="1" objects="1" scenarios="1"/>
  <mergeCells count="2">
    <mergeCell ref="B3:F3"/>
    <mergeCell ref="B4:F7"/>
  </mergeCells>
  <pageMargins left="0.7" right="0.7" top="0.75" bottom="0.75" header="0.3" footer="0.3"/>
  <pageSetup paperSize="9" scale="46"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pageSetUpPr fitToPage="1"/>
  </sheetPr>
  <dimension ref="B2:Q49"/>
  <sheetViews>
    <sheetView showGridLines="0" topLeftCell="A48" zoomScale="80" zoomScaleNormal="80" workbookViewId="0">
      <selection activeCell="Q49" sqref="Q49"/>
    </sheetView>
  </sheetViews>
  <sheetFormatPr defaultRowHeight="15" x14ac:dyDescent="0.25"/>
  <cols>
    <col min="1" max="1" width="12.28515625" style="12" customWidth="1"/>
    <col min="2" max="2" width="41.85546875" style="28" customWidth="1"/>
    <col min="3" max="17" width="20.28515625" style="12" customWidth="1"/>
    <col min="18" max="18" width="2.42578125" style="12" customWidth="1"/>
    <col min="19" max="16384" width="9.140625" style="12"/>
  </cols>
  <sheetData>
    <row r="2" spans="2:17" ht="20.25" customHeight="1" x14ac:dyDescent="0.25"/>
    <row r="3" spans="2:17" ht="4.5" customHeight="1" x14ac:dyDescent="0.25"/>
    <row r="4" spans="2:17" ht="21" customHeight="1" x14ac:dyDescent="0.25">
      <c r="B4" s="288" t="s">
        <v>292</v>
      </c>
      <c r="C4" s="288"/>
      <c r="D4" s="288"/>
      <c r="E4" s="288"/>
      <c r="F4" s="288"/>
      <c r="G4" s="288"/>
      <c r="H4" s="288"/>
      <c r="I4" s="288"/>
      <c r="J4" s="288"/>
      <c r="K4" s="288"/>
      <c r="L4" s="288"/>
      <c r="M4" s="288"/>
      <c r="N4" s="288"/>
      <c r="O4" s="288"/>
      <c r="P4" s="288"/>
      <c r="Q4" s="288"/>
    </row>
    <row r="5" spans="2:17" ht="39" x14ac:dyDescent="0.25">
      <c r="B5" s="123" t="s">
        <v>0</v>
      </c>
      <c r="C5" s="104" t="s">
        <v>91</v>
      </c>
      <c r="D5" s="104" t="s">
        <v>92</v>
      </c>
      <c r="E5" s="104" t="s">
        <v>93</v>
      </c>
      <c r="F5" s="104" t="s">
        <v>94</v>
      </c>
      <c r="G5" s="104" t="s">
        <v>95</v>
      </c>
      <c r="H5" s="104" t="s">
        <v>96</v>
      </c>
      <c r="I5" s="104" t="s">
        <v>97</v>
      </c>
      <c r="J5" s="104" t="s">
        <v>98</v>
      </c>
      <c r="K5" s="105" t="s">
        <v>99</v>
      </c>
      <c r="L5" s="105" t="s">
        <v>100</v>
      </c>
      <c r="M5" s="105" t="s">
        <v>101</v>
      </c>
      <c r="N5" s="105" t="s">
        <v>102</v>
      </c>
      <c r="O5" s="105" t="s">
        <v>103</v>
      </c>
      <c r="P5" s="105" t="s">
        <v>104</v>
      </c>
      <c r="Q5" s="105" t="s">
        <v>105</v>
      </c>
    </row>
    <row r="6" spans="2:17" ht="27" customHeight="1" x14ac:dyDescent="0.25">
      <c r="B6" s="292" t="s">
        <v>16</v>
      </c>
      <c r="C6" s="292"/>
      <c r="D6" s="292"/>
      <c r="E6" s="292"/>
      <c r="F6" s="292"/>
      <c r="G6" s="292"/>
      <c r="H6" s="292"/>
      <c r="I6" s="292"/>
      <c r="J6" s="292"/>
      <c r="K6" s="292"/>
      <c r="L6" s="292"/>
      <c r="M6" s="292"/>
      <c r="N6" s="292"/>
      <c r="O6" s="292"/>
      <c r="P6" s="292"/>
      <c r="Q6" s="292"/>
    </row>
    <row r="7" spans="2:17" ht="27" customHeight="1" x14ac:dyDescent="0.3">
      <c r="B7" s="137" t="s">
        <v>17</v>
      </c>
      <c r="C7" s="138" t="str">
        <f>IFERROR('APPENDIX 16'!C7/Sheet1!C7*100,"0.00")</f>
        <v>0.00</v>
      </c>
      <c r="D7" s="138" t="str">
        <f>IFERROR('APPENDIX 16'!D7/Sheet1!D7*100,"0.00")</f>
        <v>0.00</v>
      </c>
      <c r="E7" s="138">
        <f>IFERROR('APPENDIX 16'!E7/Sheet1!E7*100,"0.00")</f>
        <v>-5.7219149341979789E-2</v>
      </c>
      <c r="F7" s="138" t="str">
        <f>IFERROR('APPENDIX 16'!F7/Sheet1!F7*100,"0.00")</f>
        <v>0.00</v>
      </c>
      <c r="G7" s="138">
        <f>IFERROR('APPENDIX 16'!G7/Sheet1!G7*100,"0.00")</f>
        <v>0</v>
      </c>
      <c r="H7" s="138">
        <f>IFERROR('APPENDIX 16'!H7/Sheet1!H7*100,"0.00")</f>
        <v>0</v>
      </c>
      <c r="I7" s="138" t="str">
        <f>IFERROR('APPENDIX 16'!I7/Sheet1!I7*100,"0.00")</f>
        <v>0.00</v>
      </c>
      <c r="J7" s="138" t="str">
        <f>IFERROR('APPENDIX 16'!J7/Sheet1!J7*100,"0.00")</f>
        <v>0.00</v>
      </c>
      <c r="K7" s="138" t="str">
        <f>IFERROR('APPENDIX 16'!K7/Sheet1!K7*100,"0.00")</f>
        <v>0.00</v>
      </c>
      <c r="L7" s="138">
        <f>IFERROR('APPENDIX 16'!L7/Sheet1!L7*100,"0.00")</f>
        <v>-13.764472882388787</v>
      </c>
      <c r="M7" s="138">
        <f>IFERROR('APPENDIX 16'!M7/Sheet1!M7*100,"0.00")</f>
        <v>0</v>
      </c>
      <c r="N7" s="138">
        <f>IFERROR('APPENDIX 16'!N7/Sheet1!N7*100,"0.00")</f>
        <v>-21.233317993557293</v>
      </c>
      <c r="O7" s="138">
        <f>IFERROR('APPENDIX 16'!O7/Sheet1!O7*100,"0.00")</f>
        <v>74.430570105775402</v>
      </c>
      <c r="P7" s="138">
        <f>IFERROR('APPENDIX 16'!P7/Sheet1!P7*100,"0.00")</f>
        <v>105.35549399815326</v>
      </c>
      <c r="Q7" s="138">
        <f>IFERROR('APPENDIX 16'!Q7/Sheet1!Q7*100,"0.00")</f>
        <v>72.272244870109631</v>
      </c>
    </row>
    <row r="8" spans="2:17" ht="27" customHeight="1" x14ac:dyDescent="0.3">
      <c r="B8" s="139" t="s">
        <v>18</v>
      </c>
      <c r="C8" s="138" t="str">
        <f>IFERROR('APPENDIX 16'!C8/Sheet1!C8*100,"0.00")</f>
        <v>0.00</v>
      </c>
      <c r="D8" s="138">
        <f>IFERROR('APPENDIX 16'!D8/Sheet1!D8*100,"0.00")</f>
        <v>23.614912120659248</v>
      </c>
      <c r="E8" s="138">
        <f>IFERROR('APPENDIX 16'!E8/Sheet1!E8*100,"0.00")</f>
        <v>167.53246753246754</v>
      </c>
      <c r="F8" s="138">
        <f>IFERROR('APPENDIX 16'!F8/Sheet1!F8*100,"0.00")</f>
        <v>539.80643803913313</v>
      </c>
      <c r="G8" s="138">
        <f>IFERROR('APPENDIX 16'!G8/Sheet1!G8*100,"0.00")</f>
        <v>11.745964316057773</v>
      </c>
      <c r="H8" s="138">
        <f>IFERROR('APPENDIX 16'!H8/Sheet1!H8*100,"0.00")</f>
        <v>846.03381014304284</v>
      </c>
      <c r="I8" s="138">
        <f>IFERROR('APPENDIX 16'!I8/Sheet1!I8*100,"0.00")</f>
        <v>55.166126508467926</v>
      </c>
      <c r="J8" s="138">
        <f>IFERROR('APPENDIX 16'!J8/Sheet1!J8*100,"0.00")</f>
        <v>33.145080321285143</v>
      </c>
      <c r="K8" s="138">
        <f>IFERROR('APPENDIX 16'!K8/Sheet1!K8*100,"0.00")</f>
        <v>102.45325872779507</v>
      </c>
      <c r="L8" s="138">
        <f>IFERROR('APPENDIX 16'!L8/Sheet1!L8*100,"0.00")</f>
        <v>77.816481804015041</v>
      </c>
      <c r="M8" s="138">
        <f>IFERROR('APPENDIX 16'!M8/Sheet1!M8*100,"0.00")</f>
        <v>450.8902557461962</v>
      </c>
      <c r="N8" s="138">
        <f>IFERROR('APPENDIX 16'!N8/Sheet1!N8*100,"0.00")</f>
        <v>29.307457393360259</v>
      </c>
      <c r="O8" s="138" t="str">
        <f>IFERROR('APPENDIX 16'!O8/Sheet1!O8*100,"0.00")</f>
        <v>0.00</v>
      </c>
      <c r="P8" s="138">
        <f>IFERROR('APPENDIX 16'!P8/Sheet1!P8*100,"0.00")</f>
        <v>202.98328051579065</v>
      </c>
      <c r="Q8" s="138">
        <f>IFERROR('APPENDIX 16'!Q8/Sheet1!Q8*100,"0.00")</f>
        <v>79.81785381508756</v>
      </c>
    </row>
    <row r="9" spans="2:17" ht="27" customHeight="1" x14ac:dyDescent="0.3">
      <c r="B9" s="139" t="s">
        <v>19</v>
      </c>
      <c r="C9" s="138">
        <f>IFERROR('APPENDIX 16'!C9/Sheet1!C9*100,"0.00")</f>
        <v>-223.33333333333334</v>
      </c>
      <c r="D9" s="138">
        <f>IFERROR('APPENDIX 16'!D9/Sheet1!D9*100,"0.00")</f>
        <v>34.442270058708417</v>
      </c>
      <c r="E9" s="138">
        <f>IFERROR('APPENDIX 16'!E9/Sheet1!E9*100,"0.00")</f>
        <v>33.893095007684863</v>
      </c>
      <c r="F9" s="138">
        <f>IFERROR('APPENDIX 16'!F9/Sheet1!F9*100,"0.00")</f>
        <v>914.18439716312059</v>
      </c>
      <c r="G9" s="138">
        <f>IFERROR('APPENDIX 16'!G9/Sheet1!G9*100,"0.00")</f>
        <v>1.4050527531898265</v>
      </c>
      <c r="H9" s="138">
        <f>IFERROR('APPENDIX 16'!H9/Sheet1!H9*100,"0.00")</f>
        <v>4.152915291529153</v>
      </c>
      <c r="I9" s="138">
        <f>IFERROR('APPENDIX 16'!I9/Sheet1!I9*100,"0.00")</f>
        <v>34.437061646363972</v>
      </c>
      <c r="J9" s="138">
        <f>IFERROR('APPENDIX 16'!J9/Sheet1!J9*100,"0.00")</f>
        <v>-38.913698840120588</v>
      </c>
      <c r="K9" s="138" t="str">
        <f>IFERROR('APPENDIX 16'!K9/Sheet1!K9*100,"0.00")</f>
        <v>0.00</v>
      </c>
      <c r="L9" s="138">
        <f>IFERROR('APPENDIX 16'!L9/Sheet1!L9*100,"0.00")</f>
        <v>13.110138939522825</v>
      </c>
      <c r="M9" s="138">
        <f>IFERROR('APPENDIX 16'!M9/Sheet1!M9*100,"0.00")</f>
        <v>34.915916426023443</v>
      </c>
      <c r="N9" s="138">
        <f>IFERROR('APPENDIX 16'!N9/Sheet1!N9*100,"0.00")</f>
        <v>67.890489670032522</v>
      </c>
      <c r="O9" s="138" t="str">
        <f>IFERROR('APPENDIX 16'!O9/Sheet1!O9*100,"0.00")</f>
        <v>0.00</v>
      </c>
      <c r="P9" s="138">
        <f>IFERROR('APPENDIX 16'!P9/Sheet1!P9*100,"0.00")</f>
        <v>0</v>
      </c>
      <c r="Q9" s="138">
        <f>IFERROR('APPENDIX 16'!Q9/Sheet1!Q9*100,"0.00")</f>
        <v>45.186308207631846</v>
      </c>
    </row>
    <row r="10" spans="2:17" ht="27" customHeight="1" x14ac:dyDescent="0.3">
      <c r="B10" s="139" t="s">
        <v>202</v>
      </c>
      <c r="C10" s="138">
        <f>IFERROR('APPENDIX 16'!C10/Sheet1!C10*100,"0.00")</f>
        <v>-27.27272727272727</v>
      </c>
      <c r="D10" s="138">
        <f>IFERROR('APPENDIX 16'!D10/Sheet1!D10*100,"0.00")</f>
        <v>2.4879965080750766</v>
      </c>
      <c r="E10" s="138">
        <f>IFERROR('APPENDIX 16'!E10/Sheet1!E10*100,"0.00")</f>
        <v>888.60294117647061</v>
      </c>
      <c r="F10" s="138">
        <f>IFERROR('APPENDIX 16'!F10/Sheet1!F10*100,"0.00")</f>
        <v>11.594605866814959</v>
      </c>
      <c r="G10" s="138">
        <f>IFERROR('APPENDIX 16'!G10/Sheet1!G10*100,"0.00")</f>
        <v>-6.733622460625428</v>
      </c>
      <c r="H10" s="138">
        <f>IFERROR('APPENDIX 16'!H10/Sheet1!H10*100,"0.00")</f>
        <v>-3.6523693575575953</v>
      </c>
      <c r="I10" s="138">
        <f>IFERROR('APPENDIX 16'!I10/Sheet1!I10*100,"0.00")</f>
        <v>-10.125968992248062</v>
      </c>
      <c r="J10" s="138">
        <f>IFERROR('APPENDIX 16'!J10/Sheet1!J10*100,"0.00")</f>
        <v>19.86277474124898</v>
      </c>
      <c r="K10" s="138" t="str">
        <f>IFERROR('APPENDIX 16'!K10/Sheet1!K10*100,"0.00")</f>
        <v>0.00</v>
      </c>
      <c r="L10" s="138">
        <f>IFERROR('APPENDIX 16'!L10/Sheet1!L10*100,"0.00")</f>
        <v>3.2816773017319965</v>
      </c>
      <c r="M10" s="138">
        <f>IFERROR('APPENDIX 16'!M10/Sheet1!M10*100,"0.00")</f>
        <v>2.2065981611681993</v>
      </c>
      <c r="N10" s="138">
        <f>IFERROR('APPENDIX 16'!N10/Sheet1!N10*100,"0.00")</f>
        <v>-11.556982343499197</v>
      </c>
      <c r="O10" s="138" t="str">
        <f>IFERROR('APPENDIX 16'!O10/Sheet1!O10*100,"0.00")</f>
        <v>0.00</v>
      </c>
      <c r="P10" s="138">
        <f>IFERROR('APPENDIX 16'!P10/Sheet1!P10*100,"0.00")</f>
        <v>0</v>
      </c>
      <c r="Q10" s="138">
        <f>IFERROR('APPENDIX 16'!Q10/Sheet1!Q10*100,"0.00")</f>
        <v>152.06949003282364</v>
      </c>
    </row>
    <row r="11" spans="2:17" ht="27" customHeight="1" x14ac:dyDescent="0.3">
      <c r="B11" s="139" t="s">
        <v>20</v>
      </c>
      <c r="C11" s="138">
        <f>IFERROR('APPENDIX 16'!C11/Sheet1!C11*100,"0.00")</f>
        <v>3514.2857142857147</v>
      </c>
      <c r="D11" s="138">
        <f>IFERROR('APPENDIX 16'!D11/Sheet1!D11*100,"0.00")</f>
        <v>66.319239593575873</v>
      </c>
      <c r="E11" s="138">
        <f>IFERROR('APPENDIX 16'!E11/Sheet1!E11*100,"0.00")</f>
        <v>43.584422770975998</v>
      </c>
      <c r="F11" s="138">
        <f>IFERROR('APPENDIX 16'!F11/Sheet1!F11*100,"0.00")</f>
        <v>77.955188328122674</v>
      </c>
      <c r="G11" s="138">
        <f>IFERROR('APPENDIX 16'!G11/Sheet1!G11*100,"0.00")</f>
        <v>-51.16206422591528</v>
      </c>
      <c r="H11" s="138">
        <f>IFERROR('APPENDIX 16'!H11/Sheet1!H11*100,"0.00")</f>
        <v>91.846497660451149</v>
      </c>
      <c r="I11" s="138">
        <f>IFERROR('APPENDIX 16'!I11/Sheet1!I11*100,"0.00")</f>
        <v>81.075437297840665</v>
      </c>
      <c r="J11" s="138">
        <f>IFERROR('APPENDIX 16'!J11/Sheet1!J11*100,"0.00")</f>
        <v>44.677202633021423</v>
      </c>
      <c r="K11" s="138" t="str">
        <f>IFERROR('APPENDIX 16'!K11/Sheet1!K11*100,"0.00")</f>
        <v>0.00</v>
      </c>
      <c r="L11" s="138">
        <f>IFERROR('APPENDIX 16'!L11/Sheet1!L11*100,"0.00")</f>
        <v>-5.0312722666455549</v>
      </c>
      <c r="M11" s="138">
        <f>IFERROR('APPENDIX 16'!M11/Sheet1!M11*100,"0.00")</f>
        <v>73.964891919338456</v>
      </c>
      <c r="N11" s="138">
        <f>IFERROR('APPENDIX 16'!N11/Sheet1!N11*100,"0.00")</f>
        <v>55.051699576724623</v>
      </c>
      <c r="O11" s="138">
        <f>IFERROR('APPENDIX 16'!O11/Sheet1!O11*100,"0.00")</f>
        <v>92.27074364942905</v>
      </c>
      <c r="P11" s="138">
        <f>IFERROR('APPENDIX 16'!P11/Sheet1!P11*100,"0.00")</f>
        <v>36.627007046320898</v>
      </c>
      <c r="Q11" s="138">
        <f>IFERROR('APPENDIX 16'!Q11/Sheet1!Q11*100,"0.00")</f>
        <v>68.099415666206824</v>
      </c>
    </row>
    <row r="12" spans="2:17" ht="27" customHeight="1" x14ac:dyDescent="0.3">
      <c r="B12" s="139" t="s">
        <v>194</v>
      </c>
      <c r="C12" s="138" t="str">
        <f>IFERROR('APPENDIX 16'!C12/Sheet1!C12*100,"0.00")</f>
        <v>0.00</v>
      </c>
      <c r="D12" s="138">
        <f>IFERROR('APPENDIX 16'!D12/Sheet1!D12*100,"0.00")</f>
        <v>20.979675142444083</v>
      </c>
      <c r="E12" s="138">
        <f>IFERROR('APPENDIX 16'!E12/Sheet1!E12*100,"0.00")</f>
        <v>9.9724686448455184</v>
      </c>
      <c r="F12" s="138">
        <f>IFERROR('APPENDIX 16'!F12/Sheet1!F12*100,"0.00")</f>
        <v>154.02463787735209</v>
      </c>
      <c r="G12" s="138">
        <f>IFERROR('APPENDIX 16'!G12/Sheet1!G12*100,"0.00")</f>
        <v>17.435631588042163</v>
      </c>
      <c r="H12" s="138">
        <f>IFERROR('APPENDIX 16'!H12/Sheet1!H12*100,"0.00")</f>
        <v>19.435674261171318</v>
      </c>
      <c r="I12" s="138">
        <f>IFERROR('APPENDIX 16'!I12/Sheet1!I12*100,"0.00")</f>
        <v>94.928099494753198</v>
      </c>
      <c r="J12" s="138">
        <f>IFERROR('APPENDIX 16'!J12/Sheet1!J12*100,"0.00")</f>
        <v>54.788495797225245</v>
      </c>
      <c r="K12" s="138" t="str">
        <f>IFERROR('APPENDIX 16'!K12/Sheet1!K12*100,"0.00")</f>
        <v>0.00</v>
      </c>
      <c r="L12" s="138">
        <f>IFERROR('APPENDIX 16'!L12/Sheet1!L12*100,"0.00")</f>
        <v>8.2290776284093567</v>
      </c>
      <c r="M12" s="138">
        <f>IFERROR('APPENDIX 16'!M12/Sheet1!M12*100,"0.00")</f>
        <v>5.4870860572285931</v>
      </c>
      <c r="N12" s="138">
        <f>IFERROR('APPENDIX 16'!N12/Sheet1!N12*100,"0.00")</f>
        <v>29.164990152686304</v>
      </c>
      <c r="O12" s="138">
        <f>IFERROR('APPENDIX 16'!O12/Sheet1!O12*100,"0.00")</f>
        <v>75.609861584500663</v>
      </c>
      <c r="P12" s="138">
        <f>IFERROR('APPENDIX 16'!P12/Sheet1!P12*100,"0.00")</f>
        <v>72.923314702179113</v>
      </c>
      <c r="Q12" s="138">
        <f>IFERROR('APPENDIX 16'!Q12/Sheet1!Q12*100,"0.00")</f>
        <v>68.387115123388668</v>
      </c>
    </row>
    <row r="13" spans="2:17" ht="27" customHeight="1" x14ac:dyDescent="0.3">
      <c r="B13" s="139" t="s">
        <v>21</v>
      </c>
      <c r="C13" s="138" t="str">
        <f>IFERROR('APPENDIX 16'!C13/Sheet1!C13*100,"0.00")</f>
        <v>0.00</v>
      </c>
      <c r="D13" s="138">
        <f>IFERROR('APPENDIX 16'!D13/Sheet1!D13*100,"0.00")</f>
        <v>34.920165582495564</v>
      </c>
      <c r="E13" s="138">
        <f>IFERROR('APPENDIX 16'!E13/Sheet1!E13*100,"0.00")</f>
        <v>4.7651696948920126</v>
      </c>
      <c r="F13" s="138">
        <f>IFERROR('APPENDIX 16'!F13/Sheet1!F13*100,"0.00")</f>
        <v>19.462908800850837</v>
      </c>
      <c r="G13" s="138">
        <f>IFERROR('APPENDIX 16'!G13/Sheet1!G13*100,"0.00")</f>
        <v>-367.88408098451771</v>
      </c>
      <c r="H13" s="138">
        <f>IFERROR('APPENDIX 16'!H13/Sheet1!H13*100,"0.00")</f>
        <v>64.885496183206101</v>
      </c>
      <c r="I13" s="138">
        <f>IFERROR('APPENDIX 16'!I13/Sheet1!I13*100,"0.00")</f>
        <v>119.35411879453142</v>
      </c>
      <c r="J13" s="138">
        <f>IFERROR('APPENDIX 16'!J13/Sheet1!J13*100,"0.00")</f>
        <v>98.887988710014639</v>
      </c>
      <c r="K13" s="138">
        <f>IFERROR('APPENDIX 16'!K13/Sheet1!K13*100,"0.00")</f>
        <v>0</v>
      </c>
      <c r="L13" s="138">
        <f>IFERROR('APPENDIX 16'!L13/Sheet1!L13*100,"0.00")</f>
        <v>-15.403778866340097</v>
      </c>
      <c r="M13" s="138">
        <f>IFERROR('APPENDIX 16'!M13/Sheet1!M13*100,"0.00")</f>
        <v>21.044427123928294</v>
      </c>
      <c r="N13" s="138">
        <f>IFERROR('APPENDIX 16'!N13/Sheet1!N13*100,"0.00")</f>
        <v>5.5938767260825912</v>
      </c>
      <c r="O13" s="138" t="str">
        <f>IFERROR('APPENDIX 16'!O13/Sheet1!O13*100,"0.00")</f>
        <v>0.00</v>
      </c>
      <c r="P13" s="138">
        <f>IFERROR('APPENDIX 16'!P13/Sheet1!P13*100,"0.00")</f>
        <v>-0.94396845856395473</v>
      </c>
      <c r="Q13" s="138">
        <f>IFERROR('APPENDIX 16'!Q13/Sheet1!Q13*100,"0.00")</f>
        <v>79.030392059855529</v>
      </c>
    </row>
    <row r="14" spans="2:17" ht="27" customHeight="1" x14ac:dyDescent="0.3">
      <c r="B14" s="139" t="s">
        <v>22</v>
      </c>
      <c r="C14" s="138" t="str">
        <f>IFERROR('APPENDIX 16'!C14/Sheet1!C14*100,"0.00")</f>
        <v>0.00</v>
      </c>
      <c r="D14" s="138">
        <f>IFERROR('APPENDIX 16'!D14/Sheet1!D14*100,"0.00")</f>
        <v>39.805701544831976</v>
      </c>
      <c r="E14" s="138">
        <f>IFERROR('APPENDIX 16'!E14/Sheet1!E14*100,"0.00")</f>
        <v>-13.568843515367579</v>
      </c>
      <c r="F14" s="138">
        <f>IFERROR('APPENDIX 16'!F14/Sheet1!F14*100,"0.00")</f>
        <v>26.456410509517465</v>
      </c>
      <c r="G14" s="138">
        <f>IFERROR('APPENDIX 16'!G14/Sheet1!G14*100,"0.00")</f>
        <v>325.85858585858585</v>
      </c>
      <c r="H14" s="138">
        <f>IFERROR('APPENDIX 16'!H14/Sheet1!H14*100,"0.00")</f>
        <v>67.67308440295605</v>
      </c>
      <c r="I14" s="138">
        <f>IFERROR('APPENDIX 16'!I14/Sheet1!I14*100,"0.00")</f>
        <v>101.21468150166923</v>
      </c>
      <c r="J14" s="138">
        <f>IFERROR('APPENDIX 16'!J14/Sheet1!J14*100,"0.00")</f>
        <v>56.065649333056541</v>
      </c>
      <c r="K14" s="138" t="str">
        <f>IFERROR('APPENDIX 16'!K14/Sheet1!K14*100,"0.00")</f>
        <v>0.00</v>
      </c>
      <c r="L14" s="138">
        <f>IFERROR('APPENDIX 16'!L14/Sheet1!L14*100,"0.00")</f>
        <v>30.561979431063978</v>
      </c>
      <c r="M14" s="138">
        <f>IFERROR('APPENDIX 16'!M14/Sheet1!M14*100,"0.00")</f>
        <v>11.574978759558199</v>
      </c>
      <c r="N14" s="138">
        <f>IFERROR('APPENDIX 16'!N14/Sheet1!N14*100,"0.00")</f>
        <v>36.023359543845132</v>
      </c>
      <c r="O14" s="138">
        <f>IFERROR('APPENDIX 16'!O14/Sheet1!O14*100,"0.00")</f>
        <v>75.180678319922848</v>
      </c>
      <c r="P14" s="138">
        <f>IFERROR('APPENDIX 16'!P14/Sheet1!P14*100,"0.00")</f>
        <v>9.0457712688279717</v>
      </c>
      <c r="Q14" s="138">
        <f>IFERROR('APPENDIX 16'!Q14/Sheet1!Q14*100,"0.00")</f>
        <v>69.39668302634891</v>
      </c>
    </row>
    <row r="15" spans="2:17" ht="27" customHeight="1" x14ac:dyDescent="0.3">
      <c r="B15" s="139" t="s">
        <v>23</v>
      </c>
      <c r="C15" s="138" t="str">
        <f>IFERROR('APPENDIX 16'!C15/Sheet1!C15*100,"0.00")</f>
        <v>0.00</v>
      </c>
      <c r="D15" s="138">
        <f>IFERROR('APPENDIX 16'!D15/Sheet1!D15*100,"0.00")</f>
        <v>31.015071726893044</v>
      </c>
      <c r="E15" s="138">
        <f>IFERROR('APPENDIX 16'!E15/Sheet1!E15*100,"0.00")</f>
        <v>848.4375</v>
      </c>
      <c r="F15" s="138">
        <f>IFERROR('APPENDIX 16'!F15/Sheet1!F15*100,"0.00")</f>
        <v>0.68036286019210246</v>
      </c>
      <c r="G15" s="138">
        <f>IFERROR('APPENDIX 16'!G15/Sheet1!G15*100,"0.00")</f>
        <v>-9.3856655290102378</v>
      </c>
      <c r="H15" s="138">
        <f>IFERROR('APPENDIX 16'!H15/Sheet1!H15*100,"0.00")</f>
        <v>88.496858385693571</v>
      </c>
      <c r="I15" s="138">
        <f>IFERROR('APPENDIX 16'!I15/Sheet1!I15*100,"0.00")</f>
        <v>-18.697289556038825</v>
      </c>
      <c r="J15" s="138">
        <f>IFERROR('APPENDIX 16'!J15/Sheet1!J15*100,"0.00")</f>
        <v>64.593202883625139</v>
      </c>
      <c r="K15" s="138" t="str">
        <f>IFERROR('APPENDIX 16'!K15/Sheet1!K15*100,"0.00")</f>
        <v>0.00</v>
      </c>
      <c r="L15" s="138">
        <f>IFERROR('APPENDIX 16'!L15/Sheet1!L15*100,"0.00")</f>
        <v>53.588987217305807</v>
      </c>
      <c r="M15" s="138">
        <f>IFERROR('APPENDIX 16'!M15/Sheet1!M15*100,"0.00")</f>
        <v>1.6280141299339579</v>
      </c>
      <c r="N15" s="138">
        <f>IFERROR('APPENDIX 16'!N15/Sheet1!N15*100,"0.00")</f>
        <v>-26.361031518624639</v>
      </c>
      <c r="O15" s="138" t="str">
        <f>IFERROR('APPENDIX 16'!O15/Sheet1!O15*100,"0.00")</f>
        <v>0.00</v>
      </c>
      <c r="P15" s="138">
        <f>IFERROR('APPENDIX 16'!P15/Sheet1!P15*100,"0.00")</f>
        <v>24.825479930191971</v>
      </c>
      <c r="Q15" s="138">
        <f>IFERROR('APPENDIX 16'!Q15/Sheet1!Q15*100,"0.00")</f>
        <v>9.5238095238095237</v>
      </c>
    </row>
    <row r="16" spans="2:17" ht="27" customHeight="1" x14ac:dyDescent="0.3">
      <c r="B16" s="139" t="s">
        <v>24</v>
      </c>
      <c r="C16" s="138" t="str">
        <f>IFERROR('APPENDIX 16'!C16/Sheet1!C16*100,"0.00")</f>
        <v>0.00</v>
      </c>
      <c r="D16" s="138" t="str">
        <f>IFERROR('APPENDIX 16'!D16/Sheet1!D16*100,"0.00")</f>
        <v>0.00</v>
      </c>
      <c r="E16" s="138" t="str">
        <f>IFERROR('APPENDIX 16'!E16/Sheet1!E16*100,"0.00")</f>
        <v>0.00</v>
      </c>
      <c r="F16" s="138" t="str">
        <f>IFERROR('APPENDIX 16'!F16/Sheet1!F16*100,"0.00")</f>
        <v>0.00</v>
      </c>
      <c r="G16" s="138" t="str">
        <f>IFERROR('APPENDIX 16'!G16/Sheet1!G16*100,"0.00")</f>
        <v>0.00</v>
      </c>
      <c r="H16" s="138" t="str">
        <f>IFERROR('APPENDIX 16'!H16/Sheet1!H16*100,"0.00")</f>
        <v>0.00</v>
      </c>
      <c r="I16" s="138">
        <f>IFERROR('APPENDIX 16'!I16/Sheet1!I16*100,"0.00")</f>
        <v>44.990176817288798</v>
      </c>
      <c r="J16" s="138">
        <f>IFERROR('APPENDIX 16'!J16/Sheet1!J16*100,"0.00")</f>
        <v>33.188220230473753</v>
      </c>
      <c r="K16" s="138">
        <f>IFERROR('APPENDIX 16'!K16/Sheet1!K16*100,"0.00")</f>
        <v>40.398024864672522</v>
      </c>
      <c r="L16" s="138" t="str">
        <f>IFERROR('APPENDIX 16'!L16/Sheet1!L16*100,"0.00")</f>
        <v>0.00</v>
      </c>
      <c r="M16" s="138" t="str">
        <f>IFERROR('APPENDIX 16'!M16/Sheet1!M16*100,"0.00")</f>
        <v>0.00</v>
      </c>
      <c r="N16" s="138" t="str">
        <f>IFERROR('APPENDIX 16'!N16/Sheet1!N16*100,"0.00")</f>
        <v>0.00</v>
      </c>
      <c r="O16" s="138" t="str">
        <f>IFERROR('APPENDIX 16'!O16/Sheet1!O16*100,"0.00")</f>
        <v>0.00</v>
      </c>
      <c r="P16" s="138" t="str">
        <f>IFERROR('APPENDIX 16'!P16/Sheet1!P16*100,"0.00")</f>
        <v>0.00</v>
      </c>
      <c r="Q16" s="138">
        <f>IFERROR('APPENDIX 16'!Q16/Sheet1!Q16*100,"0.00")</f>
        <v>40.482387462970294</v>
      </c>
    </row>
    <row r="17" spans="2:17" ht="27" customHeight="1" x14ac:dyDescent="0.3">
      <c r="B17" s="139" t="s">
        <v>25</v>
      </c>
      <c r="C17" s="138">
        <f>IFERROR('APPENDIX 16'!C17/Sheet1!C17*100,"0.00")</f>
        <v>-418225</v>
      </c>
      <c r="D17" s="138">
        <f>IFERROR('APPENDIX 16'!D17/Sheet1!D17*100,"0.00")</f>
        <v>-12656.630620375639</v>
      </c>
      <c r="E17" s="138">
        <f>IFERROR('APPENDIX 16'!E17/Sheet1!E17*100,"0.00")</f>
        <v>65.469778575703174</v>
      </c>
      <c r="F17" s="138">
        <f>IFERROR('APPENDIX 16'!F17/Sheet1!F17*100,"0.00")</f>
        <v>1697.6376349195575</v>
      </c>
      <c r="G17" s="138">
        <f>IFERROR('APPENDIX 16'!G17/Sheet1!G17*100,"0.00")</f>
        <v>-1003.7463976945245</v>
      </c>
      <c r="H17" s="138">
        <f>IFERROR('APPENDIX 16'!H17/Sheet1!H17*100,"0.00")</f>
        <v>172.97571706574161</v>
      </c>
      <c r="I17" s="138">
        <f>IFERROR('APPENDIX 16'!I17/Sheet1!I17*100,"0.00")</f>
        <v>-19.226646736076109</v>
      </c>
      <c r="J17" s="138">
        <f>IFERROR('APPENDIX 16'!J17/Sheet1!J17*100,"0.00")</f>
        <v>38.489781892859362</v>
      </c>
      <c r="K17" s="138">
        <f>IFERROR('APPENDIX 16'!K17/Sheet1!K17*100,"0.00")</f>
        <v>32.459572699885733</v>
      </c>
      <c r="L17" s="138">
        <f>IFERROR('APPENDIX 16'!L17/Sheet1!L17*100,"0.00")</f>
        <v>-39.666011787819258</v>
      </c>
      <c r="M17" s="138">
        <f>IFERROR('APPENDIX 16'!M17/Sheet1!M17*100,"0.00")</f>
        <v>-113.84298571210658</v>
      </c>
      <c r="N17" s="138">
        <f>IFERROR('APPENDIX 16'!N17/Sheet1!N17*100,"0.00")</f>
        <v>33.68632592022734</v>
      </c>
      <c r="O17" s="138" t="str">
        <f>IFERROR('APPENDIX 16'!O17/Sheet1!O17*100,"0.00")</f>
        <v>0.00</v>
      </c>
      <c r="P17" s="138">
        <f>IFERROR('APPENDIX 16'!P17/Sheet1!P17*100,"0.00")</f>
        <v>5.5218286438262156</v>
      </c>
      <c r="Q17" s="138">
        <f>IFERROR('APPENDIX 16'!Q17/Sheet1!Q17*100,"0.00")</f>
        <v>83.272406164246988</v>
      </c>
    </row>
    <row r="18" spans="2:17" ht="27" customHeight="1" x14ac:dyDescent="0.3">
      <c r="B18" s="139" t="s">
        <v>26</v>
      </c>
      <c r="C18" s="138">
        <f>IFERROR('APPENDIX 16'!C18/Sheet1!C18*100,"0.00")</f>
        <v>-123.15789473684211</v>
      </c>
      <c r="D18" s="138">
        <f>IFERROR('APPENDIX 16'!D18/Sheet1!D18*100,"0.00")</f>
        <v>-42.222059469752452</v>
      </c>
      <c r="E18" s="138">
        <f>IFERROR('APPENDIX 16'!E18/Sheet1!E18*100,"0.00")</f>
        <v>294.99546416691868</v>
      </c>
      <c r="F18" s="138">
        <f>IFERROR('APPENDIX 16'!F18/Sheet1!F18*100,"0.00")</f>
        <v>-19.401389631213256</v>
      </c>
      <c r="G18" s="138">
        <f>IFERROR('APPENDIX 16'!G18/Sheet1!G18*100,"0.00")</f>
        <v>79.994045846978267</v>
      </c>
      <c r="H18" s="138">
        <f>IFERROR('APPENDIX 16'!H18/Sheet1!H18*100,"0.00")</f>
        <v>92.256255392579817</v>
      </c>
      <c r="I18" s="138">
        <f>IFERROR('APPENDIX 16'!I18/Sheet1!I18*100,"0.00")</f>
        <v>89.791418524190348</v>
      </c>
      <c r="J18" s="138">
        <f>IFERROR('APPENDIX 16'!J18/Sheet1!J18*100,"0.00")</f>
        <v>66.934091450345321</v>
      </c>
      <c r="K18" s="138" t="str">
        <f>IFERROR('APPENDIX 16'!K18/Sheet1!K18*100,"0.00")</f>
        <v>0.00</v>
      </c>
      <c r="L18" s="138">
        <f>IFERROR('APPENDIX 16'!L18/Sheet1!L18*100,"0.00")</f>
        <v>30.103607060629319</v>
      </c>
      <c r="M18" s="138">
        <f>IFERROR('APPENDIX 16'!M18/Sheet1!M18*100,"0.00")</f>
        <v>66.971102056109785</v>
      </c>
      <c r="N18" s="138">
        <f>IFERROR('APPENDIX 16'!N18/Sheet1!N18*100,"0.00")</f>
        <v>35.917688630222408</v>
      </c>
      <c r="O18" s="138">
        <f>IFERROR('APPENDIX 16'!O18/Sheet1!O18*100,"0.00")</f>
        <v>70.104628886742091</v>
      </c>
      <c r="P18" s="138">
        <f>IFERROR('APPENDIX 16'!P18/Sheet1!P18*100,"0.00")</f>
        <v>-5.8321246432414728</v>
      </c>
      <c r="Q18" s="138">
        <f>IFERROR('APPENDIX 16'!Q18/Sheet1!Q18*100,"0.00")</f>
        <v>77.201673868802601</v>
      </c>
    </row>
    <row r="19" spans="2:17" ht="27" customHeight="1" x14ac:dyDescent="0.3">
      <c r="B19" s="139" t="s">
        <v>27</v>
      </c>
      <c r="C19" s="138">
        <f>IFERROR('APPENDIX 16'!C19/Sheet1!C19*100,"0.00")</f>
        <v>30.434782608695656</v>
      </c>
      <c r="D19" s="138">
        <f>IFERROR('APPENDIX 16'!D19/Sheet1!D19*100,"0.00")</f>
        <v>80.116959064327489</v>
      </c>
      <c r="E19" s="138">
        <f>IFERROR('APPENDIX 16'!E19/Sheet1!E19*100,"0.00")</f>
        <v>-25.492782296475415</v>
      </c>
      <c r="F19" s="138">
        <f>IFERROR('APPENDIX 16'!F19/Sheet1!F19*100,"0.00")</f>
        <v>148.85554546757777</v>
      </c>
      <c r="G19" s="138">
        <f>IFERROR('APPENDIX 16'!G19/Sheet1!G19*100,"0.00")</f>
        <v>45.271550879027515</v>
      </c>
      <c r="H19" s="138">
        <f>IFERROR('APPENDIX 16'!H19/Sheet1!H19*100,"0.00")</f>
        <v>45</v>
      </c>
      <c r="I19" s="138">
        <f>IFERROR('APPENDIX 16'!I19/Sheet1!I19*100,"0.00")</f>
        <v>54.515775286918519</v>
      </c>
      <c r="J19" s="138">
        <f>IFERROR('APPENDIX 16'!J19/Sheet1!J19*100,"0.00")</f>
        <v>92.499067405090528</v>
      </c>
      <c r="K19" s="138">
        <f>IFERROR('APPENDIX 16'!K19/Sheet1!K19*100,"0.00")</f>
        <v>-8.3514133399454504</v>
      </c>
      <c r="L19" s="138">
        <f>IFERROR('APPENDIX 16'!L19/Sheet1!L19*100,"0.00")</f>
        <v>17.8956971263494</v>
      </c>
      <c r="M19" s="138">
        <f>IFERROR('APPENDIX 16'!M19/Sheet1!M19*100,"0.00")</f>
        <v>70.700017557839573</v>
      </c>
      <c r="N19" s="138">
        <f>IFERROR('APPENDIX 16'!N19/Sheet1!N19*100,"0.00")</f>
        <v>132.10528679872434</v>
      </c>
      <c r="O19" s="138">
        <f>IFERROR('APPENDIX 16'!O19/Sheet1!O19*100,"0.00")</f>
        <v>67.909495210071611</v>
      </c>
      <c r="P19" s="138">
        <f>IFERROR('APPENDIX 16'!P19/Sheet1!P19*100,"0.00")</f>
        <v>3.7213824803323607</v>
      </c>
      <c r="Q19" s="138">
        <f>IFERROR('APPENDIX 16'!Q19/Sheet1!Q19*100,"0.00")</f>
        <v>68.914428702111536</v>
      </c>
    </row>
    <row r="20" spans="2:17" ht="27" customHeight="1" x14ac:dyDescent="0.3">
      <c r="B20" s="139" t="s">
        <v>28</v>
      </c>
      <c r="C20" s="138" t="str">
        <f>IFERROR('APPENDIX 16'!C20/Sheet1!C20*100,"0.00")</f>
        <v>0.00</v>
      </c>
      <c r="D20" s="138">
        <f>IFERROR('APPENDIX 16'!D20/Sheet1!D20*100,"0.00")</f>
        <v>77.645332844305898</v>
      </c>
      <c r="E20" s="138">
        <f>IFERROR('APPENDIX 16'!E20/Sheet1!E20*100,"0.00")</f>
        <v>70.493674498240281</v>
      </c>
      <c r="F20" s="138">
        <f>IFERROR('APPENDIX 16'!F20/Sheet1!F20*100,"0.00")</f>
        <v>83.815957490628989</v>
      </c>
      <c r="G20" s="138">
        <f>IFERROR('APPENDIX 16'!G20/Sheet1!G20*100,"0.00")</f>
        <v>9.3553719008264462</v>
      </c>
      <c r="H20" s="138">
        <f>IFERROR('APPENDIX 16'!H20/Sheet1!H20*100,"0.00")</f>
        <v>31.962794487066333</v>
      </c>
      <c r="I20" s="138">
        <f>IFERROR('APPENDIX 16'!I20/Sheet1!I20*100,"0.00")</f>
        <v>87.898685023387173</v>
      </c>
      <c r="J20" s="138">
        <f>IFERROR('APPENDIX 16'!J20/Sheet1!J20*100,"0.00")</f>
        <v>45.159854567314639</v>
      </c>
      <c r="K20" s="138" t="str">
        <f>IFERROR('APPENDIX 16'!K20/Sheet1!K20*100,"0.00")</f>
        <v>0.00</v>
      </c>
      <c r="L20" s="138">
        <f>IFERROR('APPENDIX 16'!L20/Sheet1!L20*100,"0.00")</f>
        <v>64.932158343824312</v>
      </c>
      <c r="M20" s="138">
        <f>IFERROR('APPENDIX 16'!M20/Sheet1!M20*100,"0.00")</f>
        <v>29.545536845917077</v>
      </c>
      <c r="N20" s="138">
        <f>IFERROR('APPENDIX 16'!N20/Sheet1!N20*100,"0.00")</f>
        <v>79.954284884986578</v>
      </c>
      <c r="O20" s="138" t="str">
        <f>IFERROR('APPENDIX 16'!O20/Sheet1!O20*100,"0.00")</f>
        <v>0.00</v>
      </c>
      <c r="P20" s="138">
        <f>IFERROR('APPENDIX 16'!P20/Sheet1!P20*100,"0.00")</f>
        <v>-13.119533527696792</v>
      </c>
      <c r="Q20" s="138">
        <f>IFERROR('APPENDIX 16'!Q20/Sheet1!Q20*100,"0.00")</f>
        <v>60.186725165422807</v>
      </c>
    </row>
    <row r="21" spans="2:17" ht="27" customHeight="1" x14ac:dyDescent="0.3">
      <c r="B21" s="139" t="s">
        <v>29</v>
      </c>
      <c r="C21" s="138">
        <f>IFERROR('APPENDIX 16'!C21/Sheet1!C21*100,"0.00")</f>
        <v>-555.1351351351351</v>
      </c>
      <c r="D21" s="138">
        <f>IFERROR('APPENDIX 16'!D21/Sheet1!D21*100,"0.00")</f>
        <v>307.70361658335787</v>
      </c>
      <c r="E21" s="138">
        <f>IFERROR('APPENDIX 16'!E21/Sheet1!E21*100,"0.00")</f>
        <v>2.2616684183891937</v>
      </c>
      <c r="F21" s="138">
        <f>IFERROR('APPENDIX 16'!F21/Sheet1!F21*100,"0.00")</f>
        <v>-46.67363413579357</v>
      </c>
      <c r="G21" s="138">
        <f>IFERROR('APPENDIX 16'!G21/Sheet1!G21*100,"0.00")</f>
        <v>16.508847441415593</v>
      </c>
      <c r="H21" s="138">
        <f>IFERROR('APPENDIX 16'!H21/Sheet1!H21*100,"0.00")</f>
        <v>-7.4678046178465296</v>
      </c>
      <c r="I21" s="138">
        <f>IFERROR('APPENDIX 16'!I21/Sheet1!I21*100,"0.00")</f>
        <v>73.934382617854482</v>
      </c>
      <c r="J21" s="138">
        <f>IFERROR('APPENDIX 16'!J21/Sheet1!J21*100,"0.00")</f>
        <v>37.305979036853294</v>
      </c>
      <c r="K21" s="138">
        <f>IFERROR('APPENDIX 16'!K21/Sheet1!K21*100,"0.00")</f>
        <v>-1987.4371859296482</v>
      </c>
      <c r="L21" s="138">
        <f>IFERROR('APPENDIX 16'!L21/Sheet1!L21*100,"0.00")</f>
        <v>20.36351396836082</v>
      </c>
      <c r="M21" s="138">
        <f>IFERROR('APPENDIX 16'!M21/Sheet1!M21*100,"0.00")</f>
        <v>78.406487508636673</v>
      </c>
      <c r="N21" s="138">
        <f>IFERROR('APPENDIX 16'!N21/Sheet1!N21*100,"0.00")</f>
        <v>7.1643522714912438</v>
      </c>
      <c r="O21" s="138">
        <f>IFERROR('APPENDIX 16'!O21/Sheet1!O21*100,"0.00")</f>
        <v>64.107919060704475</v>
      </c>
      <c r="P21" s="138">
        <f>IFERROR('APPENDIX 16'!P21/Sheet1!P21*100,"0.00")</f>
        <v>54.126403760773044</v>
      </c>
      <c r="Q21" s="138">
        <f>IFERROR('APPENDIX 16'!Q21/Sheet1!Q21*100,"0.00")</f>
        <v>44.778077993634334</v>
      </c>
    </row>
    <row r="22" spans="2:17" ht="27" customHeight="1" x14ac:dyDescent="0.3">
      <c r="B22" s="139" t="s">
        <v>30</v>
      </c>
      <c r="C22" s="138">
        <f>IFERROR('APPENDIX 16'!C22/Sheet1!C22*100,"0.00")</f>
        <v>158.13592233009709</v>
      </c>
      <c r="D22" s="138">
        <f>IFERROR('APPENDIX 16'!D22/Sheet1!D22*100,"0.00")</f>
        <v>7.2198979004337316</v>
      </c>
      <c r="E22" s="138">
        <f>IFERROR('APPENDIX 16'!E22/Sheet1!E22*100,"0.00")</f>
        <v>2.7866809116809117</v>
      </c>
      <c r="F22" s="138">
        <f>IFERROR('APPENDIX 16'!F22/Sheet1!F22*100,"0.00")</f>
        <v>129.38130986280095</v>
      </c>
      <c r="G22" s="138">
        <f>IFERROR('APPENDIX 16'!G22/Sheet1!G22*100,"0.00")</f>
        <v>134.92142266335813</v>
      </c>
      <c r="H22" s="138">
        <f>IFERROR('APPENDIX 16'!H22/Sheet1!H22*100,"0.00")</f>
        <v>69.353224779405082</v>
      </c>
      <c r="I22" s="138">
        <f>IFERROR('APPENDIX 16'!I22/Sheet1!I22*100,"0.00")</f>
        <v>67.304152153877467</v>
      </c>
      <c r="J22" s="138">
        <f>IFERROR('APPENDIX 16'!J22/Sheet1!J22*100,"0.00")</f>
        <v>62.686958803463654</v>
      </c>
      <c r="K22" s="138" t="str">
        <f>IFERROR('APPENDIX 16'!K22/Sheet1!K22*100,"0.00")</f>
        <v>0.00</v>
      </c>
      <c r="L22" s="138">
        <f>IFERROR('APPENDIX 16'!L22/Sheet1!L22*100,"0.00")</f>
        <v>68.427700995690302</v>
      </c>
      <c r="M22" s="138">
        <f>IFERROR('APPENDIX 16'!M22/Sheet1!M22*100,"0.00")</f>
        <v>80.893730474180941</v>
      </c>
      <c r="N22" s="138">
        <f>IFERROR('APPENDIX 16'!N22/Sheet1!N22*100,"0.00")</f>
        <v>56.116751886035644</v>
      </c>
      <c r="O22" s="138">
        <f>IFERROR('APPENDIX 16'!O22/Sheet1!O22*100,"0.00")</f>
        <v>65.37421100090171</v>
      </c>
      <c r="P22" s="138">
        <f>IFERROR('APPENDIX 16'!P22/Sheet1!P22*100,"0.00")</f>
        <v>62.030905077262688</v>
      </c>
      <c r="Q22" s="138">
        <f>IFERROR('APPENDIX 16'!Q22/Sheet1!Q22*100,"0.00")</f>
        <v>65.260544727422612</v>
      </c>
    </row>
    <row r="23" spans="2:17" ht="27" customHeight="1" x14ac:dyDescent="0.3">
      <c r="B23" s="139" t="s">
        <v>31</v>
      </c>
      <c r="C23" s="138" t="str">
        <f>IFERROR('APPENDIX 16'!C23/Sheet1!C23*100,"0.00")</f>
        <v>0.00</v>
      </c>
      <c r="D23" s="138">
        <f>IFERROR('APPENDIX 16'!D23/Sheet1!D23*100,"0.00")</f>
        <v>59.445890665674973</v>
      </c>
      <c r="E23" s="138">
        <f>IFERROR('APPENDIX 16'!E23/Sheet1!E23*100,"0.00")</f>
        <v>100.12652889076338</v>
      </c>
      <c r="F23" s="138">
        <f>IFERROR('APPENDIX 16'!F23/Sheet1!F23*100,"0.00")</f>
        <v>78.651785714285722</v>
      </c>
      <c r="G23" s="138">
        <f>IFERROR('APPENDIX 16'!G23/Sheet1!G23*100,"0.00")</f>
        <v>13.059250302297462</v>
      </c>
      <c r="H23" s="138">
        <f>IFERROR('APPENDIX 16'!H23/Sheet1!H23*100,"0.00")</f>
        <v>38.165249088699873</v>
      </c>
      <c r="I23" s="138">
        <f>IFERROR('APPENDIX 16'!I23/Sheet1!I23*100,"0.00")</f>
        <v>58.182440331917071</v>
      </c>
      <c r="J23" s="138">
        <f>IFERROR('APPENDIX 16'!J23/Sheet1!J23*100,"0.00")</f>
        <v>40.974729241877256</v>
      </c>
      <c r="K23" s="138" t="str">
        <f>IFERROR('APPENDIX 16'!K23/Sheet1!K23*100,"0.00")</f>
        <v>0.00</v>
      </c>
      <c r="L23" s="138">
        <f>IFERROR('APPENDIX 16'!L23/Sheet1!L23*100,"0.00")</f>
        <v>76.309699137386914</v>
      </c>
      <c r="M23" s="138">
        <f>IFERROR('APPENDIX 16'!M23/Sheet1!M23*100,"0.00")</f>
        <v>59.686647302174102</v>
      </c>
      <c r="N23" s="138">
        <f>IFERROR('APPENDIX 16'!N23/Sheet1!N23*100,"0.00")</f>
        <v>42.718509204629719</v>
      </c>
      <c r="O23" s="138" t="str">
        <f>IFERROR('APPENDIX 16'!O23/Sheet1!O23*100,"0.00")</f>
        <v>0.00</v>
      </c>
      <c r="P23" s="138">
        <f>IFERROR('APPENDIX 16'!P23/Sheet1!P23*100,"0.00")</f>
        <v>67.679191664035372</v>
      </c>
      <c r="Q23" s="138">
        <f>IFERROR('APPENDIX 16'!Q23/Sheet1!Q23*100,"0.00")</f>
        <v>53.797646841265802</v>
      </c>
    </row>
    <row r="24" spans="2:17" ht="27" customHeight="1" x14ac:dyDescent="0.3">
      <c r="B24" s="139" t="s">
        <v>32</v>
      </c>
      <c r="C24" s="138" t="str">
        <f>IFERROR('APPENDIX 16'!C24/Sheet1!C24*100,"0.00")</f>
        <v>0.00</v>
      </c>
      <c r="D24" s="138" t="str">
        <f>IFERROR('APPENDIX 16'!D24/Sheet1!D24*100,"0.00")</f>
        <v>0.00</v>
      </c>
      <c r="E24" s="138" t="str">
        <f>IFERROR('APPENDIX 16'!E24/Sheet1!E24*100,"0.00")</f>
        <v>0.00</v>
      </c>
      <c r="F24" s="138" t="str">
        <f>IFERROR('APPENDIX 16'!F24/Sheet1!F24*100,"0.00")</f>
        <v>0.00</v>
      </c>
      <c r="G24" s="138" t="str">
        <f>IFERROR('APPENDIX 16'!G24/Sheet1!G24*100,"0.00")</f>
        <v>0.00</v>
      </c>
      <c r="H24" s="138" t="str">
        <f>IFERROR('APPENDIX 16'!H24/Sheet1!H24*100,"0.00")</f>
        <v>0.00</v>
      </c>
      <c r="I24" s="138" t="str">
        <f>IFERROR('APPENDIX 16'!I24/Sheet1!I24*100,"0.00")</f>
        <v>0.00</v>
      </c>
      <c r="J24" s="138" t="str">
        <f>IFERROR('APPENDIX 16'!J24/Sheet1!J24*100,"0.00")</f>
        <v>0.00</v>
      </c>
      <c r="K24" s="138" t="str">
        <f>IFERROR('APPENDIX 16'!K24/Sheet1!K24*100,"0.00")</f>
        <v>0.00</v>
      </c>
      <c r="L24" s="138" t="str">
        <f>IFERROR('APPENDIX 16'!L24/Sheet1!L24*100,"0.00")</f>
        <v>0.00</v>
      </c>
      <c r="M24" s="138" t="str">
        <f>IFERROR('APPENDIX 16'!M24/Sheet1!M24*100,"0.00")</f>
        <v>0.00</v>
      </c>
      <c r="N24" s="138" t="str">
        <f>IFERROR('APPENDIX 16'!N24/Sheet1!N24*100,"0.00")</f>
        <v>0.00</v>
      </c>
      <c r="O24" s="138" t="str">
        <f>IFERROR('APPENDIX 16'!O24/Sheet1!O24*100,"0.00")</f>
        <v>0.00</v>
      </c>
      <c r="P24" s="138" t="str">
        <f>IFERROR('APPENDIX 16'!P24/Sheet1!P24*100,"0.00")</f>
        <v>0.00</v>
      </c>
      <c r="Q24" s="138" t="str">
        <f>IFERROR('APPENDIX 16'!Q24/Sheet1!Q24*100,"0.00")</f>
        <v>0.00</v>
      </c>
    </row>
    <row r="25" spans="2:17" ht="27" customHeight="1" x14ac:dyDescent="0.3">
      <c r="B25" s="139" t="s">
        <v>33</v>
      </c>
      <c r="C25" s="138">
        <f>IFERROR('APPENDIX 16'!C25/Sheet1!C25*100,"0.00")</f>
        <v>-5.0956738768718806</v>
      </c>
      <c r="D25" s="138">
        <f>IFERROR('APPENDIX 16'!D25/Sheet1!D25*100,"0.00")</f>
        <v>48.493786567380688</v>
      </c>
      <c r="E25" s="138">
        <f>IFERROR('APPENDIX 16'!E25/Sheet1!E25*100,"0.00")</f>
        <v>50.513863216266174</v>
      </c>
      <c r="F25" s="138">
        <f>IFERROR('APPENDIX 16'!F25/Sheet1!F25*100,"0.00")</f>
        <v>16.551939202143632</v>
      </c>
      <c r="G25" s="138">
        <f>IFERROR('APPENDIX 16'!G25/Sheet1!G25*100,"0.00")</f>
        <v>-0.23241194063970436</v>
      </c>
      <c r="H25" s="138">
        <f>IFERROR('APPENDIX 16'!H25/Sheet1!H25*100,"0.00")</f>
        <v>18.750375488134573</v>
      </c>
      <c r="I25" s="138">
        <f>IFERROR('APPENDIX 16'!I25/Sheet1!I25*100,"0.00")</f>
        <v>83.155565964881191</v>
      </c>
      <c r="J25" s="138">
        <f>IFERROR('APPENDIX 16'!J25/Sheet1!J25*100,"0.00")</f>
        <v>61.252298946664439</v>
      </c>
      <c r="K25" s="138" t="str">
        <f>IFERROR('APPENDIX 16'!K25/Sheet1!K25*100,"0.00")</f>
        <v>0.00</v>
      </c>
      <c r="L25" s="138">
        <f>IFERROR('APPENDIX 16'!L25/Sheet1!L25*100,"0.00")</f>
        <v>69.11204551075933</v>
      </c>
      <c r="M25" s="138">
        <f>IFERROR('APPENDIX 16'!M25/Sheet1!M25*100,"0.00")</f>
        <v>14.034240935805343</v>
      </c>
      <c r="N25" s="138">
        <f>IFERROR('APPENDIX 16'!N25/Sheet1!N25*100,"0.00")</f>
        <v>64.566764336542477</v>
      </c>
      <c r="O25" s="138">
        <f>IFERROR('APPENDIX 16'!O25/Sheet1!O25*100,"0.00")</f>
        <v>76.629265265904394</v>
      </c>
      <c r="P25" s="138">
        <f>IFERROR('APPENDIX 16'!P25/Sheet1!P25*100,"0.00")</f>
        <v>47.495554238292826</v>
      </c>
      <c r="Q25" s="138">
        <f>IFERROR('APPENDIX 16'!Q25/Sheet1!Q25*100,"0.00")</f>
        <v>70.009366488350679</v>
      </c>
    </row>
    <row r="26" spans="2:17" ht="27" customHeight="1" x14ac:dyDescent="0.3">
      <c r="B26" s="139" t="s">
        <v>34</v>
      </c>
      <c r="C26" s="138" t="str">
        <f>IFERROR('APPENDIX 16'!C26/Sheet1!C26*100,"0.00")</f>
        <v>0.00</v>
      </c>
      <c r="D26" s="138">
        <f>IFERROR('APPENDIX 16'!D26/Sheet1!D26*100,"0.00")</f>
        <v>296.89672714939798</v>
      </c>
      <c r="E26" s="138">
        <f>IFERROR('APPENDIX 16'!E26/Sheet1!E26*100,"0.00")</f>
        <v>58.366589327146166</v>
      </c>
      <c r="F26" s="138">
        <f>IFERROR('APPENDIX 16'!F26/Sheet1!F26*100,"0.00")</f>
        <v>67.357801744558714</v>
      </c>
      <c r="G26" s="138">
        <f>IFERROR('APPENDIX 16'!G26/Sheet1!G26*100,"0.00")</f>
        <v>92.823418319169022</v>
      </c>
      <c r="H26" s="138">
        <f>IFERROR('APPENDIX 16'!H26/Sheet1!H26*100,"0.00")</f>
        <v>84.126193123011461</v>
      </c>
      <c r="I26" s="138">
        <f>IFERROR('APPENDIX 16'!I26/Sheet1!I26*100,"0.00")</f>
        <v>89.472291070096503</v>
      </c>
      <c r="J26" s="138">
        <f>IFERROR('APPENDIX 16'!J26/Sheet1!J26*100,"0.00")</f>
        <v>98.32266018287045</v>
      </c>
      <c r="K26" s="138" t="str">
        <f>IFERROR('APPENDIX 16'!K26/Sheet1!K26*100,"0.00")</f>
        <v>0.00</v>
      </c>
      <c r="L26" s="138">
        <f>IFERROR('APPENDIX 16'!L26/Sheet1!L26*100,"0.00")</f>
        <v>47.861420017108642</v>
      </c>
      <c r="M26" s="138">
        <f>IFERROR('APPENDIX 16'!M26/Sheet1!M26*100,"0.00")</f>
        <v>122.26190009025626</v>
      </c>
      <c r="N26" s="138">
        <f>IFERROR('APPENDIX 16'!N26/Sheet1!N26*100,"0.00")</f>
        <v>102.82484785942307</v>
      </c>
      <c r="O26" s="138">
        <f>IFERROR('APPENDIX 16'!O26/Sheet1!O26*100,"0.00")</f>
        <v>72.986295231337991</v>
      </c>
      <c r="P26" s="138">
        <f>IFERROR('APPENDIX 16'!P26/Sheet1!P26*100,"0.00")</f>
        <v>15.77246283128636</v>
      </c>
      <c r="Q26" s="138">
        <f>IFERROR('APPENDIX 16'!Q26/Sheet1!Q26*100,"0.00")</f>
        <v>94.645434187608856</v>
      </c>
    </row>
    <row r="27" spans="2:17" ht="27" customHeight="1" x14ac:dyDescent="0.3">
      <c r="B27" s="139" t="s">
        <v>35</v>
      </c>
      <c r="C27" s="138" t="str">
        <f>IFERROR('APPENDIX 16'!C27/Sheet1!C27*100,"0.00")</f>
        <v>0.00</v>
      </c>
      <c r="D27" s="138">
        <f>IFERROR('APPENDIX 16'!D27/Sheet1!D27*100,"0.00")</f>
        <v>26.802139037433154</v>
      </c>
      <c r="E27" s="138">
        <f>IFERROR('APPENDIX 16'!E27/Sheet1!E27*100,"0.00")</f>
        <v>38.116768232750147</v>
      </c>
      <c r="F27" s="138">
        <f>IFERROR('APPENDIX 16'!F27/Sheet1!F27*100,"0.00")</f>
        <v>51.487330150569221</v>
      </c>
      <c r="G27" s="138">
        <f>IFERROR('APPENDIX 16'!G27/Sheet1!G27*100,"0.00")</f>
        <v>-101.53330983433204</v>
      </c>
      <c r="H27" s="138">
        <f>IFERROR('APPENDIX 16'!H27/Sheet1!H27*100,"0.00")</f>
        <v>1370.3003120124804</v>
      </c>
      <c r="I27" s="138">
        <f>IFERROR('APPENDIX 16'!I27/Sheet1!I27*100,"0.00")</f>
        <v>138.83696550253646</v>
      </c>
      <c r="J27" s="138">
        <f>IFERROR('APPENDIX 16'!J27/Sheet1!J27*100,"0.00")</f>
        <v>-88.366415785984472</v>
      </c>
      <c r="K27" s="138" t="str">
        <f>IFERROR('APPENDIX 16'!K27/Sheet1!K27*100,"0.00")</f>
        <v>0.00</v>
      </c>
      <c r="L27" s="138">
        <f>IFERROR('APPENDIX 16'!L27/Sheet1!L27*100,"0.00")</f>
        <v>2.9346622369878181</v>
      </c>
      <c r="M27" s="138">
        <f>IFERROR('APPENDIX 16'!M27/Sheet1!M27*100,"0.00")</f>
        <v>167.31670729420588</v>
      </c>
      <c r="N27" s="138">
        <f>IFERROR('APPENDIX 16'!N27/Sheet1!N27*100,"0.00")</f>
        <v>31.6081173260573</v>
      </c>
      <c r="O27" s="138" t="str">
        <f>IFERROR('APPENDIX 16'!O27/Sheet1!O27*100,"0.00")</f>
        <v>0.00</v>
      </c>
      <c r="P27" s="138">
        <f>IFERROR('APPENDIX 16'!P27/Sheet1!P27*100,"0.00")</f>
        <v>155.21823382855032</v>
      </c>
      <c r="Q27" s="138">
        <f>IFERROR('APPENDIX 16'!Q27/Sheet1!Q27*100,"0.00")</f>
        <v>56.638283360111764</v>
      </c>
    </row>
    <row r="28" spans="2:17" ht="27" customHeight="1" x14ac:dyDescent="0.3">
      <c r="B28" s="139" t="s">
        <v>36</v>
      </c>
      <c r="C28" s="138" t="str">
        <f>IFERROR('APPENDIX 16'!C28/Sheet1!C28*100,"0.00")</f>
        <v>0.00</v>
      </c>
      <c r="D28" s="138">
        <f>IFERROR('APPENDIX 16'!D28/Sheet1!D28*100,"0.00")</f>
        <v>-216.22222222222223</v>
      </c>
      <c r="E28" s="138">
        <f>IFERROR('APPENDIX 16'!E28/Sheet1!E28*100,"0.00")</f>
        <v>81.406044678055196</v>
      </c>
      <c r="F28" s="138">
        <f>IFERROR('APPENDIX 16'!F28/Sheet1!F28*100,"0.00")</f>
        <v>-999.11125740618832</v>
      </c>
      <c r="G28" s="138">
        <f>IFERROR('APPENDIX 16'!G28/Sheet1!G28*100,"0.00")</f>
        <v>100.70725957239249</v>
      </c>
      <c r="H28" s="138">
        <f>IFERROR('APPENDIX 16'!H28/Sheet1!H28*100,"0.00")</f>
        <v>0</v>
      </c>
      <c r="I28" s="138">
        <f>IFERROR('APPENDIX 16'!I28/Sheet1!I28*100,"0.00")</f>
        <v>-17.840973644798677</v>
      </c>
      <c r="J28" s="138">
        <f>IFERROR('APPENDIX 16'!J28/Sheet1!J28*100,"0.00")</f>
        <v>30.555091483977154</v>
      </c>
      <c r="K28" s="138" t="str">
        <f>IFERROR('APPENDIX 16'!K28/Sheet1!K28*100,"0.00")</f>
        <v>0.00</v>
      </c>
      <c r="L28" s="138">
        <f>IFERROR('APPENDIX 16'!L28/Sheet1!L28*100,"0.00")</f>
        <v>3925.1685393258426</v>
      </c>
      <c r="M28" s="138">
        <f>IFERROR('APPENDIX 16'!M28/Sheet1!M28*100,"0.00")</f>
        <v>508.37438423645318</v>
      </c>
      <c r="N28" s="138">
        <f>IFERROR('APPENDIX 16'!N28/Sheet1!N28*100,"0.00")</f>
        <v>-478.81535207011183</v>
      </c>
      <c r="O28" s="138">
        <f>IFERROR('APPENDIX 16'!O28/Sheet1!O28*100,"0.00")</f>
        <v>68.467148300008816</v>
      </c>
      <c r="P28" s="138">
        <f>IFERROR('APPENDIX 16'!P28/Sheet1!P28*100,"0.00")</f>
        <v>16.57586111367624</v>
      </c>
      <c r="Q28" s="138">
        <f>IFERROR('APPENDIX 16'!Q28/Sheet1!Q28*100,"0.00")</f>
        <v>54.838014415308258</v>
      </c>
    </row>
    <row r="29" spans="2:17" ht="27" customHeight="1" x14ac:dyDescent="0.3">
      <c r="B29" s="139" t="s">
        <v>37</v>
      </c>
      <c r="C29" s="138">
        <f>IFERROR('APPENDIX 16'!C29/Sheet1!C29*100,"0.00")</f>
        <v>0</v>
      </c>
      <c r="D29" s="138">
        <f>IFERROR('APPENDIX 16'!D29/Sheet1!D29*100,"0.00")</f>
        <v>22.750463821892396</v>
      </c>
      <c r="E29" s="138">
        <f>IFERROR('APPENDIX 16'!E29/Sheet1!E29*100,"0.00")</f>
        <v>358.70667793744718</v>
      </c>
      <c r="F29" s="138">
        <f>IFERROR('APPENDIX 16'!F29/Sheet1!F29*100,"0.00")</f>
        <v>32.279466733117367</v>
      </c>
      <c r="G29" s="138">
        <f>IFERROR('APPENDIX 16'!G29/Sheet1!G29*100,"0.00")</f>
        <v>32.273167581530515</v>
      </c>
      <c r="H29" s="138">
        <f>IFERROR('APPENDIX 16'!H29/Sheet1!H29*100,"0.00")</f>
        <v>5.6811020077428651</v>
      </c>
      <c r="I29" s="138">
        <f>IFERROR('APPENDIX 16'!I29/Sheet1!I29*100,"0.00")</f>
        <v>52.84866017052375</v>
      </c>
      <c r="J29" s="138">
        <f>IFERROR('APPENDIX 16'!J29/Sheet1!J29*100,"0.00")</f>
        <v>54.978794178794175</v>
      </c>
      <c r="K29" s="138" t="str">
        <f>IFERROR('APPENDIX 16'!K29/Sheet1!K29*100,"0.00")</f>
        <v>0.00</v>
      </c>
      <c r="L29" s="138">
        <f>IFERROR('APPENDIX 16'!L29/Sheet1!L29*100,"0.00")</f>
        <v>89.439203354297689</v>
      </c>
      <c r="M29" s="138">
        <f>IFERROR('APPENDIX 16'!M29/Sheet1!M29*100,"0.00")</f>
        <v>24.476817274273461</v>
      </c>
      <c r="N29" s="138">
        <f>IFERROR('APPENDIX 16'!N29/Sheet1!N29*100,"0.00")</f>
        <v>30.601478198461361</v>
      </c>
      <c r="O29" s="138" t="str">
        <f>IFERROR('APPENDIX 16'!O29/Sheet1!O29*100,"0.00")</f>
        <v>0.00</v>
      </c>
      <c r="P29" s="138">
        <f>IFERROR('APPENDIX 16'!P29/Sheet1!P29*100,"0.00")</f>
        <v>1.2575888985255854</v>
      </c>
      <c r="Q29" s="138">
        <f>IFERROR('APPENDIX 16'!Q29/Sheet1!Q29*100,"0.00")</f>
        <v>39.214665775012357</v>
      </c>
    </row>
    <row r="30" spans="2:17" ht="27" customHeight="1" x14ac:dyDescent="0.3">
      <c r="B30" s="139" t="s">
        <v>38</v>
      </c>
      <c r="C30" s="138" t="str">
        <f>IFERROR('APPENDIX 16'!C30/Sheet1!C30*100,"0.00")</f>
        <v>0.00</v>
      </c>
      <c r="D30" s="138">
        <f>IFERROR('APPENDIX 16'!D30/Sheet1!D30*100,"0.00")</f>
        <v>103.49683544303798</v>
      </c>
      <c r="E30" s="138">
        <f>IFERROR('APPENDIX 16'!E30/Sheet1!E30*100,"0.00")</f>
        <v>44.065858678252916</v>
      </c>
      <c r="F30" s="138">
        <f>IFERROR('APPENDIX 16'!F30/Sheet1!F30*100,"0.00")</f>
        <v>48.765783727333144</v>
      </c>
      <c r="G30" s="138">
        <f>IFERROR('APPENDIX 16'!G30/Sheet1!G30*100,"0.00")</f>
        <v>54.981084489281209</v>
      </c>
      <c r="H30" s="138">
        <f>IFERROR('APPENDIX 16'!H30/Sheet1!H30*100,"0.00")</f>
        <v>103.04108127334163</v>
      </c>
      <c r="I30" s="138">
        <f>IFERROR('APPENDIX 16'!I30/Sheet1!I30*100,"0.00")</f>
        <v>56.712160038508905</v>
      </c>
      <c r="J30" s="138">
        <f>IFERROR('APPENDIX 16'!J30/Sheet1!J30*100,"0.00")</f>
        <v>43.675380371535709</v>
      </c>
      <c r="K30" s="138" t="str">
        <f>IFERROR('APPENDIX 16'!K30/Sheet1!K30*100,"0.00")</f>
        <v>0.00</v>
      </c>
      <c r="L30" s="138">
        <f>IFERROR('APPENDIX 16'!L30/Sheet1!L30*100,"0.00")</f>
        <v>131.69440242057487</v>
      </c>
      <c r="M30" s="138">
        <f>IFERROR('APPENDIX 16'!M30/Sheet1!M30*100,"0.00")</f>
        <v>27.53729097708808</v>
      </c>
      <c r="N30" s="138">
        <f>IFERROR('APPENDIX 16'!N30/Sheet1!N30*100,"0.00")</f>
        <v>56.382552648491568</v>
      </c>
      <c r="O30" s="138" t="str">
        <f>IFERROR('APPENDIX 16'!O30/Sheet1!O30*100,"0.00")</f>
        <v>0.00</v>
      </c>
      <c r="P30" s="138">
        <f>IFERROR('APPENDIX 16'!P30/Sheet1!P30*100,"0.00")</f>
        <v>-251.65441176470588</v>
      </c>
      <c r="Q30" s="138">
        <f>IFERROR('APPENDIX 16'!Q30/Sheet1!Q30*100,"0.00")</f>
        <v>53.118477097149373</v>
      </c>
    </row>
    <row r="31" spans="2:17" ht="27" customHeight="1" x14ac:dyDescent="0.3">
      <c r="B31" s="139" t="s">
        <v>196</v>
      </c>
      <c r="C31" s="138" t="str">
        <f>IFERROR('APPENDIX 16'!C31/Sheet1!C31*100,"0.00")</f>
        <v>0.00</v>
      </c>
      <c r="D31" s="138">
        <f>IFERROR('APPENDIX 16'!D31/Sheet1!D31*100,"0.00")</f>
        <v>-94666.666666666657</v>
      </c>
      <c r="E31" s="138">
        <f>IFERROR('APPENDIX 16'!E31/Sheet1!E31*100,"0.00")</f>
        <v>46.730462519936204</v>
      </c>
      <c r="F31" s="138">
        <f>IFERROR('APPENDIX 16'!F31/Sheet1!F31*100,"0.00")</f>
        <v>1.2380952380952381</v>
      </c>
      <c r="G31" s="138">
        <f>IFERROR('APPENDIX 16'!G31/Sheet1!G31*100,"0.00")</f>
        <v>138.79489462748592</v>
      </c>
      <c r="H31" s="138">
        <f>IFERROR('APPENDIX 16'!H31/Sheet1!H31*100,"0.00")</f>
        <v>0.66889632107023411</v>
      </c>
      <c r="I31" s="138">
        <f>IFERROR('APPENDIX 16'!I31/Sheet1!I31*100,"0.00")</f>
        <v>98.209128659067986</v>
      </c>
      <c r="J31" s="138">
        <f>IFERROR('APPENDIX 16'!J31/Sheet1!J31*100,"0.00")</f>
        <v>19.429775566162284</v>
      </c>
      <c r="K31" s="138" t="str">
        <f>IFERROR('APPENDIX 16'!K31/Sheet1!K31*100,"0.00")</f>
        <v>0.00</v>
      </c>
      <c r="L31" s="138">
        <f>IFERROR('APPENDIX 16'!L31/Sheet1!L31*100,"0.00")</f>
        <v>-0.52215189873417722</v>
      </c>
      <c r="M31" s="138">
        <f>IFERROR('APPENDIX 16'!M31/Sheet1!M31*100,"0.00")</f>
        <v>62.629056047197636</v>
      </c>
      <c r="N31" s="138">
        <f>IFERROR('APPENDIX 16'!N31/Sheet1!N31*100,"0.00")</f>
        <v>122.69438593277772</v>
      </c>
      <c r="O31" s="138">
        <f>IFERROR('APPENDIX 16'!O31/Sheet1!O31*100,"0.00")</f>
        <v>104.56373875521099</v>
      </c>
      <c r="P31" s="138">
        <f>IFERROR('APPENDIX 16'!P31/Sheet1!P31*100,"0.00")</f>
        <v>-1503.5256410256411</v>
      </c>
      <c r="Q31" s="138">
        <f>IFERROR('APPENDIX 16'!Q31/Sheet1!Q31*100,"0.00")</f>
        <v>72.509344591061961</v>
      </c>
    </row>
    <row r="32" spans="2:17" ht="27" customHeight="1" x14ac:dyDescent="0.3">
      <c r="B32" s="139" t="s">
        <v>197</v>
      </c>
      <c r="C32" s="138">
        <f>IFERROR('APPENDIX 16'!C32/Sheet1!C32*100,"0.00")</f>
        <v>-1627.3109243697479</v>
      </c>
      <c r="D32" s="138">
        <f>IFERROR('APPENDIX 16'!D32/Sheet1!D32*100,"0.00")</f>
        <v>18.066157760814249</v>
      </c>
      <c r="E32" s="138">
        <f>IFERROR('APPENDIX 16'!E32/Sheet1!E32*100,"0.00")</f>
        <v>-106.63694898464587</v>
      </c>
      <c r="F32" s="138">
        <f>IFERROR('APPENDIX 16'!F32/Sheet1!F32*100,"0.00")</f>
        <v>55.070569785676952</v>
      </c>
      <c r="G32" s="138">
        <f>IFERROR('APPENDIX 16'!G32/Sheet1!G32*100,"0.00")</f>
        <v>-207.78293466619067</v>
      </c>
      <c r="H32" s="138">
        <f>IFERROR('APPENDIX 16'!H32/Sheet1!H32*100,"0.00")</f>
        <v>9.1327913279132797</v>
      </c>
      <c r="I32" s="138">
        <f>IFERROR('APPENDIX 16'!I32/Sheet1!I32*100,"0.00")</f>
        <v>312.19864820905775</v>
      </c>
      <c r="J32" s="138">
        <f>IFERROR('APPENDIX 16'!J32/Sheet1!J32*100,"0.00")</f>
        <v>-44.044117647058826</v>
      </c>
      <c r="K32" s="138" t="str">
        <f>IFERROR('APPENDIX 16'!K32/Sheet1!K32*100,"0.00")</f>
        <v>0.00</v>
      </c>
      <c r="L32" s="138">
        <f>IFERROR('APPENDIX 16'!L32/Sheet1!L32*100,"0.00")</f>
        <v>-126.56496580746975</v>
      </c>
      <c r="M32" s="138">
        <f>IFERROR('APPENDIX 16'!M32/Sheet1!M32*100,"0.00")</f>
        <v>1226.3205828779599</v>
      </c>
      <c r="N32" s="138">
        <f>IFERROR('APPENDIX 16'!N32/Sheet1!N32*100,"0.00")</f>
        <v>92.317476469091829</v>
      </c>
      <c r="O32" s="138" t="str">
        <f>IFERROR('APPENDIX 16'!O32/Sheet1!O32*100,"0.00")</f>
        <v>0.00</v>
      </c>
      <c r="P32" s="138">
        <f>IFERROR('APPENDIX 16'!P32/Sheet1!P32*100,"0.00")</f>
        <v>-1473.0596175478065</v>
      </c>
      <c r="Q32" s="138">
        <f>IFERROR('APPENDIX 16'!Q32/Sheet1!Q32*100,"0.00")</f>
        <v>69.916638356808733</v>
      </c>
    </row>
    <row r="33" spans="2:17" ht="27" customHeight="1" x14ac:dyDescent="0.3">
      <c r="B33" s="139" t="s">
        <v>215</v>
      </c>
      <c r="C33" s="138" t="str">
        <f>IFERROR('APPENDIX 16'!C33/Sheet1!C33*100,"0.00")</f>
        <v>0.00</v>
      </c>
      <c r="D33" s="138">
        <f>IFERROR('APPENDIX 16'!D33/Sheet1!D33*100,"0.00")</f>
        <v>-12.390924956369982</v>
      </c>
      <c r="E33" s="138">
        <f>IFERROR('APPENDIX 16'!E33/Sheet1!E33*100,"0.00")</f>
        <v>-4.4871794871794872</v>
      </c>
      <c r="F33" s="138">
        <f>IFERROR('APPENDIX 16'!F33/Sheet1!F33*100,"0.00")</f>
        <v>-3.3810143042912877</v>
      </c>
      <c r="G33" s="138">
        <f>IFERROR('APPENDIX 16'!G33/Sheet1!G33*100,"0.00")</f>
        <v>-22.235434007134362</v>
      </c>
      <c r="H33" s="138">
        <f>IFERROR('APPENDIX 16'!H33/Sheet1!H33*100,"0.00")</f>
        <v>4.739682076709931</v>
      </c>
      <c r="I33" s="138">
        <f>IFERROR('APPENDIX 16'!I33/Sheet1!I33*100,"0.00")</f>
        <v>-133.94994559303589</v>
      </c>
      <c r="J33" s="138">
        <f>IFERROR('APPENDIX 16'!J33/Sheet1!J33*100,"0.00")</f>
        <v>-22.269807280513916</v>
      </c>
      <c r="K33" s="138" t="str">
        <f>IFERROR('APPENDIX 16'!K33/Sheet1!K33*100,"0.00")</f>
        <v>0.00</v>
      </c>
      <c r="L33" s="138">
        <f>IFERROR('APPENDIX 16'!L33/Sheet1!L33*100,"0.00")</f>
        <v>-1.4285714285714286</v>
      </c>
      <c r="M33" s="138">
        <f>IFERROR('APPENDIX 16'!M33/Sheet1!M33*100,"0.00")</f>
        <v>49.122807017543856</v>
      </c>
      <c r="N33" s="138">
        <f>IFERROR('APPENDIX 16'!N33/Sheet1!N33*100,"0.00")</f>
        <v>49.874055415617129</v>
      </c>
      <c r="O33" s="138" t="str">
        <f>IFERROR('APPENDIX 16'!O33/Sheet1!O33*100,"0.00")</f>
        <v>0.00</v>
      </c>
      <c r="P33" s="138">
        <f>IFERROR('APPENDIX 16'!P33/Sheet1!P33*100,"0.00")</f>
        <v>53.752436647173482</v>
      </c>
      <c r="Q33" s="138">
        <f>IFERROR('APPENDIX 16'!Q33/Sheet1!Q33*100,"0.00")</f>
        <v>122.7997227997228</v>
      </c>
    </row>
    <row r="34" spans="2:17" ht="27" customHeight="1" x14ac:dyDescent="0.3">
      <c r="B34" s="139" t="s">
        <v>198</v>
      </c>
      <c r="C34" s="138" t="str">
        <f>IFERROR('APPENDIX 16'!C34/Sheet1!C34*100,"0.00")</f>
        <v>0.00</v>
      </c>
      <c r="D34" s="138">
        <f>IFERROR('APPENDIX 16'!D34/Sheet1!D34*100,"0.00")</f>
        <v>18.900343642611684</v>
      </c>
      <c r="E34" s="138">
        <f>IFERROR('APPENDIX 16'!E34/Sheet1!E34*100,"0.00")</f>
        <v>-14.263427679964341</v>
      </c>
      <c r="F34" s="138">
        <f>IFERROR('APPENDIX 16'!F34/Sheet1!F34*100,"0.00")</f>
        <v>539.57446808510645</v>
      </c>
      <c r="G34" s="138">
        <f>IFERROR('APPENDIX 16'!G34/Sheet1!G34*100,"0.00")</f>
        <v>56.083650190114064</v>
      </c>
      <c r="H34" s="138">
        <f>IFERROR('APPENDIX 16'!H34/Sheet1!H34*100,"0.00")</f>
        <v>0</v>
      </c>
      <c r="I34" s="138">
        <f>IFERROR('APPENDIX 16'!I34/Sheet1!I34*100,"0.00")</f>
        <v>45.61134702096922</v>
      </c>
      <c r="J34" s="138">
        <f>IFERROR('APPENDIX 16'!J34/Sheet1!J34*100,"0.00")</f>
        <v>-29.696296883672986</v>
      </c>
      <c r="K34" s="138" t="str">
        <f>IFERROR('APPENDIX 16'!K34/Sheet1!K34*100,"0.00")</f>
        <v>0.00</v>
      </c>
      <c r="L34" s="138">
        <f>IFERROR('APPENDIX 16'!L34/Sheet1!L34*100,"0.00")</f>
        <v>-610.25410389026308</v>
      </c>
      <c r="M34" s="138">
        <f>IFERROR('APPENDIX 16'!M34/Sheet1!M34*100,"0.00")</f>
        <v>13.971934106162296</v>
      </c>
      <c r="N34" s="138">
        <f>IFERROR('APPENDIX 16'!N34/Sheet1!N34*100,"0.00")</f>
        <v>-23.694735704248192</v>
      </c>
      <c r="O34" s="138">
        <f>IFERROR('APPENDIX 16'!O34/Sheet1!O34*100,"0.00")</f>
        <v>71.386771006880537</v>
      </c>
      <c r="P34" s="138">
        <f>IFERROR('APPENDIX 16'!P34/Sheet1!P34*100,"0.00")</f>
        <v>61.798941798941797</v>
      </c>
      <c r="Q34" s="138">
        <f>IFERROR('APPENDIX 16'!Q34/Sheet1!Q34*100,"0.00")</f>
        <v>75.299379459229215</v>
      </c>
    </row>
    <row r="35" spans="2:17" ht="27" customHeight="1" x14ac:dyDescent="0.3">
      <c r="B35" s="139" t="s">
        <v>199</v>
      </c>
      <c r="C35" s="138" t="str">
        <f>IFERROR('APPENDIX 16'!C35/Sheet1!C35*100,"0.00")</f>
        <v>0.00</v>
      </c>
      <c r="D35" s="138">
        <f>IFERROR('APPENDIX 16'!D35/Sheet1!D35*100,"0.00")</f>
        <v>349.02439024390242</v>
      </c>
      <c r="E35" s="138">
        <f>IFERROR('APPENDIX 16'!E35/Sheet1!E35*100,"0.00")</f>
        <v>1.2121212121212122</v>
      </c>
      <c r="F35" s="138">
        <f>IFERROR('APPENDIX 16'!F35/Sheet1!F35*100,"0.00")</f>
        <v>94.96710526315789</v>
      </c>
      <c r="G35" s="138">
        <f>IFERROR('APPENDIX 16'!G35/Sheet1!G35*100,"0.00")</f>
        <v>1389.8305084745764</v>
      </c>
      <c r="H35" s="138">
        <f>IFERROR('APPENDIX 16'!H35/Sheet1!H35*100,"0.00")</f>
        <v>-137.57455268389663</v>
      </c>
      <c r="I35" s="138">
        <f>IFERROR('APPENDIX 16'!I35/Sheet1!I35*100,"0.00")</f>
        <v>89.335425141835572</v>
      </c>
      <c r="J35" s="138">
        <f>IFERROR('APPENDIX 16'!J35/Sheet1!J35*100,"0.00")</f>
        <v>46.017386922010836</v>
      </c>
      <c r="K35" s="138" t="str">
        <f>IFERROR('APPENDIX 16'!K35/Sheet1!K35*100,"0.00")</f>
        <v>0.00</v>
      </c>
      <c r="L35" s="138">
        <f>IFERROR('APPENDIX 16'!L35/Sheet1!L35*100,"0.00")</f>
        <v>38.961038961038966</v>
      </c>
      <c r="M35" s="138">
        <f>IFERROR('APPENDIX 16'!M35/Sheet1!M35*100,"0.00")</f>
        <v>6.2135255750085818</v>
      </c>
      <c r="N35" s="138">
        <f>IFERROR('APPENDIX 16'!N35/Sheet1!N35*100,"0.00")</f>
        <v>-4.2753741719146152</v>
      </c>
      <c r="O35" s="138">
        <f>IFERROR('APPENDIX 16'!O35/Sheet1!O35*100,"0.00")</f>
        <v>11.917276788595441</v>
      </c>
      <c r="P35" s="138">
        <f>IFERROR('APPENDIX 16'!P35/Sheet1!P35*100,"0.00")</f>
        <v>-10.905564672534686</v>
      </c>
      <c r="Q35" s="138">
        <f>IFERROR('APPENDIX 16'!Q35/Sheet1!Q35*100,"0.00")</f>
        <v>64.974140515690578</v>
      </c>
    </row>
    <row r="36" spans="2:17" ht="27" customHeight="1" x14ac:dyDescent="0.3">
      <c r="B36" s="139" t="s">
        <v>216</v>
      </c>
      <c r="C36" s="138" t="str">
        <f>IFERROR('APPENDIX 16'!C36/Sheet1!C36*100,"0.00")</f>
        <v>0.00</v>
      </c>
      <c r="D36" s="138">
        <f>IFERROR('APPENDIX 16'!D36/Sheet1!D36*100,"0.00")</f>
        <v>116.71971854582006</v>
      </c>
      <c r="E36" s="138">
        <f>IFERROR('APPENDIX 16'!E36/Sheet1!E36*100,"0.00")</f>
        <v>-358.08764940239041</v>
      </c>
      <c r="F36" s="138">
        <f>IFERROR('APPENDIX 16'!F36/Sheet1!F36*100,"0.00")</f>
        <v>28.41931338351386</v>
      </c>
      <c r="G36" s="138">
        <f>IFERROR('APPENDIX 16'!G36/Sheet1!G36*100,"0.00")</f>
        <v>-6.1053668143771542</v>
      </c>
      <c r="H36" s="138">
        <f>IFERROR('APPENDIX 16'!H36/Sheet1!H36*100,"0.00")</f>
        <v>50.741918388977211</v>
      </c>
      <c r="I36" s="138">
        <f>IFERROR('APPENDIX 16'!I36/Sheet1!I36*100,"0.00")</f>
        <v>93.596204111427696</v>
      </c>
      <c r="J36" s="138">
        <f>IFERROR('APPENDIX 16'!J36/Sheet1!J36*100,"0.00")</f>
        <v>18.415404612919804</v>
      </c>
      <c r="K36" s="138">
        <f>IFERROR('APPENDIX 16'!K36/Sheet1!K36*100,"0.00")</f>
        <v>-13.121882162599432</v>
      </c>
      <c r="L36" s="138">
        <f>IFERROR('APPENDIX 16'!L36/Sheet1!L36*100,"0.00")</f>
        <v>-279.98146431881372</v>
      </c>
      <c r="M36" s="138">
        <f>IFERROR('APPENDIX 16'!M36/Sheet1!M36*100,"0.00")</f>
        <v>-8.0609100247749108</v>
      </c>
      <c r="N36" s="138">
        <f>IFERROR('APPENDIX 16'!N36/Sheet1!N36*100,"0.00")</f>
        <v>90.032502708559051</v>
      </c>
      <c r="O36" s="138">
        <f>IFERROR('APPENDIX 16'!O36/Sheet1!O36*100,"0.00")</f>
        <v>81.127827140549272</v>
      </c>
      <c r="P36" s="138">
        <f>IFERROR('APPENDIX 16'!P36/Sheet1!P36*100,"0.00")</f>
        <v>-4.326756663205261</v>
      </c>
      <c r="Q36" s="138">
        <f>IFERROR('APPENDIX 16'!Q36/Sheet1!Q36*100,"0.00")</f>
        <v>47.313317343305528</v>
      </c>
    </row>
    <row r="37" spans="2:17" ht="27" customHeight="1" x14ac:dyDescent="0.3">
      <c r="B37" s="139" t="s">
        <v>40</v>
      </c>
      <c r="C37" s="138" t="str">
        <f>IFERROR('APPENDIX 16'!C37/Sheet1!C37*100,"0.00")</f>
        <v>0.00</v>
      </c>
      <c r="D37" s="138">
        <f>IFERROR('APPENDIX 16'!D37/Sheet1!D37*100,"0.00")</f>
        <v>12.006688963210703</v>
      </c>
      <c r="E37" s="138">
        <f>IFERROR('APPENDIX 16'!E37/Sheet1!E37*100,"0.00")</f>
        <v>8.7828492392807735</v>
      </c>
      <c r="F37" s="138">
        <f>IFERROR('APPENDIX 16'!F37/Sheet1!F37*100,"0.00")</f>
        <v>25.665914221218962</v>
      </c>
      <c r="G37" s="138">
        <f>IFERROR('APPENDIX 16'!G37/Sheet1!G37*100,"0.00")</f>
        <v>-134.30379746835445</v>
      </c>
      <c r="H37" s="138">
        <f>IFERROR('APPENDIX 16'!H37/Sheet1!H37*100,"0.00")</f>
        <v>7.9497907949790791</v>
      </c>
      <c r="I37" s="138">
        <f>IFERROR('APPENDIX 16'!I37/Sheet1!I37*100,"0.00")</f>
        <v>71.540130151843812</v>
      </c>
      <c r="J37" s="138">
        <f>IFERROR('APPENDIX 16'!J37/Sheet1!J37*100,"0.00")</f>
        <v>-46.600293439530496</v>
      </c>
      <c r="K37" s="138">
        <f>IFERROR('APPENDIX 16'!K37/Sheet1!K37*100,"0.00")</f>
        <v>0</v>
      </c>
      <c r="L37" s="138">
        <f>IFERROR('APPENDIX 16'!L37/Sheet1!L37*100,"0.00")</f>
        <v>276.76056338028172</v>
      </c>
      <c r="M37" s="138">
        <f>IFERROR('APPENDIX 16'!M37/Sheet1!M37*100,"0.00")</f>
        <v>-52.160222990760339</v>
      </c>
      <c r="N37" s="138">
        <f>IFERROR('APPENDIX 16'!N37/Sheet1!N37*100,"0.00")</f>
        <v>45.283533260632495</v>
      </c>
      <c r="O37" s="138">
        <f>IFERROR('APPENDIX 16'!O37/Sheet1!O37*100,"0.00")</f>
        <v>7.7410890006560251</v>
      </c>
      <c r="P37" s="138">
        <f>IFERROR('APPENDIX 16'!P37/Sheet1!P37*100,"0.00")</f>
        <v>-62.789848457184597</v>
      </c>
      <c r="Q37" s="138">
        <f>IFERROR('APPENDIX 16'!Q37/Sheet1!Q37*100,"0.00")</f>
        <v>1.6137879911045219</v>
      </c>
    </row>
    <row r="38" spans="2:17" ht="27" customHeight="1" x14ac:dyDescent="0.3">
      <c r="B38" s="139" t="s">
        <v>41</v>
      </c>
      <c r="C38" s="138" t="str">
        <f>IFERROR('APPENDIX 16'!C38/Sheet1!C38*100,"0.00")</f>
        <v>0.00</v>
      </c>
      <c r="D38" s="138">
        <f>IFERROR('APPENDIX 16'!D38/Sheet1!D38*100,"0.00")</f>
        <v>36.085450346420323</v>
      </c>
      <c r="E38" s="138">
        <f>IFERROR('APPENDIX 16'!E38/Sheet1!E38*100,"0.00")</f>
        <v>59.218271721214975</v>
      </c>
      <c r="F38" s="138">
        <f>IFERROR('APPENDIX 16'!F38/Sheet1!F38*100,"0.00")</f>
        <v>8.3431509050016057</v>
      </c>
      <c r="G38" s="138">
        <f>IFERROR('APPENDIX 16'!G38/Sheet1!G38*100,"0.00")</f>
        <v>15.404506834133727</v>
      </c>
      <c r="H38" s="138">
        <f>IFERROR('APPENDIX 16'!H38/Sheet1!H38*100,"0.00")</f>
        <v>18.297952282547435</v>
      </c>
      <c r="I38" s="138">
        <f>IFERROR('APPENDIX 16'!I38/Sheet1!I38*100,"0.00")</f>
        <v>40.28904665314402</v>
      </c>
      <c r="J38" s="138">
        <f>IFERROR('APPENDIX 16'!J38/Sheet1!J38*100,"0.00")</f>
        <v>27.300370725205148</v>
      </c>
      <c r="K38" s="138">
        <f>IFERROR('APPENDIX 16'!K38/Sheet1!K38*100,"0.00")</f>
        <v>0</v>
      </c>
      <c r="L38" s="138">
        <f>IFERROR('APPENDIX 16'!L38/Sheet1!L38*100,"0.00")</f>
        <v>5.2748649507467427</v>
      </c>
      <c r="M38" s="138">
        <f>IFERROR('APPENDIX 16'!M38/Sheet1!M38*100,"0.00")</f>
        <v>42.897497982243742</v>
      </c>
      <c r="N38" s="138">
        <f>IFERROR('APPENDIX 16'!N38/Sheet1!N38*100,"0.00")</f>
        <v>31.211730205278592</v>
      </c>
      <c r="O38" s="138">
        <f>IFERROR('APPENDIX 16'!O38/Sheet1!O38*100,"0.00")</f>
        <v>27.851851851851851</v>
      </c>
      <c r="P38" s="138">
        <f>IFERROR('APPENDIX 16'!P38/Sheet1!P38*100,"0.00")</f>
        <v>200.71754729288975</v>
      </c>
      <c r="Q38" s="138">
        <f>IFERROR('APPENDIX 16'!Q38/Sheet1!Q38*100,"0.00")</f>
        <v>33.075646221794699</v>
      </c>
    </row>
    <row r="39" spans="2:17" ht="27" customHeight="1" x14ac:dyDescent="0.3">
      <c r="B39" s="139" t="s">
        <v>42</v>
      </c>
      <c r="C39" s="138" t="str">
        <f>IFERROR('APPENDIX 16'!C39/Sheet1!C39*100,"0.00")</f>
        <v>0.00</v>
      </c>
      <c r="D39" s="138">
        <f>IFERROR('APPENDIX 16'!D39/Sheet1!D39*100,"0.00")</f>
        <v>-8.667910081476391</v>
      </c>
      <c r="E39" s="138">
        <f>IFERROR('APPENDIX 16'!E39/Sheet1!E39*100,"0.00")</f>
        <v>-129.17333867093674</v>
      </c>
      <c r="F39" s="138">
        <f>IFERROR('APPENDIX 16'!F39/Sheet1!F39*100,"0.00")</f>
        <v>-147.25557461406518</v>
      </c>
      <c r="G39" s="138">
        <f>IFERROR('APPENDIX 16'!G39/Sheet1!G39*100,"0.00")</f>
        <v>-2.431363424848767</v>
      </c>
      <c r="H39" s="138">
        <f>IFERROR('APPENDIX 16'!H39/Sheet1!H39*100,"0.00")</f>
        <v>57.103064066852369</v>
      </c>
      <c r="I39" s="138">
        <f>IFERROR('APPENDIX 16'!I39/Sheet1!I39*100,"0.00")</f>
        <v>71.298268700908835</v>
      </c>
      <c r="J39" s="138">
        <f>IFERROR('APPENDIX 16'!J39/Sheet1!J39*100,"0.00")</f>
        <v>90.080385479648811</v>
      </c>
      <c r="K39" s="138">
        <f>IFERROR('APPENDIX 16'!K39/Sheet1!K39*100,"0.00")</f>
        <v>0</v>
      </c>
      <c r="L39" s="138">
        <f>IFERROR('APPENDIX 16'!L39/Sheet1!L39*100,"0.00")</f>
        <v>-246.08778625954199</v>
      </c>
      <c r="M39" s="138">
        <f>IFERROR('APPENDIX 16'!M39/Sheet1!M39*100,"0.00")</f>
        <v>-73.783282941578079</v>
      </c>
      <c r="N39" s="138">
        <f>IFERROR('APPENDIX 16'!N39/Sheet1!N39*100,"0.00")</f>
        <v>221.52294503277861</v>
      </c>
      <c r="O39" s="138" t="str">
        <f>IFERROR('APPENDIX 16'!O39/Sheet1!O39*100,"0.00")</f>
        <v>0.00</v>
      </c>
      <c r="P39" s="138">
        <f>IFERROR('APPENDIX 16'!P39/Sheet1!P39*100,"0.00")</f>
        <v>-38.87323943661972</v>
      </c>
      <c r="Q39" s="138">
        <f>IFERROR('APPENDIX 16'!Q39/Sheet1!Q39*100,"0.00")</f>
        <v>59.076745970836534</v>
      </c>
    </row>
    <row r="40" spans="2:17" ht="27" customHeight="1" x14ac:dyDescent="0.3">
      <c r="B40" s="139" t="s">
        <v>43</v>
      </c>
      <c r="C40" s="138" t="str">
        <f>IFERROR('APPENDIX 16'!C40/Sheet1!C40*100,"0.00")</f>
        <v>0.00</v>
      </c>
      <c r="D40" s="138">
        <f>IFERROR('APPENDIX 16'!D40/Sheet1!D40*100,"0.00")</f>
        <v>-25.508317929759706</v>
      </c>
      <c r="E40" s="138">
        <f>IFERROR('APPENDIX 16'!E40/Sheet1!E40*100,"0.00")</f>
        <v>88.461538461538453</v>
      </c>
      <c r="F40" s="138">
        <f>IFERROR('APPENDIX 16'!F40/Sheet1!F40*100,"0.00")</f>
        <v>7.3685743410514055</v>
      </c>
      <c r="G40" s="138">
        <f>IFERROR('APPENDIX 16'!G40/Sheet1!G40*100,"0.00")</f>
        <v>34.502923976608187</v>
      </c>
      <c r="H40" s="138">
        <f>IFERROR('APPENDIX 16'!H40/Sheet1!H40*100,"0.00")</f>
        <v>120.31872509960159</v>
      </c>
      <c r="I40" s="138">
        <f>IFERROR('APPENDIX 16'!I40/Sheet1!I40*100,"0.00")</f>
        <v>67.512571418272259</v>
      </c>
      <c r="J40" s="138">
        <f>IFERROR('APPENDIX 16'!J40/Sheet1!J40*100,"0.00")</f>
        <v>44.333395191007661</v>
      </c>
      <c r="K40" s="138" t="str">
        <f>IFERROR('APPENDIX 16'!K40/Sheet1!K40*100,"0.00")</f>
        <v>0.00</v>
      </c>
      <c r="L40" s="138">
        <f>IFERROR('APPENDIX 16'!L40/Sheet1!L40*100,"0.00")</f>
        <v>-21.858808290155441</v>
      </c>
      <c r="M40" s="138">
        <f>IFERROR('APPENDIX 16'!M40/Sheet1!M40*100,"0.00")</f>
        <v>0.64102564102564097</v>
      </c>
      <c r="N40" s="138">
        <f>IFERROR('APPENDIX 16'!N40/Sheet1!N40*100,"0.00")</f>
        <v>13.620735255223485</v>
      </c>
      <c r="O40" s="138" t="str">
        <f>IFERROR('APPENDIX 16'!O40/Sheet1!O40*100,"0.00")</f>
        <v>0.00</v>
      </c>
      <c r="P40" s="138">
        <f>IFERROR('APPENDIX 16'!P40/Sheet1!P40*100,"0.00")</f>
        <v>17.717988328184003</v>
      </c>
      <c r="Q40" s="138">
        <f>IFERROR('APPENDIX 16'!Q40/Sheet1!Q40*100,"0.00")</f>
        <v>51.933928205311062</v>
      </c>
    </row>
    <row r="41" spans="2:17" ht="27" customHeight="1" x14ac:dyDescent="0.3">
      <c r="B41" s="139" t="s">
        <v>44</v>
      </c>
      <c r="C41" s="138">
        <f>IFERROR('APPENDIX 16'!C41/Sheet1!C41*100,"0.00")</f>
        <v>0</v>
      </c>
      <c r="D41" s="138">
        <f>IFERROR('APPENDIX 16'!D41/Sheet1!D41*100,"0.00")</f>
        <v>382.1652719665272</v>
      </c>
      <c r="E41" s="138">
        <f>IFERROR('APPENDIX 16'!E41/Sheet1!E41*100,"0.00")</f>
        <v>29.641693811074919</v>
      </c>
      <c r="F41" s="138">
        <f>IFERROR('APPENDIX 16'!F41/Sheet1!F41*100,"0.00")</f>
        <v>-16.108452950558213</v>
      </c>
      <c r="G41" s="138">
        <f>IFERROR('APPENDIX 16'!G41/Sheet1!G41*100,"0.00")</f>
        <v>62.451209992193604</v>
      </c>
      <c r="H41" s="138">
        <f>IFERROR('APPENDIX 16'!H41/Sheet1!H41*100,"0.00")</f>
        <v>38.296296296296298</v>
      </c>
      <c r="I41" s="138">
        <f>IFERROR('APPENDIX 16'!I41/Sheet1!I41*100,"0.00")</f>
        <v>60.975960550647216</v>
      </c>
      <c r="J41" s="138">
        <f>IFERROR('APPENDIX 16'!J41/Sheet1!J41*100,"0.00")</f>
        <v>72.330457272476735</v>
      </c>
      <c r="K41" s="138">
        <f>IFERROR('APPENDIX 16'!K41/Sheet1!K41*100,"0.00")</f>
        <v>0</v>
      </c>
      <c r="L41" s="138">
        <f>IFERROR('APPENDIX 16'!L41/Sheet1!L41*100,"0.00")</f>
        <v>2.4990388312187624</v>
      </c>
      <c r="M41" s="138">
        <f>IFERROR('APPENDIX 16'!M41/Sheet1!M41*100,"0.00")</f>
        <v>68.752355823595934</v>
      </c>
      <c r="N41" s="138">
        <f>IFERROR('APPENDIX 16'!N41/Sheet1!N41*100,"0.00")</f>
        <v>38.247483718176433</v>
      </c>
      <c r="O41" s="138">
        <f>IFERROR('APPENDIX 16'!O41/Sheet1!O41*100,"0.00")</f>
        <v>46.436969144392727</v>
      </c>
      <c r="P41" s="138">
        <f>IFERROR('APPENDIX 16'!P41/Sheet1!P41*100,"0.00")</f>
        <v>0</v>
      </c>
      <c r="Q41" s="138">
        <f>IFERROR('APPENDIX 16'!Q41/Sheet1!Q41*100,"0.00")</f>
        <v>53.363791055887411</v>
      </c>
    </row>
    <row r="42" spans="2:17" ht="27" customHeight="1" x14ac:dyDescent="0.3">
      <c r="B42" s="139" t="s">
        <v>45</v>
      </c>
      <c r="C42" s="138" t="str">
        <f>IFERROR('APPENDIX 16'!C42/Sheet1!C42*100,"0.00")</f>
        <v>0.00</v>
      </c>
      <c r="D42" s="138">
        <f>IFERROR('APPENDIX 16'!D42/Sheet1!D42*100,"0.00")</f>
        <v>100.93269473153516</v>
      </c>
      <c r="E42" s="138">
        <f>IFERROR('APPENDIX 16'!E42/Sheet1!E42*100,"0.00")</f>
        <v>18.981037240118802</v>
      </c>
      <c r="F42" s="138">
        <f>IFERROR('APPENDIX 16'!F42/Sheet1!F42*100,"0.00")</f>
        <v>-23.410568199358568</v>
      </c>
      <c r="G42" s="138">
        <f>IFERROR('APPENDIX 16'!G42/Sheet1!G42*100,"0.00")</f>
        <v>38.737363100252736</v>
      </c>
      <c r="H42" s="138">
        <f>IFERROR('APPENDIX 16'!H42/Sheet1!H42*100,"0.00")</f>
        <v>157.28235894817462</v>
      </c>
      <c r="I42" s="138">
        <f>IFERROR('APPENDIX 16'!I42/Sheet1!I42*100,"0.00")</f>
        <v>121.02158068076258</v>
      </c>
      <c r="J42" s="138">
        <f>IFERROR('APPENDIX 16'!J42/Sheet1!J42*100,"0.00")</f>
        <v>96.541136963300559</v>
      </c>
      <c r="K42" s="138" t="str">
        <f>IFERROR('APPENDIX 16'!K42/Sheet1!K42*100,"0.00")</f>
        <v>0.00</v>
      </c>
      <c r="L42" s="138">
        <f>IFERROR('APPENDIX 16'!L42/Sheet1!L42*100,"0.00")</f>
        <v>78.729062660383519</v>
      </c>
      <c r="M42" s="138">
        <f>IFERROR('APPENDIX 16'!M42/Sheet1!M42*100,"0.00")</f>
        <v>23.531273072460714</v>
      </c>
      <c r="N42" s="138">
        <f>IFERROR('APPENDIX 16'!N42/Sheet1!N42*100,"0.00")</f>
        <v>1575.1212553495006</v>
      </c>
      <c r="O42" s="138">
        <f>IFERROR('APPENDIX 16'!O42/Sheet1!O42*100,"0.00")</f>
        <v>51.733361689489101</v>
      </c>
      <c r="P42" s="138">
        <f>IFERROR('APPENDIX 16'!P42/Sheet1!P42*100,"0.00")</f>
        <v>176.27084180561204</v>
      </c>
      <c r="Q42" s="138">
        <f>IFERROR('APPENDIX 16'!Q42/Sheet1!Q42*100,"0.00")</f>
        <v>70.757616518267113</v>
      </c>
    </row>
    <row r="43" spans="2:17" ht="27" customHeight="1" x14ac:dyDescent="0.3">
      <c r="B43" s="139" t="s">
        <v>46</v>
      </c>
      <c r="C43" s="138">
        <f>IFERROR('APPENDIX 16'!C43/Sheet1!C43*100,"0.00")</f>
        <v>-0.40774719673802245</v>
      </c>
      <c r="D43" s="138">
        <f>IFERROR('APPENDIX 16'!D43/Sheet1!D43*100,"0.00")</f>
        <v>-161.92528735632183</v>
      </c>
      <c r="E43" s="138">
        <f>IFERROR('APPENDIX 16'!E43/Sheet1!E43*100,"0.00")</f>
        <v>601.88679245283026</v>
      </c>
      <c r="F43" s="138">
        <f>IFERROR('APPENDIX 16'!F43/Sheet1!F43*100,"0.00")</f>
        <v>0</v>
      </c>
      <c r="G43" s="138">
        <f>IFERROR('APPENDIX 16'!G43/Sheet1!G43*100,"0.00")</f>
        <v>44.833625218914186</v>
      </c>
      <c r="H43" s="138">
        <f>IFERROR('APPENDIX 16'!H43/Sheet1!H43*100,"0.00")</f>
        <v>713.38766006984861</v>
      </c>
      <c r="I43" s="138">
        <f>IFERROR('APPENDIX 16'!I43/Sheet1!I43*100,"0.00")</f>
        <v>16.943581757105473</v>
      </c>
      <c r="J43" s="138">
        <f>IFERROR('APPENDIX 16'!J43/Sheet1!J43*100,"0.00")</f>
        <v>-119.53459788060992</v>
      </c>
      <c r="K43" s="138" t="str">
        <f>IFERROR('APPENDIX 16'!K43/Sheet1!K43*100,"0.00")</f>
        <v>0.00</v>
      </c>
      <c r="L43" s="138">
        <f>IFERROR('APPENDIX 16'!L43/Sheet1!L43*100,"0.00")</f>
        <v>-2461.2903225806454</v>
      </c>
      <c r="M43" s="138">
        <f>IFERROR('APPENDIX 16'!M43/Sheet1!M43*100,"0.00")</f>
        <v>-2945.6043956043954</v>
      </c>
      <c r="N43" s="138">
        <f>IFERROR('APPENDIX 16'!N43/Sheet1!N43*100,"0.00")</f>
        <v>-24.775658734543793</v>
      </c>
      <c r="O43" s="138">
        <f>IFERROR('APPENDIX 16'!O43/Sheet1!O43*100,"0.00")</f>
        <v>100.40595111583421</v>
      </c>
      <c r="P43" s="138">
        <f>IFERROR('APPENDIX 16'!P43/Sheet1!P43*100,"0.00")</f>
        <v>9.020968471866043</v>
      </c>
      <c r="Q43" s="138">
        <f>IFERROR('APPENDIX 16'!Q43/Sheet1!Q43*100,"0.00")</f>
        <v>109.46444302914043</v>
      </c>
    </row>
    <row r="44" spans="2:17" ht="27" customHeight="1" x14ac:dyDescent="0.25">
      <c r="B44" s="141" t="s">
        <v>47</v>
      </c>
      <c r="C44" s="142">
        <f>IFERROR('APPENDIX 16'!C44/Sheet1!C44*100,"0.00")</f>
        <v>-151.04838112173076</v>
      </c>
      <c r="D44" s="142">
        <f>IFERROR('APPENDIX 16'!D44/Sheet1!D44*100,"0.00")</f>
        <v>-23.100302777520316</v>
      </c>
      <c r="E44" s="142">
        <f>IFERROR('APPENDIX 16'!E44/Sheet1!E44*100,"0.00")</f>
        <v>36.026388231013726</v>
      </c>
      <c r="F44" s="142">
        <f>IFERROR('APPENDIX 16'!F44/Sheet1!F44*100,"0.00")</f>
        <v>112.50394695295232</v>
      </c>
      <c r="G44" s="142">
        <f>IFERROR('APPENDIX 16'!G44/Sheet1!G44*100,"0.00")</f>
        <v>23.639588862922583</v>
      </c>
      <c r="H44" s="142">
        <f>IFERROR('APPENDIX 16'!H44/Sheet1!H44*100,"0.00")</f>
        <v>70.054991652140501</v>
      </c>
      <c r="I44" s="142">
        <f>IFERROR('APPENDIX 16'!I44/Sheet1!I44*100,"0.00")</f>
        <v>80.918413293360302</v>
      </c>
      <c r="J44" s="142">
        <f>IFERROR('APPENDIX 16'!J44/Sheet1!J44*100,"0.00")</f>
        <v>49.137655620995965</v>
      </c>
      <c r="K44" s="142">
        <f>IFERROR('APPENDIX 16'!K44/Sheet1!K44*100,"0.00")</f>
        <v>56.522062192720654</v>
      </c>
      <c r="L44" s="142">
        <f>IFERROR('APPENDIX 16'!L44/Sheet1!L44*100,"0.00")</f>
        <v>49.387112300596627</v>
      </c>
      <c r="M44" s="142">
        <f>IFERROR('APPENDIX 16'!M44/Sheet1!M44*100,"0.00")</f>
        <v>53.22311579550896</v>
      </c>
      <c r="N44" s="142">
        <f>IFERROR('APPENDIX 16'!N44/Sheet1!N44*100,"0.00")</f>
        <v>66.529519208770438</v>
      </c>
      <c r="O44" s="142">
        <f>IFERROR('APPENDIX 16'!O44/Sheet1!O44*100,"0.00")</f>
        <v>70.633490623179298</v>
      </c>
      <c r="P44" s="142">
        <f>IFERROR('APPENDIX 16'!P44/Sheet1!P44*100,"0.00")</f>
        <v>55.040664750010556</v>
      </c>
      <c r="Q44" s="142">
        <f>IFERROR('APPENDIX 16'!Q44/Sheet1!Q44*100,"0.00")</f>
        <v>65.100141998859968</v>
      </c>
    </row>
    <row r="45" spans="2:17" ht="27" customHeight="1" x14ac:dyDescent="0.25">
      <c r="B45" s="292" t="s">
        <v>48</v>
      </c>
      <c r="C45" s="292"/>
      <c r="D45" s="292"/>
      <c r="E45" s="292"/>
      <c r="F45" s="292"/>
      <c r="G45" s="292"/>
      <c r="H45" s="292"/>
      <c r="I45" s="292"/>
      <c r="J45" s="292"/>
      <c r="K45" s="292"/>
      <c r="L45" s="292"/>
      <c r="M45" s="292"/>
      <c r="N45" s="292"/>
      <c r="O45" s="292"/>
      <c r="P45" s="292"/>
      <c r="Q45" s="292"/>
    </row>
    <row r="46" spans="2:17" ht="27" customHeight="1" x14ac:dyDescent="0.3">
      <c r="B46" s="139" t="s">
        <v>49</v>
      </c>
      <c r="C46" s="140">
        <f>IFERROR('APPENDIX 16'!C46/Sheet1!C46*100,"0.00")</f>
        <v>101.25835627211954</v>
      </c>
      <c r="D46" s="140">
        <f>IFERROR('APPENDIX 16'!D46/Sheet1!D46*100,"0.00")</f>
        <v>44.433240697474233</v>
      </c>
      <c r="E46" s="140">
        <f>IFERROR('APPENDIX 16'!E46/Sheet1!E46*100,"0.00")</f>
        <v>0</v>
      </c>
      <c r="F46" s="140">
        <f>IFERROR('APPENDIX 16'!F46/Sheet1!F46*100,"0.00")</f>
        <v>-1.9422398159162264</v>
      </c>
      <c r="G46" s="140">
        <f>IFERROR('APPENDIX 16'!G46/Sheet1!G46*100,"0.00")</f>
        <v>8.8383838383838391</v>
      </c>
      <c r="H46" s="140">
        <f>IFERROR('APPENDIX 16'!H46/Sheet1!H46*100,"0.00")</f>
        <v>56.027209104584998</v>
      </c>
      <c r="I46" s="140" t="str">
        <f>IFERROR('APPENDIX 16'!I46/Sheet1!I46*100,"0.00")</f>
        <v>0.00</v>
      </c>
      <c r="J46" s="140">
        <f>IFERROR('APPENDIX 16'!J46/Sheet1!J46*100,"0.00")</f>
        <v>42.510064270075567</v>
      </c>
      <c r="K46" s="140" t="str">
        <f>IFERROR('APPENDIX 16'!K46/Sheet1!K46*100,"0.00")</f>
        <v>0.00</v>
      </c>
      <c r="L46" s="140">
        <f>IFERROR('APPENDIX 16'!L46/Sheet1!L46*100,"0.00")</f>
        <v>36.721789883268485</v>
      </c>
      <c r="M46" s="140">
        <f>IFERROR('APPENDIX 16'!M46/Sheet1!M46*100,"0.00")</f>
        <v>400</v>
      </c>
      <c r="N46" s="140">
        <f>IFERROR('APPENDIX 16'!N46/Sheet1!N46*100,"0.00")</f>
        <v>-11.111111111111111</v>
      </c>
      <c r="O46" s="140">
        <f>IFERROR('APPENDIX 16'!O46/Sheet1!O46*100,"0.00")</f>
        <v>63.841383360972912</v>
      </c>
      <c r="P46" s="140">
        <f>IFERROR('APPENDIX 16'!P46/Sheet1!P46*100,"0.00")</f>
        <v>31.155015197568385</v>
      </c>
      <c r="Q46" s="140">
        <f>IFERROR('APPENDIX 16'!Q46/Sheet1!Q46*100,"0.00")</f>
        <v>37.067594927275209</v>
      </c>
    </row>
    <row r="47" spans="2:17" ht="27" customHeight="1" x14ac:dyDescent="0.3">
      <c r="B47" s="139" t="s">
        <v>68</v>
      </c>
      <c r="C47" s="140">
        <f>IFERROR('APPENDIX 16'!C47/Sheet1!C47*100,"0.00")</f>
        <v>21.794871794871796</v>
      </c>
      <c r="D47" s="140">
        <f>IFERROR('APPENDIX 16'!D47/Sheet1!D47*100,"0.00")</f>
        <v>88.861989024855475</v>
      </c>
      <c r="E47" s="140" t="str">
        <f>IFERROR('APPENDIX 16'!E47/Sheet1!E47*100,"0.00")</f>
        <v>0.00</v>
      </c>
      <c r="F47" s="140">
        <f>IFERROR('APPENDIX 16'!F47/Sheet1!F47*100,"0.00")</f>
        <v>43.102021364094078</v>
      </c>
      <c r="G47" s="140">
        <f>IFERROR('APPENDIX 16'!G47/Sheet1!G47*100,"0.00")</f>
        <v>14.796971782518925</v>
      </c>
      <c r="H47" s="140">
        <f>IFERROR('APPENDIX 16'!H47/Sheet1!H47*100,"0.00")</f>
        <v>88.552915766738664</v>
      </c>
      <c r="I47" s="140" t="str">
        <f>IFERROR('APPENDIX 16'!I47/Sheet1!I47*100,"0.00")</f>
        <v>0.00</v>
      </c>
      <c r="J47" s="140">
        <f>IFERROR('APPENDIX 16'!J47/Sheet1!J47*100,"0.00")</f>
        <v>71.410470409711678</v>
      </c>
      <c r="K47" s="140" t="str">
        <f>IFERROR('APPENDIX 16'!K47/Sheet1!K47*100,"0.00")</f>
        <v>0.00</v>
      </c>
      <c r="L47" s="140">
        <f>IFERROR('APPENDIX 16'!L47/Sheet1!L47*100,"0.00")</f>
        <v>63.887020847343642</v>
      </c>
      <c r="M47" s="140" t="str">
        <f>IFERROR('APPENDIX 16'!M47/Sheet1!M47*100,"0.00")</f>
        <v>0.00</v>
      </c>
      <c r="N47" s="140" t="str">
        <f>IFERROR('APPENDIX 16'!N47/Sheet1!N47*100,"0.00")</f>
        <v>0.00</v>
      </c>
      <c r="O47" s="140">
        <f>IFERROR('APPENDIX 16'!O47/Sheet1!O47*100,"0.00")</f>
        <v>86.642700751523762</v>
      </c>
      <c r="P47" s="140">
        <f>IFERROR('APPENDIX 16'!P47/Sheet1!P47*100,"0.00")</f>
        <v>51.746581534099022</v>
      </c>
      <c r="Q47" s="140">
        <f>IFERROR('APPENDIX 16'!Q47/Sheet1!Q47*100,"0.00")</f>
        <v>58.779127494730929</v>
      </c>
    </row>
    <row r="48" spans="2:17" ht="27" customHeight="1" x14ac:dyDescent="0.3">
      <c r="B48" s="139" t="s">
        <v>50</v>
      </c>
      <c r="C48" s="140">
        <f>IFERROR('APPENDIX 16'!C48/Sheet1!C48*100,"0.00")</f>
        <v>-760.80586080586079</v>
      </c>
      <c r="D48" s="140">
        <f>IFERROR('APPENDIX 16'!D48/Sheet1!D48*100,"0.00")</f>
        <v>46.742201337959102</v>
      </c>
      <c r="E48" s="140">
        <f>IFERROR('APPENDIX 16'!E48/Sheet1!E48*100,"0.00")</f>
        <v>-52.599179206566347</v>
      </c>
      <c r="F48" s="140">
        <f>IFERROR('APPENDIX 16'!F48/Sheet1!F48*100,"0.00")</f>
        <v>62.31599158818689</v>
      </c>
      <c r="G48" s="140">
        <f>IFERROR('APPENDIX 16'!G48/Sheet1!G48*100,"0.00")</f>
        <v>21.223178120711008</v>
      </c>
      <c r="H48" s="140">
        <f>IFERROR('APPENDIX 16'!H48/Sheet1!H48*100,"0.00")</f>
        <v>17.728522375971071</v>
      </c>
      <c r="I48" s="140">
        <f>IFERROR('APPENDIX 16'!I48/Sheet1!I48*100,"0.00")</f>
        <v>5.4916886748485316</v>
      </c>
      <c r="J48" s="140">
        <f>IFERROR('APPENDIX 16'!J48/Sheet1!J48*100,"0.00")</f>
        <v>-75.466821869781825</v>
      </c>
      <c r="K48" s="140" t="str">
        <f>IFERROR('APPENDIX 16'!K48/Sheet1!K48*100,"0.00")</f>
        <v>0.00</v>
      </c>
      <c r="L48" s="140">
        <f>IFERROR('APPENDIX 16'!L48/Sheet1!L48*100,"0.00")</f>
        <v>1118.8501044568245</v>
      </c>
      <c r="M48" s="140">
        <f>IFERROR('APPENDIX 16'!M48/Sheet1!M48*100,"0.00")</f>
        <v>125.89016678691168</v>
      </c>
      <c r="N48" s="140">
        <f>IFERROR('APPENDIX 16'!N48/Sheet1!N48*100,"0.00")</f>
        <v>-47.253705318221442</v>
      </c>
      <c r="O48" s="140">
        <f>IFERROR('APPENDIX 16'!O48/Sheet1!O48*100,"0.00")</f>
        <v>67.11636679700122</v>
      </c>
      <c r="P48" s="140">
        <f>IFERROR('APPENDIX 16'!P48/Sheet1!P48*100,"0.00")</f>
        <v>22.446331911254507</v>
      </c>
      <c r="Q48" s="140">
        <f>IFERROR('APPENDIX 16'!Q48/Sheet1!Q48*100,"0.00")</f>
        <v>59.903281560753861</v>
      </c>
    </row>
    <row r="49" spans="2:17" ht="27" customHeight="1" x14ac:dyDescent="0.25">
      <c r="B49" s="141" t="s">
        <v>47</v>
      </c>
      <c r="C49" s="142">
        <f>IFERROR('APPENDIX 16'!C49/Sheet1!C49*100,"0.00")</f>
        <v>573.15238718116416</v>
      </c>
      <c r="D49" s="142">
        <f>IFERROR('APPENDIX 16'!D49/Sheet1!D49*100,"0.00")</f>
        <v>58.055500099820321</v>
      </c>
      <c r="E49" s="142">
        <f>IFERROR('APPENDIX 16'!E49/Sheet1!E49*100,"0.00")</f>
        <v>-76.063303659742829</v>
      </c>
      <c r="F49" s="142">
        <f>IFERROR('APPENDIX 16'!F49/Sheet1!F49*100,"0.00")</f>
        <v>48.473353317240097</v>
      </c>
      <c r="G49" s="142">
        <f>IFERROR('APPENDIX 16'!G49/Sheet1!G49*100,"0.00")</f>
        <v>20.072992700729927</v>
      </c>
      <c r="H49" s="142">
        <f>IFERROR('APPENDIX 16'!H49/Sheet1!H49*100,"0.00")</f>
        <v>43.482965581670442</v>
      </c>
      <c r="I49" s="142">
        <f>IFERROR('APPENDIX 16'!I49/Sheet1!I49*100,"0.00")</f>
        <v>5.4916886748485316</v>
      </c>
      <c r="J49" s="142">
        <f>IFERROR('APPENDIX 16'!J49/Sheet1!J49*100,"0.00")</f>
        <v>-0.90722462185287989</v>
      </c>
      <c r="K49" s="142" t="str">
        <f>IFERROR('APPENDIX 16'!K49/Sheet1!K49*100,"0.00")</f>
        <v>0.00</v>
      </c>
      <c r="L49" s="142">
        <f>IFERROR('APPENDIX 16'!L49/Sheet1!L49*100,"0.00")</f>
        <v>975.79848410573561</v>
      </c>
      <c r="M49" s="142">
        <f>IFERROR('APPENDIX 16'!M49/Sheet1!M49*100,"0.00")</f>
        <v>125.89307502148472</v>
      </c>
      <c r="N49" s="142">
        <f>IFERROR('APPENDIX 16'!N49/Sheet1!N49*100,"0.00")</f>
        <v>-44.624090541632981</v>
      </c>
      <c r="O49" s="142">
        <f>IFERROR('APPENDIX 16'!O49/Sheet1!O49*100,"0.00")</f>
        <v>68.731086970327894</v>
      </c>
      <c r="P49" s="142">
        <f>IFERROR('APPENDIX 16'!P49/Sheet1!P49*100,"0.00")</f>
        <v>32.321065030474706</v>
      </c>
      <c r="Q49" s="142">
        <f>IFERROR('APPENDIX 16'!Q49/Sheet1!Q49*100,"0.00")</f>
        <v>56.975879166033749</v>
      </c>
    </row>
  </sheetData>
  <sheetProtection password="E931" sheet="1" objects="1" scenarios="1"/>
  <sortState ref="B7:Q42">
    <sortCondition ref="B7:B42"/>
  </sortState>
  <mergeCells count="3">
    <mergeCell ref="B4:Q4"/>
    <mergeCell ref="B6:Q6"/>
    <mergeCell ref="B45:Q45"/>
  </mergeCells>
  <pageMargins left="0.7" right="0.7" top="0.75" bottom="0.75" header="0.3" footer="0.3"/>
  <pageSetup paperSize="9" scale="36"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B3:S56"/>
  <sheetViews>
    <sheetView showGridLines="0" topLeftCell="A49" zoomScale="80" zoomScaleNormal="80" workbookViewId="0">
      <selection activeCell="S56" sqref="S56"/>
    </sheetView>
  </sheetViews>
  <sheetFormatPr defaultRowHeight="15" x14ac:dyDescent="0.25"/>
  <cols>
    <col min="1" max="1" width="12.42578125" style="12" customWidth="1"/>
    <col min="2" max="2" width="51.28515625" style="28" customWidth="1"/>
    <col min="3" max="17" width="21.5703125" style="12" customWidth="1"/>
    <col min="18" max="19" width="6.140625" style="12" bestFit="1" customWidth="1"/>
    <col min="20" max="20" width="13.5703125" style="12" customWidth="1"/>
    <col min="21" max="16384" width="9.140625" style="12"/>
  </cols>
  <sheetData>
    <row r="3" spans="2:18" ht="5.25" customHeight="1" x14ac:dyDescent="0.25"/>
    <row r="4" spans="2:18" ht="22.5" customHeight="1" x14ac:dyDescent="0.25">
      <c r="B4" s="288" t="s">
        <v>293</v>
      </c>
      <c r="C4" s="288"/>
      <c r="D4" s="288"/>
      <c r="E4" s="288"/>
      <c r="F4" s="288"/>
      <c r="G4" s="288"/>
      <c r="H4" s="288"/>
      <c r="I4" s="288"/>
      <c r="J4" s="288"/>
      <c r="K4" s="288"/>
      <c r="L4" s="288"/>
      <c r="M4" s="288"/>
      <c r="N4" s="288"/>
      <c r="O4" s="288"/>
      <c r="P4" s="288"/>
      <c r="Q4" s="288"/>
      <c r="R4" s="14"/>
    </row>
    <row r="5" spans="2:18" ht="45" x14ac:dyDescent="0.25">
      <c r="B5" s="109" t="s">
        <v>0</v>
      </c>
      <c r="C5" s="112" t="s">
        <v>91</v>
      </c>
      <c r="D5" s="112" t="s">
        <v>92</v>
      </c>
      <c r="E5" s="112" t="s">
        <v>93</v>
      </c>
      <c r="F5" s="112" t="s">
        <v>94</v>
      </c>
      <c r="G5" s="112" t="s">
        <v>95</v>
      </c>
      <c r="H5" s="112" t="s">
        <v>96</v>
      </c>
      <c r="I5" s="112" t="s">
        <v>97</v>
      </c>
      <c r="J5" s="112" t="s">
        <v>98</v>
      </c>
      <c r="K5" s="112" t="s">
        <v>99</v>
      </c>
      <c r="L5" s="112" t="s">
        <v>100</v>
      </c>
      <c r="M5" s="112" t="s">
        <v>101</v>
      </c>
      <c r="N5" s="112" t="s">
        <v>102</v>
      </c>
      <c r="O5" s="112" t="s">
        <v>103</v>
      </c>
      <c r="P5" s="112" t="s">
        <v>104</v>
      </c>
      <c r="Q5" s="112" t="s">
        <v>105</v>
      </c>
      <c r="R5" s="134"/>
    </row>
    <row r="6" spans="2:18" ht="30" customHeight="1" x14ac:dyDescent="0.25">
      <c r="B6" s="289" t="s">
        <v>16</v>
      </c>
      <c r="C6" s="289"/>
      <c r="D6" s="289"/>
      <c r="E6" s="289"/>
      <c r="F6" s="289"/>
      <c r="G6" s="289"/>
      <c r="H6" s="289"/>
      <c r="I6" s="289"/>
      <c r="J6" s="289"/>
      <c r="K6" s="289"/>
      <c r="L6" s="289"/>
      <c r="M6" s="289"/>
      <c r="N6" s="289"/>
      <c r="O6" s="289"/>
      <c r="P6" s="289"/>
      <c r="Q6" s="289"/>
      <c r="R6" s="134"/>
    </row>
    <row r="7" spans="2:18" ht="30" customHeight="1" x14ac:dyDescent="0.25">
      <c r="B7" s="127" t="s">
        <v>17</v>
      </c>
      <c r="C7" s="130">
        <v>0</v>
      </c>
      <c r="D7" s="130">
        <v>0</v>
      </c>
      <c r="E7" s="130">
        <v>5192</v>
      </c>
      <c r="F7" s="130">
        <v>0</v>
      </c>
      <c r="G7" s="130">
        <v>634</v>
      </c>
      <c r="H7" s="130">
        <v>155</v>
      </c>
      <c r="I7" s="130">
        <v>0</v>
      </c>
      <c r="J7" s="130">
        <v>0</v>
      </c>
      <c r="K7" s="130">
        <v>0</v>
      </c>
      <c r="L7" s="130">
        <v>7419</v>
      </c>
      <c r="M7" s="130">
        <v>467</v>
      </c>
      <c r="N7" s="130">
        <v>4504</v>
      </c>
      <c r="O7" s="130">
        <v>-118533</v>
      </c>
      <c r="P7" s="130">
        <v>-4144</v>
      </c>
      <c r="Q7" s="133">
        <v>-104307</v>
      </c>
      <c r="R7" s="144"/>
    </row>
    <row r="8" spans="2:18" ht="30" customHeight="1" x14ac:dyDescent="0.25">
      <c r="B8" s="127" t="s">
        <v>18</v>
      </c>
      <c r="C8" s="130">
        <v>0</v>
      </c>
      <c r="D8" s="130">
        <v>8076</v>
      </c>
      <c r="E8" s="130">
        <v>-1100</v>
      </c>
      <c r="F8" s="130">
        <v>-114094</v>
      </c>
      <c r="G8" s="130">
        <v>2347</v>
      </c>
      <c r="H8" s="130">
        <v>-8843</v>
      </c>
      <c r="I8" s="130">
        <v>32952</v>
      </c>
      <c r="J8" s="130">
        <v>17553</v>
      </c>
      <c r="K8" s="130">
        <v>-2587</v>
      </c>
      <c r="L8" s="130">
        <v>41807</v>
      </c>
      <c r="M8" s="130">
        <v>-15726</v>
      </c>
      <c r="N8" s="130">
        <v>12328</v>
      </c>
      <c r="O8" s="130">
        <v>0</v>
      </c>
      <c r="P8" s="130">
        <v>-27440</v>
      </c>
      <c r="Q8" s="133">
        <v>-54728</v>
      </c>
      <c r="R8" s="144"/>
    </row>
    <row r="9" spans="2:18" ht="30" customHeight="1" x14ac:dyDescent="0.25">
      <c r="B9" s="127" t="s">
        <v>19</v>
      </c>
      <c r="C9" s="130">
        <v>-6573</v>
      </c>
      <c r="D9" s="130">
        <v>-5688</v>
      </c>
      <c r="E9" s="130">
        <v>16854</v>
      </c>
      <c r="F9" s="130">
        <v>-15543</v>
      </c>
      <c r="G9" s="130">
        <v>29463</v>
      </c>
      <c r="H9" s="130">
        <v>3739</v>
      </c>
      <c r="I9" s="130">
        <v>290785</v>
      </c>
      <c r="J9" s="130">
        <v>-157139</v>
      </c>
      <c r="K9" s="130">
        <v>0</v>
      </c>
      <c r="L9" s="130">
        <v>58585</v>
      </c>
      <c r="M9" s="130">
        <v>37645</v>
      </c>
      <c r="N9" s="130">
        <v>-1663</v>
      </c>
      <c r="O9" s="130">
        <v>0</v>
      </c>
      <c r="P9" s="130">
        <v>-123194</v>
      </c>
      <c r="Q9" s="133">
        <v>127271</v>
      </c>
      <c r="R9" s="144"/>
    </row>
    <row r="10" spans="2:18" ht="30" customHeight="1" x14ac:dyDescent="0.25">
      <c r="B10" s="127" t="s">
        <v>202</v>
      </c>
      <c r="C10" s="130">
        <v>-433</v>
      </c>
      <c r="D10" s="130">
        <v>-447</v>
      </c>
      <c r="E10" s="130">
        <v>-32768</v>
      </c>
      <c r="F10" s="130">
        <v>-904</v>
      </c>
      <c r="G10" s="130">
        <v>-1103</v>
      </c>
      <c r="H10" s="130">
        <v>-5176</v>
      </c>
      <c r="I10" s="130">
        <v>-14149</v>
      </c>
      <c r="J10" s="130">
        <v>-839</v>
      </c>
      <c r="K10" s="130">
        <v>0</v>
      </c>
      <c r="L10" s="130">
        <v>352</v>
      </c>
      <c r="M10" s="130">
        <v>6092</v>
      </c>
      <c r="N10" s="130">
        <v>-13322</v>
      </c>
      <c r="O10" s="130">
        <v>0</v>
      </c>
      <c r="P10" s="130">
        <v>2193</v>
      </c>
      <c r="Q10" s="133">
        <v>-60504</v>
      </c>
      <c r="R10" s="144"/>
    </row>
    <row r="11" spans="2:18" ht="30" customHeight="1" x14ac:dyDescent="0.25">
      <c r="B11" s="127" t="s">
        <v>20</v>
      </c>
      <c r="C11" s="130">
        <v>-171</v>
      </c>
      <c r="D11" s="130">
        <v>-452</v>
      </c>
      <c r="E11" s="130">
        <v>2688</v>
      </c>
      <c r="F11" s="130">
        <v>-20227</v>
      </c>
      <c r="G11" s="130">
        <v>12869</v>
      </c>
      <c r="H11" s="130">
        <v>-11774</v>
      </c>
      <c r="I11" s="130">
        <v>-13708</v>
      </c>
      <c r="J11" s="130">
        <v>122244</v>
      </c>
      <c r="K11" s="130">
        <v>0</v>
      </c>
      <c r="L11" s="130">
        <v>18591</v>
      </c>
      <c r="M11" s="130">
        <v>-3070</v>
      </c>
      <c r="N11" s="130">
        <v>8773</v>
      </c>
      <c r="O11" s="130">
        <v>-141519</v>
      </c>
      <c r="P11" s="130">
        <v>18454</v>
      </c>
      <c r="Q11" s="133">
        <v>-7302</v>
      </c>
      <c r="R11" s="144"/>
    </row>
    <row r="12" spans="2:18" ht="30" customHeight="1" x14ac:dyDescent="0.25">
      <c r="B12" s="127" t="s">
        <v>194</v>
      </c>
      <c r="C12" s="130">
        <v>0</v>
      </c>
      <c r="D12" s="130">
        <v>5145</v>
      </c>
      <c r="E12" s="130">
        <v>6572</v>
      </c>
      <c r="F12" s="130">
        <v>-35656</v>
      </c>
      <c r="G12" s="130">
        <v>9537</v>
      </c>
      <c r="H12" s="130">
        <v>12149</v>
      </c>
      <c r="I12" s="130">
        <v>-155446</v>
      </c>
      <c r="J12" s="130">
        <v>-39716</v>
      </c>
      <c r="K12" s="130">
        <v>0</v>
      </c>
      <c r="L12" s="130">
        <v>27467</v>
      </c>
      <c r="M12" s="130">
        <v>11343</v>
      </c>
      <c r="N12" s="130">
        <v>1878</v>
      </c>
      <c r="O12" s="130">
        <v>24165</v>
      </c>
      <c r="P12" s="130">
        <v>-28958</v>
      </c>
      <c r="Q12" s="133">
        <v>-161521</v>
      </c>
      <c r="R12" s="144"/>
    </row>
    <row r="13" spans="2:18" ht="30" customHeight="1" x14ac:dyDescent="0.25">
      <c r="B13" s="127" t="s">
        <v>21</v>
      </c>
      <c r="C13" s="130">
        <v>0</v>
      </c>
      <c r="D13" s="130">
        <v>22369</v>
      </c>
      <c r="E13" s="130">
        <v>952</v>
      </c>
      <c r="F13" s="130">
        <v>-6181</v>
      </c>
      <c r="G13" s="130">
        <v>10741</v>
      </c>
      <c r="H13" s="130">
        <v>-1634</v>
      </c>
      <c r="I13" s="130">
        <v>-53237</v>
      </c>
      <c r="J13" s="130">
        <v>-40629</v>
      </c>
      <c r="K13" s="130">
        <v>-51351</v>
      </c>
      <c r="L13" s="130">
        <v>38993</v>
      </c>
      <c r="M13" s="130">
        <v>-34532</v>
      </c>
      <c r="N13" s="130">
        <v>68970</v>
      </c>
      <c r="O13" s="130">
        <v>-2975</v>
      </c>
      <c r="P13" s="130">
        <v>32021</v>
      </c>
      <c r="Q13" s="133">
        <v>-16493</v>
      </c>
      <c r="R13" s="144"/>
    </row>
    <row r="14" spans="2:18" ht="30" customHeight="1" x14ac:dyDescent="0.25">
      <c r="B14" s="127" t="s">
        <v>22</v>
      </c>
      <c r="C14" s="130">
        <v>0</v>
      </c>
      <c r="D14" s="130">
        <v>7328</v>
      </c>
      <c r="E14" s="130">
        <v>8980</v>
      </c>
      <c r="F14" s="130">
        <v>2943</v>
      </c>
      <c r="G14" s="130">
        <v>-50793</v>
      </c>
      <c r="H14" s="130">
        <v>-1960</v>
      </c>
      <c r="I14" s="130">
        <v>-196510</v>
      </c>
      <c r="J14" s="130">
        <v>20700</v>
      </c>
      <c r="K14" s="130">
        <v>0</v>
      </c>
      <c r="L14" s="130">
        <v>-6005</v>
      </c>
      <c r="M14" s="130">
        <v>10224</v>
      </c>
      <c r="N14" s="130">
        <v>5607</v>
      </c>
      <c r="O14" s="130">
        <v>-19568</v>
      </c>
      <c r="P14" s="130">
        <v>9287</v>
      </c>
      <c r="Q14" s="133">
        <v>-209766</v>
      </c>
      <c r="R14" s="144"/>
    </row>
    <row r="15" spans="2:18" ht="30" customHeight="1" x14ac:dyDescent="0.25">
      <c r="B15" s="127" t="s">
        <v>23</v>
      </c>
      <c r="C15" s="130">
        <v>0</v>
      </c>
      <c r="D15" s="130">
        <v>1107</v>
      </c>
      <c r="E15" s="130">
        <v>-1146</v>
      </c>
      <c r="F15" s="130">
        <v>2877</v>
      </c>
      <c r="G15" s="130">
        <v>119</v>
      </c>
      <c r="H15" s="130">
        <v>-85</v>
      </c>
      <c r="I15" s="130">
        <v>10900</v>
      </c>
      <c r="J15" s="130">
        <v>-2974</v>
      </c>
      <c r="K15" s="130">
        <v>-885</v>
      </c>
      <c r="L15" s="130">
        <v>-8497</v>
      </c>
      <c r="M15" s="130">
        <v>14933</v>
      </c>
      <c r="N15" s="130">
        <v>5013</v>
      </c>
      <c r="O15" s="130">
        <v>0</v>
      </c>
      <c r="P15" s="130">
        <v>1869</v>
      </c>
      <c r="Q15" s="133">
        <v>23231</v>
      </c>
      <c r="R15" s="144"/>
    </row>
    <row r="16" spans="2:18" ht="30" customHeight="1" x14ac:dyDescent="0.25">
      <c r="B16" s="127" t="s">
        <v>24</v>
      </c>
      <c r="C16" s="130">
        <v>0</v>
      </c>
      <c r="D16" s="130">
        <v>0</v>
      </c>
      <c r="E16" s="130">
        <v>0</v>
      </c>
      <c r="F16" s="130">
        <v>0</v>
      </c>
      <c r="G16" s="130">
        <v>0</v>
      </c>
      <c r="H16" s="130">
        <v>0</v>
      </c>
      <c r="I16" s="130">
        <v>11803</v>
      </c>
      <c r="J16" s="130">
        <v>4160</v>
      </c>
      <c r="K16" s="130">
        <v>196220</v>
      </c>
      <c r="L16" s="130">
        <v>0</v>
      </c>
      <c r="M16" s="130">
        <v>0</v>
      </c>
      <c r="N16" s="130">
        <v>0</v>
      </c>
      <c r="O16" s="130">
        <v>0</v>
      </c>
      <c r="P16" s="130">
        <v>0</v>
      </c>
      <c r="Q16" s="133">
        <v>212183</v>
      </c>
      <c r="R16" s="144"/>
    </row>
    <row r="17" spans="2:18" ht="30" customHeight="1" x14ac:dyDescent="0.25">
      <c r="B17" s="127" t="s">
        <v>25</v>
      </c>
      <c r="C17" s="130">
        <v>11955</v>
      </c>
      <c r="D17" s="130">
        <v>223238</v>
      </c>
      <c r="E17" s="130">
        <v>-537</v>
      </c>
      <c r="F17" s="130">
        <v>-245281</v>
      </c>
      <c r="G17" s="130">
        <v>24458</v>
      </c>
      <c r="H17" s="130">
        <v>-12697</v>
      </c>
      <c r="I17" s="130">
        <v>-233714</v>
      </c>
      <c r="J17" s="130">
        <v>187857</v>
      </c>
      <c r="K17" s="130">
        <v>-21614</v>
      </c>
      <c r="L17" s="130">
        <v>5505</v>
      </c>
      <c r="M17" s="130">
        <v>-91630</v>
      </c>
      <c r="N17" s="130">
        <v>66245</v>
      </c>
      <c r="O17" s="130">
        <v>0</v>
      </c>
      <c r="P17" s="130">
        <v>12676</v>
      </c>
      <c r="Q17" s="133">
        <v>-73541</v>
      </c>
      <c r="R17" s="144"/>
    </row>
    <row r="18" spans="2:18" ht="30" customHeight="1" x14ac:dyDescent="0.25">
      <c r="B18" s="127" t="s">
        <v>26</v>
      </c>
      <c r="C18" s="130">
        <v>212</v>
      </c>
      <c r="D18" s="130">
        <v>14845</v>
      </c>
      <c r="E18" s="130">
        <v>-15396</v>
      </c>
      <c r="F18" s="130">
        <v>23615</v>
      </c>
      <c r="G18" s="130">
        <v>-2006</v>
      </c>
      <c r="H18" s="130">
        <v>-6677</v>
      </c>
      <c r="I18" s="130">
        <v>-42421</v>
      </c>
      <c r="J18" s="130">
        <v>-4388</v>
      </c>
      <c r="K18" s="130">
        <v>0</v>
      </c>
      <c r="L18" s="130">
        <v>-32757</v>
      </c>
      <c r="M18" s="130">
        <v>2620</v>
      </c>
      <c r="N18" s="130">
        <v>19151</v>
      </c>
      <c r="O18" s="130">
        <v>7944</v>
      </c>
      <c r="P18" s="130">
        <v>-28147</v>
      </c>
      <c r="Q18" s="133">
        <v>-63403</v>
      </c>
      <c r="R18" s="144"/>
    </row>
    <row r="19" spans="2:18" ht="30" customHeight="1" x14ac:dyDescent="0.25">
      <c r="B19" s="127" t="s">
        <v>27</v>
      </c>
      <c r="C19" s="130">
        <v>713</v>
      </c>
      <c r="D19" s="130">
        <v>13644</v>
      </c>
      <c r="E19" s="130">
        <v>11729</v>
      </c>
      <c r="F19" s="130">
        <v>20356</v>
      </c>
      <c r="G19" s="130">
        <v>2268</v>
      </c>
      <c r="H19" s="130">
        <v>4463</v>
      </c>
      <c r="I19" s="130">
        <v>28921</v>
      </c>
      <c r="J19" s="130">
        <v>-26010</v>
      </c>
      <c r="K19" s="130">
        <v>65400</v>
      </c>
      <c r="L19" s="130">
        <v>5185</v>
      </c>
      <c r="M19" s="130">
        <v>-4066</v>
      </c>
      <c r="N19" s="130">
        <v>-74416</v>
      </c>
      <c r="O19" s="130">
        <v>29247</v>
      </c>
      <c r="P19" s="130">
        <v>10080</v>
      </c>
      <c r="Q19" s="133">
        <v>87514</v>
      </c>
      <c r="R19" s="144"/>
    </row>
    <row r="20" spans="2:18" ht="30" customHeight="1" x14ac:dyDescent="0.25">
      <c r="B20" s="127" t="s">
        <v>28</v>
      </c>
      <c r="C20" s="130">
        <v>0</v>
      </c>
      <c r="D20" s="130">
        <v>-7847</v>
      </c>
      <c r="E20" s="130">
        <v>-3254</v>
      </c>
      <c r="F20" s="130">
        <v>-26528</v>
      </c>
      <c r="G20" s="130">
        <v>2279</v>
      </c>
      <c r="H20" s="130">
        <v>30321</v>
      </c>
      <c r="I20" s="130">
        <v>-26265</v>
      </c>
      <c r="J20" s="130">
        <v>38226</v>
      </c>
      <c r="K20" s="130">
        <v>0</v>
      </c>
      <c r="L20" s="130">
        <v>-2459</v>
      </c>
      <c r="M20" s="130">
        <v>18371</v>
      </c>
      <c r="N20" s="130">
        <v>-20896</v>
      </c>
      <c r="O20" s="130">
        <v>0</v>
      </c>
      <c r="P20" s="130">
        <v>3426</v>
      </c>
      <c r="Q20" s="133">
        <v>5375</v>
      </c>
      <c r="R20" s="144"/>
    </row>
    <row r="21" spans="2:18" ht="30" customHeight="1" x14ac:dyDescent="0.25">
      <c r="B21" s="127" t="s">
        <v>29</v>
      </c>
      <c r="C21" s="130">
        <v>-2536</v>
      </c>
      <c r="D21" s="130">
        <v>-26229</v>
      </c>
      <c r="E21" s="130">
        <v>-7196</v>
      </c>
      <c r="F21" s="130">
        <v>19916</v>
      </c>
      <c r="G21" s="130">
        <v>9163</v>
      </c>
      <c r="H21" s="130">
        <v>10069</v>
      </c>
      <c r="I21" s="130">
        <v>-26702</v>
      </c>
      <c r="J21" s="130">
        <v>44446</v>
      </c>
      <c r="K21" s="130">
        <v>4154</v>
      </c>
      <c r="L21" s="130">
        <v>-7492</v>
      </c>
      <c r="M21" s="130">
        <v>-7923</v>
      </c>
      <c r="N21" s="130">
        <v>44423</v>
      </c>
      <c r="O21" s="130">
        <v>16757</v>
      </c>
      <c r="P21" s="130">
        <v>10510</v>
      </c>
      <c r="Q21" s="133">
        <v>81358</v>
      </c>
      <c r="R21" s="144"/>
    </row>
    <row r="22" spans="2:18" ht="30" customHeight="1" x14ac:dyDescent="0.25">
      <c r="B22" s="127" t="s">
        <v>30</v>
      </c>
      <c r="C22" s="130">
        <v>-1089</v>
      </c>
      <c r="D22" s="130">
        <v>21038</v>
      </c>
      <c r="E22" s="130">
        <v>23645</v>
      </c>
      <c r="F22" s="130">
        <v>-4351</v>
      </c>
      <c r="G22" s="130">
        <v>-5011</v>
      </c>
      <c r="H22" s="130">
        <v>-1433</v>
      </c>
      <c r="I22" s="130">
        <v>-11255</v>
      </c>
      <c r="J22" s="130">
        <v>3453</v>
      </c>
      <c r="K22" s="130">
        <v>0</v>
      </c>
      <c r="L22" s="130">
        <v>-5010</v>
      </c>
      <c r="M22" s="130">
        <v>-10173</v>
      </c>
      <c r="N22" s="130">
        <v>8535</v>
      </c>
      <c r="O22" s="130">
        <v>5174</v>
      </c>
      <c r="P22" s="130">
        <v>2744</v>
      </c>
      <c r="Q22" s="133">
        <v>26268</v>
      </c>
      <c r="R22" s="144"/>
    </row>
    <row r="23" spans="2:18" ht="30" customHeight="1" x14ac:dyDescent="0.25">
      <c r="B23" s="127" t="s">
        <v>31</v>
      </c>
      <c r="C23" s="130">
        <v>0</v>
      </c>
      <c r="D23" s="130">
        <v>974</v>
      </c>
      <c r="E23" s="130">
        <v>-1731</v>
      </c>
      <c r="F23" s="130">
        <v>-856</v>
      </c>
      <c r="G23" s="130">
        <v>-59</v>
      </c>
      <c r="H23" s="130">
        <v>1735</v>
      </c>
      <c r="I23" s="130">
        <v>1537</v>
      </c>
      <c r="J23" s="130">
        <v>1648</v>
      </c>
      <c r="K23" s="130">
        <v>0</v>
      </c>
      <c r="L23" s="130">
        <v>616</v>
      </c>
      <c r="M23" s="130">
        <v>792</v>
      </c>
      <c r="N23" s="130">
        <v>197</v>
      </c>
      <c r="O23" s="130">
        <v>0</v>
      </c>
      <c r="P23" s="130">
        <v>4520</v>
      </c>
      <c r="Q23" s="133">
        <v>9374</v>
      </c>
      <c r="R23" s="144"/>
    </row>
    <row r="24" spans="2:18" ht="30" customHeight="1" x14ac:dyDescent="0.25">
      <c r="B24" s="127" t="s">
        <v>32</v>
      </c>
      <c r="C24" s="130">
        <v>0</v>
      </c>
      <c r="D24" s="130">
        <v>0</v>
      </c>
      <c r="E24" s="130">
        <v>0</v>
      </c>
      <c r="F24" s="130">
        <v>0</v>
      </c>
      <c r="G24" s="130">
        <v>0</v>
      </c>
      <c r="H24" s="130">
        <v>0</v>
      </c>
      <c r="I24" s="130">
        <v>0</v>
      </c>
      <c r="J24" s="130">
        <v>0</v>
      </c>
      <c r="K24" s="130">
        <v>0</v>
      </c>
      <c r="L24" s="130">
        <v>0</v>
      </c>
      <c r="M24" s="130">
        <v>0</v>
      </c>
      <c r="N24" s="130">
        <v>0</v>
      </c>
      <c r="O24" s="130">
        <v>0</v>
      </c>
      <c r="P24" s="130">
        <v>0</v>
      </c>
      <c r="Q24" s="133">
        <v>0</v>
      </c>
      <c r="R24" s="144"/>
    </row>
    <row r="25" spans="2:18" ht="30" customHeight="1" x14ac:dyDescent="0.25">
      <c r="B25" s="127" t="s">
        <v>33</v>
      </c>
      <c r="C25" s="130">
        <v>-1531</v>
      </c>
      <c r="D25" s="130">
        <v>638</v>
      </c>
      <c r="E25" s="130">
        <v>2705</v>
      </c>
      <c r="F25" s="130">
        <v>10900</v>
      </c>
      <c r="G25" s="130">
        <v>23916</v>
      </c>
      <c r="H25" s="130">
        <v>11719</v>
      </c>
      <c r="I25" s="130">
        <v>-19933</v>
      </c>
      <c r="J25" s="130">
        <v>24137</v>
      </c>
      <c r="K25" s="130">
        <v>0</v>
      </c>
      <c r="L25" s="130">
        <v>-22176</v>
      </c>
      <c r="M25" s="130">
        <v>19769</v>
      </c>
      <c r="N25" s="130">
        <v>677</v>
      </c>
      <c r="O25" s="130">
        <v>151726</v>
      </c>
      <c r="P25" s="130">
        <v>-2636</v>
      </c>
      <c r="Q25" s="133">
        <v>199912</v>
      </c>
      <c r="R25" s="144"/>
    </row>
    <row r="26" spans="2:18" ht="30" customHeight="1" x14ac:dyDescent="0.25">
      <c r="B26" s="127" t="s">
        <v>34</v>
      </c>
      <c r="C26" s="130">
        <v>0</v>
      </c>
      <c r="D26" s="130">
        <v>-19992</v>
      </c>
      <c r="E26" s="130">
        <v>-2144</v>
      </c>
      <c r="F26" s="130">
        <v>-30503</v>
      </c>
      <c r="G26" s="130">
        <v>-4220</v>
      </c>
      <c r="H26" s="130">
        <v>-15913</v>
      </c>
      <c r="I26" s="130">
        <v>-23245</v>
      </c>
      <c r="J26" s="130">
        <v>-63756</v>
      </c>
      <c r="K26" s="130">
        <v>0</v>
      </c>
      <c r="L26" s="130">
        <v>592</v>
      </c>
      <c r="M26" s="130">
        <v>-10919</v>
      </c>
      <c r="N26" s="130">
        <v>-64226</v>
      </c>
      <c r="O26" s="130">
        <v>-1392</v>
      </c>
      <c r="P26" s="130">
        <v>357</v>
      </c>
      <c r="Q26" s="133">
        <v>-235361</v>
      </c>
      <c r="R26" s="144"/>
    </row>
    <row r="27" spans="2:18" ht="30" customHeight="1" x14ac:dyDescent="0.25">
      <c r="B27" s="127" t="s">
        <v>35</v>
      </c>
      <c r="C27" s="130">
        <v>0</v>
      </c>
      <c r="D27" s="130">
        <v>-1183</v>
      </c>
      <c r="E27" s="130">
        <v>305</v>
      </c>
      <c r="F27" s="130">
        <v>-6313</v>
      </c>
      <c r="G27" s="130">
        <v>18139</v>
      </c>
      <c r="H27" s="130">
        <v>-68002</v>
      </c>
      <c r="I27" s="130">
        <v>-161619</v>
      </c>
      <c r="J27" s="130">
        <v>396499</v>
      </c>
      <c r="K27" s="130">
        <v>-129343</v>
      </c>
      <c r="L27" s="130">
        <v>-4461</v>
      </c>
      <c r="M27" s="130">
        <v>-9333</v>
      </c>
      <c r="N27" s="130">
        <v>6356</v>
      </c>
      <c r="O27" s="130">
        <v>619</v>
      </c>
      <c r="P27" s="130">
        <v>-10691</v>
      </c>
      <c r="Q27" s="133">
        <v>30975</v>
      </c>
      <c r="R27" s="144"/>
    </row>
    <row r="28" spans="2:18" ht="30" customHeight="1" x14ac:dyDescent="0.25">
      <c r="B28" s="127" t="s">
        <v>36</v>
      </c>
      <c r="C28" s="130">
        <v>0</v>
      </c>
      <c r="D28" s="130">
        <v>-4878</v>
      </c>
      <c r="E28" s="130">
        <v>-1972</v>
      </c>
      <c r="F28" s="130">
        <v>-71533</v>
      </c>
      <c r="G28" s="130">
        <v>-6394</v>
      </c>
      <c r="H28" s="130">
        <v>86</v>
      </c>
      <c r="I28" s="130">
        <v>95151</v>
      </c>
      <c r="J28" s="130">
        <v>158086</v>
      </c>
      <c r="K28" s="130">
        <v>0</v>
      </c>
      <c r="L28" s="130">
        <v>-38456</v>
      </c>
      <c r="M28" s="130">
        <v>-4811</v>
      </c>
      <c r="N28" s="130">
        <v>-23451</v>
      </c>
      <c r="O28" s="130">
        <v>-25473</v>
      </c>
      <c r="P28" s="130">
        <v>19698</v>
      </c>
      <c r="Q28" s="133">
        <v>96053</v>
      </c>
      <c r="R28" s="144"/>
    </row>
    <row r="29" spans="2:18" ht="30" customHeight="1" x14ac:dyDescent="0.25">
      <c r="B29" s="127" t="s">
        <v>37</v>
      </c>
      <c r="C29" s="130">
        <v>34</v>
      </c>
      <c r="D29" s="130">
        <v>10927</v>
      </c>
      <c r="E29" s="130">
        <v>-7981</v>
      </c>
      <c r="F29" s="130">
        <v>48340</v>
      </c>
      <c r="G29" s="130">
        <v>2617</v>
      </c>
      <c r="H29" s="130">
        <v>24103</v>
      </c>
      <c r="I29" s="130">
        <v>4043</v>
      </c>
      <c r="J29" s="130">
        <v>8389</v>
      </c>
      <c r="K29" s="130">
        <v>0</v>
      </c>
      <c r="L29" s="130">
        <v>-243</v>
      </c>
      <c r="M29" s="130">
        <v>8079</v>
      </c>
      <c r="N29" s="130">
        <v>26241</v>
      </c>
      <c r="O29" s="130">
        <v>0</v>
      </c>
      <c r="P29" s="130">
        <v>3923</v>
      </c>
      <c r="Q29" s="133">
        <v>128472</v>
      </c>
      <c r="R29" s="144"/>
    </row>
    <row r="30" spans="2:18" ht="30" customHeight="1" x14ac:dyDescent="0.25">
      <c r="B30" s="127" t="s">
        <v>38</v>
      </c>
      <c r="C30" s="130">
        <v>0</v>
      </c>
      <c r="D30" s="130">
        <v>164</v>
      </c>
      <c r="E30" s="130">
        <v>2913</v>
      </c>
      <c r="F30" s="130">
        <v>9075</v>
      </c>
      <c r="G30" s="130">
        <v>229</v>
      </c>
      <c r="H30" s="130">
        <v>-4355</v>
      </c>
      <c r="I30" s="130">
        <v>22740</v>
      </c>
      <c r="J30" s="130">
        <v>53855</v>
      </c>
      <c r="K30" s="130">
        <v>3746</v>
      </c>
      <c r="L30" s="130">
        <v>-2562</v>
      </c>
      <c r="M30" s="130">
        <v>13329</v>
      </c>
      <c r="N30" s="130">
        <v>6933</v>
      </c>
      <c r="O30" s="130">
        <v>0</v>
      </c>
      <c r="P30" s="130">
        <v>-4804</v>
      </c>
      <c r="Q30" s="133">
        <v>101264</v>
      </c>
      <c r="R30" s="144"/>
    </row>
    <row r="31" spans="2:18" ht="30" customHeight="1" x14ac:dyDescent="0.25">
      <c r="B31" s="127" t="s">
        <v>196</v>
      </c>
      <c r="C31" s="130">
        <v>0</v>
      </c>
      <c r="D31" s="130">
        <v>1494</v>
      </c>
      <c r="E31" s="130">
        <v>-2105</v>
      </c>
      <c r="F31" s="130">
        <v>-16696</v>
      </c>
      <c r="G31" s="130">
        <v>-3277</v>
      </c>
      <c r="H31" s="130">
        <v>237</v>
      </c>
      <c r="I31" s="130">
        <v>-28834</v>
      </c>
      <c r="J31" s="130">
        <v>-3117</v>
      </c>
      <c r="K31" s="130">
        <v>0</v>
      </c>
      <c r="L31" s="130">
        <v>-3520</v>
      </c>
      <c r="M31" s="130">
        <v>-4320</v>
      </c>
      <c r="N31" s="130">
        <v>-11383</v>
      </c>
      <c r="O31" s="130">
        <v>-10591</v>
      </c>
      <c r="P31" s="130">
        <v>4884</v>
      </c>
      <c r="Q31" s="133">
        <v>-77226</v>
      </c>
      <c r="R31" s="144"/>
    </row>
    <row r="32" spans="2:18" ht="30" customHeight="1" x14ac:dyDescent="0.25">
      <c r="B32" s="127" t="s">
        <v>197</v>
      </c>
      <c r="C32" s="130">
        <v>14232</v>
      </c>
      <c r="D32" s="130">
        <v>1610</v>
      </c>
      <c r="E32" s="130">
        <v>4172</v>
      </c>
      <c r="F32" s="130">
        <v>9166</v>
      </c>
      <c r="G32" s="130">
        <v>17242</v>
      </c>
      <c r="H32" s="130">
        <v>5419</v>
      </c>
      <c r="I32" s="130">
        <v>-100272</v>
      </c>
      <c r="J32" s="130">
        <v>21549</v>
      </c>
      <c r="K32" s="130">
        <v>0</v>
      </c>
      <c r="L32" s="130">
        <v>-107</v>
      </c>
      <c r="M32" s="130">
        <v>-33595</v>
      </c>
      <c r="N32" s="130">
        <v>603</v>
      </c>
      <c r="O32" s="130">
        <v>0</v>
      </c>
      <c r="P32" s="130">
        <v>27969</v>
      </c>
      <c r="Q32" s="133">
        <v>-32010</v>
      </c>
      <c r="R32" s="144"/>
    </row>
    <row r="33" spans="2:18" ht="30" customHeight="1" x14ac:dyDescent="0.25">
      <c r="B33" s="127" t="s">
        <v>215</v>
      </c>
      <c r="C33" s="130">
        <v>0</v>
      </c>
      <c r="D33" s="130">
        <v>-1394</v>
      </c>
      <c r="E33" s="130">
        <v>-497</v>
      </c>
      <c r="F33" s="130">
        <v>-6939</v>
      </c>
      <c r="G33" s="130">
        <v>-3024</v>
      </c>
      <c r="H33" s="130">
        <v>-51</v>
      </c>
      <c r="I33" s="130">
        <v>-4198</v>
      </c>
      <c r="J33" s="130">
        <v>-4364</v>
      </c>
      <c r="K33" s="130">
        <v>0</v>
      </c>
      <c r="L33" s="130">
        <v>-506</v>
      </c>
      <c r="M33" s="130">
        <v>-263</v>
      </c>
      <c r="N33" s="130">
        <v>-1920</v>
      </c>
      <c r="O33" s="130">
        <v>0</v>
      </c>
      <c r="P33" s="130">
        <v>-8585</v>
      </c>
      <c r="Q33" s="133">
        <v>-31740</v>
      </c>
      <c r="R33" s="144"/>
    </row>
    <row r="34" spans="2:18" ht="30" customHeight="1" x14ac:dyDescent="0.25">
      <c r="B34" s="127" t="s">
        <v>198</v>
      </c>
      <c r="C34" s="130">
        <v>0</v>
      </c>
      <c r="D34" s="130">
        <v>167</v>
      </c>
      <c r="E34" s="130">
        <v>-5591</v>
      </c>
      <c r="F34" s="130">
        <v>-8785</v>
      </c>
      <c r="G34" s="130">
        <v>203</v>
      </c>
      <c r="H34" s="130">
        <v>-198</v>
      </c>
      <c r="I34" s="130">
        <v>-7456</v>
      </c>
      <c r="J34" s="130">
        <v>2856</v>
      </c>
      <c r="K34" s="130">
        <v>0</v>
      </c>
      <c r="L34" s="130">
        <v>-47781</v>
      </c>
      <c r="M34" s="130">
        <v>-290</v>
      </c>
      <c r="N34" s="130">
        <v>7555</v>
      </c>
      <c r="O34" s="130">
        <v>-95637</v>
      </c>
      <c r="P34" s="130">
        <v>-2793</v>
      </c>
      <c r="Q34" s="133">
        <v>-157750</v>
      </c>
      <c r="R34" s="144"/>
    </row>
    <row r="35" spans="2:18" ht="30" customHeight="1" x14ac:dyDescent="0.25">
      <c r="B35" s="127" t="s">
        <v>199</v>
      </c>
      <c r="C35" s="130">
        <v>0</v>
      </c>
      <c r="D35" s="130">
        <v>-6193</v>
      </c>
      <c r="E35" s="130">
        <v>596</v>
      </c>
      <c r="F35" s="130">
        <v>1499</v>
      </c>
      <c r="G35" s="130">
        <v>-819</v>
      </c>
      <c r="H35" s="130">
        <v>2599</v>
      </c>
      <c r="I35" s="130">
        <v>-29627</v>
      </c>
      <c r="J35" s="130">
        <v>-4584</v>
      </c>
      <c r="K35" s="130">
        <v>0</v>
      </c>
      <c r="L35" s="130">
        <v>303</v>
      </c>
      <c r="M35" s="130">
        <v>3307</v>
      </c>
      <c r="N35" s="130">
        <v>-119996</v>
      </c>
      <c r="O35" s="130">
        <v>126468</v>
      </c>
      <c r="P35" s="130">
        <v>7179</v>
      </c>
      <c r="Q35" s="133">
        <v>-19267</v>
      </c>
      <c r="R35" s="144"/>
    </row>
    <row r="36" spans="2:18" ht="30" customHeight="1" x14ac:dyDescent="0.25">
      <c r="B36" s="127" t="s">
        <v>216</v>
      </c>
      <c r="C36" s="130">
        <v>0</v>
      </c>
      <c r="D36" s="130">
        <v>-2189</v>
      </c>
      <c r="E36" s="130">
        <v>4855</v>
      </c>
      <c r="F36" s="130">
        <v>11982</v>
      </c>
      <c r="G36" s="130">
        <v>16802</v>
      </c>
      <c r="H36" s="130">
        <v>1824</v>
      </c>
      <c r="I36" s="130">
        <v>-94408</v>
      </c>
      <c r="J36" s="130">
        <v>16304</v>
      </c>
      <c r="K36" s="130">
        <v>-4638</v>
      </c>
      <c r="L36" s="130">
        <v>8607</v>
      </c>
      <c r="M36" s="130">
        <v>15209</v>
      </c>
      <c r="N36" s="130">
        <v>-2984</v>
      </c>
      <c r="O36" s="130">
        <v>26614</v>
      </c>
      <c r="P36" s="130">
        <v>3580</v>
      </c>
      <c r="Q36" s="133">
        <v>1558</v>
      </c>
      <c r="R36" s="144"/>
    </row>
    <row r="37" spans="2:18" ht="30" customHeight="1" x14ac:dyDescent="0.25">
      <c r="B37" s="127" t="s">
        <v>40</v>
      </c>
      <c r="C37" s="130">
        <v>0</v>
      </c>
      <c r="D37" s="130">
        <v>-1136</v>
      </c>
      <c r="E37" s="130">
        <v>-1173</v>
      </c>
      <c r="F37" s="130">
        <v>-1023</v>
      </c>
      <c r="G37" s="130">
        <v>-5114</v>
      </c>
      <c r="H37" s="130">
        <v>-247</v>
      </c>
      <c r="I37" s="130">
        <v>-27588</v>
      </c>
      <c r="J37" s="130">
        <v>19306</v>
      </c>
      <c r="K37" s="130">
        <v>-14956</v>
      </c>
      <c r="L37" s="130">
        <v>-16577</v>
      </c>
      <c r="M37" s="130">
        <v>18157</v>
      </c>
      <c r="N37" s="130">
        <v>-19856</v>
      </c>
      <c r="O37" s="130">
        <v>27228</v>
      </c>
      <c r="P37" s="130">
        <v>-9762</v>
      </c>
      <c r="Q37" s="133">
        <v>-32740</v>
      </c>
      <c r="R37" s="144"/>
    </row>
    <row r="38" spans="2:18" ht="30" customHeight="1" x14ac:dyDescent="0.25">
      <c r="B38" s="127" t="s">
        <v>41</v>
      </c>
      <c r="C38" s="130">
        <v>0</v>
      </c>
      <c r="D38" s="130">
        <v>493</v>
      </c>
      <c r="E38" s="130">
        <v>-4181</v>
      </c>
      <c r="F38" s="130">
        <v>-279</v>
      </c>
      <c r="G38" s="130">
        <v>-820</v>
      </c>
      <c r="H38" s="130">
        <v>-6646</v>
      </c>
      <c r="I38" s="130">
        <v>-7539</v>
      </c>
      <c r="J38" s="130">
        <v>3361</v>
      </c>
      <c r="K38" s="130">
        <v>-1693</v>
      </c>
      <c r="L38" s="130">
        <v>697</v>
      </c>
      <c r="M38" s="130">
        <v>-3924</v>
      </c>
      <c r="N38" s="130">
        <v>780</v>
      </c>
      <c r="O38" s="130">
        <v>698</v>
      </c>
      <c r="P38" s="130">
        <v>-10179</v>
      </c>
      <c r="Q38" s="133">
        <v>-29231</v>
      </c>
      <c r="R38" s="144"/>
    </row>
    <row r="39" spans="2:18" ht="30" customHeight="1" x14ac:dyDescent="0.25">
      <c r="B39" s="127" t="s">
        <v>42</v>
      </c>
      <c r="C39" s="130">
        <v>-4434</v>
      </c>
      <c r="D39" s="130">
        <v>11828</v>
      </c>
      <c r="E39" s="130">
        <v>17547</v>
      </c>
      <c r="F39" s="130">
        <v>-3581</v>
      </c>
      <c r="G39" s="130">
        <v>6681</v>
      </c>
      <c r="H39" s="130">
        <v>-38096</v>
      </c>
      <c r="I39" s="130">
        <v>476</v>
      </c>
      <c r="J39" s="130">
        <v>770</v>
      </c>
      <c r="K39" s="130">
        <v>-3125</v>
      </c>
      <c r="L39" s="130">
        <v>15489</v>
      </c>
      <c r="M39" s="130">
        <v>14547</v>
      </c>
      <c r="N39" s="130">
        <v>-13731</v>
      </c>
      <c r="O39" s="130">
        <v>-45</v>
      </c>
      <c r="P39" s="130">
        <v>480</v>
      </c>
      <c r="Q39" s="133">
        <v>4805</v>
      </c>
      <c r="R39" s="144"/>
    </row>
    <row r="40" spans="2:18" ht="30" customHeight="1" x14ac:dyDescent="0.25">
      <c r="B40" s="127" t="s">
        <v>43</v>
      </c>
      <c r="C40" s="130">
        <v>0</v>
      </c>
      <c r="D40" s="130">
        <v>-2907</v>
      </c>
      <c r="E40" s="130">
        <v>-168</v>
      </c>
      <c r="F40" s="130">
        <v>7766</v>
      </c>
      <c r="G40" s="130">
        <v>-16</v>
      </c>
      <c r="H40" s="130">
        <v>-371</v>
      </c>
      <c r="I40" s="130">
        <v>-21041</v>
      </c>
      <c r="J40" s="130">
        <v>786</v>
      </c>
      <c r="K40" s="130">
        <v>0</v>
      </c>
      <c r="L40" s="130">
        <v>-375</v>
      </c>
      <c r="M40" s="130">
        <v>779</v>
      </c>
      <c r="N40" s="130">
        <v>6790</v>
      </c>
      <c r="O40" s="130">
        <v>321</v>
      </c>
      <c r="P40" s="130">
        <v>11703</v>
      </c>
      <c r="Q40" s="133">
        <v>3267</v>
      </c>
      <c r="R40" s="144"/>
    </row>
    <row r="41" spans="2:18" ht="30" customHeight="1" x14ac:dyDescent="0.25">
      <c r="B41" s="127" t="s">
        <v>44</v>
      </c>
      <c r="C41" s="130">
        <v>-2280</v>
      </c>
      <c r="D41" s="130">
        <v>-6320</v>
      </c>
      <c r="E41" s="130">
        <v>263</v>
      </c>
      <c r="F41" s="130">
        <v>8387</v>
      </c>
      <c r="G41" s="130">
        <v>42</v>
      </c>
      <c r="H41" s="130">
        <v>-326</v>
      </c>
      <c r="I41" s="130">
        <v>1235</v>
      </c>
      <c r="J41" s="130">
        <v>-6241</v>
      </c>
      <c r="K41" s="130">
        <v>4723</v>
      </c>
      <c r="L41" s="130">
        <v>381</v>
      </c>
      <c r="M41" s="130">
        <v>228</v>
      </c>
      <c r="N41" s="130">
        <v>7243</v>
      </c>
      <c r="O41" s="130">
        <v>64469</v>
      </c>
      <c r="P41" s="130">
        <v>-38987</v>
      </c>
      <c r="Q41" s="133">
        <v>32819</v>
      </c>
      <c r="R41" s="144"/>
    </row>
    <row r="42" spans="2:18" ht="30" customHeight="1" x14ac:dyDescent="0.25">
      <c r="B42" s="127" t="s">
        <v>45</v>
      </c>
      <c r="C42" s="130">
        <v>0</v>
      </c>
      <c r="D42" s="130">
        <v>-4046</v>
      </c>
      <c r="E42" s="130">
        <v>6686</v>
      </c>
      <c r="F42" s="130">
        <v>44386</v>
      </c>
      <c r="G42" s="130">
        <v>2653</v>
      </c>
      <c r="H42" s="130">
        <v>-15929</v>
      </c>
      <c r="I42" s="130">
        <v>-227846</v>
      </c>
      <c r="J42" s="130">
        <v>-97210</v>
      </c>
      <c r="K42" s="130">
        <v>0</v>
      </c>
      <c r="L42" s="130">
        <v>-21738</v>
      </c>
      <c r="M42" s="130">
        <v>62629</v>
      </c>
      <c r="N42" s="130">
        <v>-78516</v>
      </c>
      <c r="O42" s="130">
        <v>219605</v>
      </c>
      <c r="P42" s="130">
        <v>-4198</v>
      </c>
      <c r="Q42" s="133">
        <v>-113523</v>
      </c>
      <c r="R42" s="144"/>
    </row>
    <row r="43" spans="2:18" ht="30" customHeight="1" x14ac:dyDescent="0.25">
      <c r="B43" s="127" t="s">
        <v>46</v>
      </c>
      <c r="C43" s="130">
        <v>-90493</v>
      </c>
      <c r="D43" s="130">
        <v>-5629</v>
      </c>
      <c r="E43" s="130">
        <v>-265</v>
      </c>
      <c r="F43" s="130">
        <v>312</v>
      </c>
      <c r="G43" s="130">
        <v>298</v>
      </c>
      <c r="H43" s="130">
        <v>-10774</v>
      </c>
      <c r="I43" s="130">
        <v>163490</v>
      </c>
      <c r="J43" s="130">
        <v>-135392</v>
      </c>
      <c r="K43" s="130">
        <v>0</v>
      </c>
      <c r="L43" s="130">
        <v>-800</v>
      </c>
      <c r="M43" s="130">
        <v>-5546</v>
      </c>
      <c r="N43" s="130">
        <v>-65534</v>
      </c>
      <c r="O43" s="130">
        <v>-572</v>
      </c>
      <c r="P43" s="130">
        <v>5883</v>
      </c>
      <c r="Q43" s="133">
        <v>-145022</v>
      </c>
      <c r="R43" s="144"/>
    </row>
    <row r="44" spans="2:18" ht="30" customHeight="1" x14ac:dyDescent="0.25">
      <c r="B44" s="131" t="s">
        <v>47</v>
      </c>
      <c r="C44" s="132">
        <f>SUM(C7:C43)</f>
        <v>-82394</v>
      </c>
      <c r="D44" s="132">
        <f t="shared" ref="D44:Q44" si="0">SUM(D7:D43)</f>
        <v>248555</v>
      </c>
      <c r="E44" s="132">
        <f t="shared" si="0"/>
        <v>27449</v>
      </c>
      <c r="F44" s="132">
        <f t="shared" si="0"/>
        <v>-393753</v>
      </c>
      <c r="G44" s="132">
        <f t="shared" si="0"/>
        <v>110044</v>
      </c>
      <c r="H44" s="132">
        <f t="shared" si="0"/>
        <v>-102569</v>
      </c>
      <c r="I44" s="132">
        <f t="shared" si="0"/>
        <v>-862980</v>
      </c>
      <c r="J44" s="132">
        <f t="shared" si="0"/>
        <v>559826</v>
      </c>
      <c r="K44" s="132">
        <f t="shared" si="0"/>
        <v>44051</v>
      </c>
      <c r="L44" s="132">
        <f t="shared" si="0"/>
        <v>9067</v>
      </c>
      <c r="M44" s="132">
        <f t="shared" si="0"/>
        <v>18399</v>
      </c>
      <c r="N44" s="132">
        <f t="shared" si="0"/>
        <v>-203092</v>
      </c>
      <c r="O44" s="132">
        <f t="shared" si="0"/>
        <v>284730</v>
      </c>
      <c r="P44" s="132">
        <f t="shared" si="0"/>
        <v>-111082</v>
      </c>
      <c r="Q44" s="132">
        <f t="shared" si="0"/>
        <v>-453736</v>
      </c>
      <c r="R44" s="144"/>
    </row>
    <row r="45" spans="2:18" ht="30" customHeight="1" x14ac:dyDescent="0.25">
      <c r="B45" s="290" t="s">
        <v>48</v>
      </c>
      <c r="C45" s="290"/>
      <c r="D45" s="290"/>
      <c r="E45" s="290"/>
      <c r="F45" s="290"/>
      <c r="G45" s="290"/>
      <c r="H45" s="290"/>
      <c r="I45" s="290"/>
      <c r="J45" s="290"/>
      <c r="K45" s="290"/>
      <c r="L45" s="290"/>
      <c r="M45" s="290"/>
      <c r="N45" s="290"/>
      <c r="O45" s="290"/>
      <c r="P45" s="290"/>
      <c r="Q45" s="290"/>
      <c r="R45" s="145"/>
    </row>
    <row r="46" spans="2:18" ht="30" customHeight="1" x14ac:dyDescent="0.25">
      <c r="B46" s="127" t="s">
        <v>49</v>
      </c>
      <c r="C46" s="130">
        <v>-2865</v>
      </c>
      <c r="D46" s="130">
        <v>3033</v>
      </c>
      <c r="E46" s="130">
        <v>-451</v>
      </c>
      <c r="F46" s="130">
        <v>45527</v>
      </c>
      <c r="G46" s="130">
        <v>2082</v>
      </c>
      <c r="H46" s="130">
        <v>44</v>
      </c>
      <c r="I46" s="130">
        <v>0</v>
      </c>
      <c r="J46" s="130">
        <v>8347</v>
      </c>
      <c r="K46" s="130">
        <v>0</v>
      </c>
      <c r="L46" s="130">
        <v>229</v>
      </c>
      <c r="M46" s="130">
        <v>-3</v>
      </c>
      <c r="N46" s="130">
        <v>75</v>
      </c>
      <c r="O46" s="130">
        <v>-6261</v>
      </c>
      <c r="P46" s="130">
        <v>545</v>
      </c>
      <c r="Q46" s="133">
        <v>50302</v>
      </c>
      <c r="R46" s="144"/>
    </row>
    <row r="47" spans="2:18" ht="30" customHeight="1" x14ac:dyDescent="0.25">
      <c r="B47" s="127" t="s">
        <v>68</v>
      </c>
      <c r="C47" s="130">
        <v>183</v>
      </c>
      <c r="D47" s="130">
        <v>-20952</v>
      </c>
      <c r="E47" s="130">
        <v>0</v>
      </c>
      <c r="F47" s="130">
        <v>89875</v>
      </c>
      <c r="G47" s="130">
        <v>1988</v>
      </c>
      <c r="H47" s="130">
        <v>-9882</v>
      </c>
      <c r="I47" s="130">
        <v>0</v>
      </c>
      <c r="J47" s="130">
        <v>24663</v>
      </c>
      <c r="K47" s="130">
        <v>0</v>
      </c>
      <c r="L47" s="130">
        <v>-366</v>
      </c>
      <c r="M47" s="130">
        <v>0</v>
      </c>
      <c r="N47" s="130">
        <v>0</v>
      </c>
      <c r="O47" s="130">
        <v>-15310</v>
      </c>
      <c r="P47" s="130">
        <v>-10209</v>
      </c>
      <c r="Q47" s="133">
        <v>59990</v>
      </c>
      <c r="R47" s="144"/>
    </row>
    <row r="48" spans="2:18" ht="30" customHeight="1" x14ac:dyDescent="0.25">
      <c r="B48" s="127" t="s">
        <v>50</v>
      </c>
      <c r="C48" s="130">
        <v>-28928</v>
      </c>
      <c r="D48" s="130">
        <v>4272</v>
      </c>
      <c r="E48" s="130">
        <v>1129</v>
      </c>
      <c r="F48" s="130">
        <v>-110225</v>
      </c>
      <c r="G48" s="130">
        <v>18167</v>
      </c>
      <c r="H48" s="130">
        <v>29443</v>
      </c>
      <c r="I48" s="130">
        <v>9831</v>
      </c>
      <c r="J48" s="130">
        <v>225106</v>
      </c>
      <c r="K48" s="130">
        <v>0</v>
      </c>
      <c r="L48" s="130">
        <v>-247407</v>
      </c>
      <c r="M48" s="130">
        <v>-75868</v>
      </c>
      <c r="N48" s="130">
        <v>1336</v>
      </c>
      <c r="O48" s="130">
        <v>-1949</v>
      </c>
      <c r="P48" s="130">
        <v>40479</v>
      </c>
      <c r="Q48" s="133">
        <v>-134614</v>
      </c>
      <c r="R48" s="144"/>
    </row>
    <row r="49" spans="2:19" ht="30" customHeight="1" x14ac:dyDescent="0.25">
      <c r="B49" s="131" t="s">
        <v>47</v>
      </c>
      <c r="C49" s="132">
        <f>SUM(C46:C48)</f>
        <v>-31610</v>
      </c>
      <c r="D49" s="132">
        <f t="shared" ref="D49:Q49" si="1">SUM(D46:D48)</f>
        <v>-13647</v>
      </c>
      <c r="E49" s="132">
        <f t="shared" si="1"/>
        <v>678</v>
      </c>
      <c r="F49" s="132">
        <f t="shared" si="1"/>
        <v>25177</v>
      </c>
      <c r="G49" s="132">
        <f t="shared" si="1"/>
        <v>22237</v>
      </c>
      <c r="H49" s="132">
        <f t="shared" si="1"/>
        <v>19605</v>
      </c>
      <c r="I49" s="132">
        <f t="shared" si="1"/>
        <v>9831</v>
      </c>
      <c r="J49" s="132">
        <f t="shared" si="1"/>
        <v>258116</v>
      </c>
      <c r="K49" s="132">
        <f t="shared" si="1"/>
        <v>0</v>
      </c>
      <c r="L49" s="132">
        <f t="shared" si="1"/>
        <v>-247544</v>
      </c>
      <c r="M49" s="132">
        <f t="shared" si="1"/>
        <v>-75871</v>
      </c>
      <c r="N49" s="132">
        <f t="shared" si="1"/>
        <v>1411</v>
      </c>
      <c r="O49" s="132">
        <f t="shared" si="1"/>
        <v>-23520</v>
      </c>
      <c r="P49" s="132">
        <f t="shared" si="1"/>
        <v>30815</v>
      </c>
      <c r="Q49" s="132">
        <f t="shared" si="1"/>
        <v>-24322</v>
      </c>
      <c r="R49" s="144"/>
    </row>
    <row r="50" spans="2:19" ht="20.25" customHeight="1" x14ac:dyDescent="0.25">
      <c r="B50" s="291" t="s">
        <v>52</v>
      </c>
      <c r="C50" s="291"/>
      <c r="D50" s="291"/>
      <c r="E50" s="291"/>
      <c r="F50" s="291"/>
      <c r="G50" s="291"/>
      <c r="H50" s="291"/>
      <c r="I50" s="291"/>
      <c r="J50" s="291"/>
      <c r="K50" s="291"/>
      <c r="L50" s="291"/>
      <c r="M50" s="291"/>
      <c r="N50" s="291"/>
      <c r="O50" s="291"/>
      <c r="P50" s="291"/>
      <c r="Q50" s="291"/>
      <c r="R50" s="146"/>
      <c r="S50" s="11"/>
    </row>
    <row r="51" spans="2:19" x14ac:dyDescent="0.25">
      <c r="B51" s="12"/>
    </row>
    <row r="52" spans="2:19" x14ac:dyDescent="0.25">
      <c r="B52" s="12"/>
    </row>
    <row r="53" spans="2:19" x14ac:dyDescent="0.25">
      <c r="B53" s="12"/>
    </row>
    <row r="54" spans="2:19" x14ac:dyDescent="0.25">
      <c r="B54" s="12"/>
    </row>
    <row r="55" spans="2:19" x14ac:dyDescent="0.25">
      <c r="B55" s="12"/>
    </row>
    <row r="56" spans="2:19" x14ac:dyDescent="0.25">
      <c r="B56" s="12"/>
    </row>
  </sheetData>
  <sheetProtection password="E931" sheet="1" objects="1" scenarios="1"/>
  <sortState ref="B7:Q42">
    <sortCondition ref="B7:B42"/>
  </sortState>
  <mergeCells count="4">
    <mergeCell ref="B4:Q4"/>
    <mergeCell ref="B6:Q6"/>
    <mergeCell ref="B45:Q45"/>
    <mergeCell ref="B50:Q50"/>
  </mergeCells>
  <pageMargins left="0.7" right="0.7" top="0.75" bottom="0.75" header="0.3" footer="0.3"/>
  <pageSetup paperSize="9" scale="3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S56"/>
  <sheetViews>
    <sheetView topLeftCell="A28" workbookViewId="0">
      <selection activeCell="T6" sqref="T6"/>
    </sheetView>
  </sheetViews>
  <sheetFormatPr defaultRowHeight="15" x14ac:dyDescent="0.25"/>
  <cols>
    <col min="1" max="1" width="12.42578125" style="12" customWidth="1"/>
    <col min="2" max="2" width="51.28515625" style="28" customWidth="1"/>
    <col min="3" max="17" width="21.5703125" style="12" customWidth="1"/>
    <col min="18" max="19" width="6.140625" style="12" bestFit="1" customWidth="1"/>
    <col min="20" max="20" width="13.5703125" style="12" customWidth="1"/>
    <col min="21" max="16384" width="9.140625" style="12"/>
  </cols>
  <sheetData>
    <row r="3" spans="2:18" ht="5.25" customHeight="1" x14ac:dyDescent="0.25"/>
    <row r="4" spans="2:18" ht="21" customHeight="1" x14ac:dyDescent="0.25">
      <c r="B4" s="288" t="s">
        <v>306</v>
      </c>
      <c r="C4" s="288"/>
      <c r="D4" s="288"/>
      <c r="E4" s="288"/>
      <c r="F4" s="288"/>
      <c r="G4" s="288"/>
      <c r="H4" s="288"/>
      <c r="I4" s="288"/>
      <c r="J4" s="288"/>
      <c r="K4" s="288"/>
      <c r="L4" s="288"/>
      <c r="M4" s="288"/>
      <c r="N4" s="288"/>
      <c r="O4" s="288"/>
      <c r="P4" s="288"/>
      <c r="Q4" s="288"/>
      <c r="R4" s="14"/>
    </row>
    <row r="5" spans="2:18" ht="28.5" customHeight="1" x14ac:dyDescent="0.25">
      <c r="B5" s="109" t="s">
        <v>0</v>
      </c>
      <c r="C5" s="112" t="s">
        <v>91</v>
      </c>
      <c r="D5" s="112" t="s">
        <v>92</v>
      </c>
      <c r="E5" s="112" t="s">
        <v>93</v>
      </c>
      <c r="F5" s="112" t="s">
        <v>94</v>
      </c>
      <c r="G5" s="112" t="s">
        <v>95</v>
      </c>
      <c r="H5" s="112" t="s">
        <v>96</v>
      </c>
      <c r="I5" s="112" t="s">
        <v>97</v>
      </c>
      <c r="J5" s="112" t="s">
        <v>98</v>
      </c>
      <c r="K5" s="112" t="s">
        <v>99</v>
      </c>
      <c r="L5" s="112" t="s">
        <v>100</v>
      </c>
      <c r="M5" s="112" t="s">
        <v>101</v>
      </c>
      <c r="N5" s="112" t="s">
        <v>102</v>
      </c>
      <c r="O5" s="112" t="s">
        <v>103</v>
      </c>
      <c r="P5" s="112" t="s">
        <v>104</v>
      </c>
      <c r="Q5" s="112" t="s">
        <v>105</v>
      </c>
      <c r="R5" s="134"/>
    </row>
    <row r="6" spans="2:18" ht="21" customHeight="1" x14ac:dyDescent="0.25">
      <c r="B6" s="289" t="s">
        <v>16</v>
      </c>
      <c r="C6" s="289"/>
      <c r="D6" s="289"/>
      <c r="E6" s="289"/>
      <c r="F6" s="289"/>
      <c r="G6" s="289"/>
      <c r="H6" s="289"/>
      <c r="I6" s="289"/>
      <c r="J6" s="289"/>
      <c r="K6" s="289"/>
      <c r="L6" s="289"/>
      <c r="M6" s="289"/>
      <c r="N6" s="289"/>
      <c r="O6" s="289"/>
      <c r="P6" s="289"/>
      <c r="Q6" s="289"/>
      <c r="R6" s="134"/>
    </row>
    <row r="7" spans="2:18" ht="18.75" customHeight="1" x14ac:dyDescent="0.25">
      <c r="B7" s="127" t="s">
        <v>17</v>
      </c>
      <c r="C7" s="130">
        <v>0</v>
      </c>
      <c r="D7" s="130">
        <v>0</v>
      </c>
      <c r="E7" s="130">
        <v>5243</v>
      </c>
      <c r="F7" s="130">
        <v>0</v>
      </c>
      <c r="G7" s="130">
        <v>687</v>
      </c>
      <c r="H7" s="130">
        <v>243</v>
      </c>
      <c r="I7" s="130">
        <v>0</v>
      </c>
      <c r="J7" s="130">
        <v>0</v>
      </c>
      <c r="K7" s="130">
        <v>0</v>
      </c>
      <c r="L7" s="130">
        <v>13128</v>
      </c>
      <c r="M7" s="130">
        <v>477</v>
      </c>
      <c r="N7" s="130">
        <v>10865</v>
      </c>
      <c r="O7" s="130">
        <v>1183640</v>
      </c>
      <c r="P7" s="130">
        <v>2166</v>
      </c>
      <c r="Q7" s="133">
        <v>1216449</v>
      </c>
      <c r="R7" s="144"/>
    </row>
    <row r="8" spans="2:18" ht="21" customHeight="1" x14ac:dyDescent="0.25">
      <c r="B8" s="127" t="s">
        <v>18</v>
      </c>
      <c r="C8" s="130">
        <v>0</v>
      </c>
      <c r="D8" s="130">
        <v>16443</v>
      </c>
      <c r="E8" s="130">
        <v>1001</v>
      </c>
      <c r="F8" s="130">
        <v>19012</v>
      </c>
      <c r="G8" s="130">
        <v>4708</v>
      </c>
      <c r="H8" s="130">
        <v>769</v>
      </c>
      <c r="I8" s="130">
        <v>224317</v>
      </c>
      <c r="J8" s="130">
        <v>119520</v>
      </c>
      <c r="K8" s="130">
        <v>66483</v>
      </c>
      <c r="L8" s="130">
        <v>218180</v>
      </c>
      <c r="M8" s="130">
        <v>3089</v>
      </c>
      <c r="N8" s="130">
        <v>30453</v>
      </c>
      <c r="O8" s="130">
        <v>0</v>
      </c>
      <c r="P8" s="130">
        <v>18302</v>
      </c>
      <c r="Q8" s="133">
        <v>722277</v>
      </c>
      <c r="R8" s="144"/>
    </row>
    <row r="9" spans="2:18" ht="21" customHeight="1" x14ac:dyDescent="0.25">
      <c r="B9" s="127" t="s">
        <v>19</v>
      </c>
      <c r="C9" s="130">
        <v>-720</v>
      </c>
      <c r="D9" s="130">
        <v>-511</v>
      </c>
      <c r="E9" s="130">
        <v>35134</v>
      </c>
      <c r="F9" s="130">
        <v>1410</v>
      </c>
      <c r="G9" s="130">
        <v>58859</v>
      </c>
      <c r="H9" s="130">
        <v>3636</v>
      </c>
      <c r="I9" s="130">
        <v>433440</v>
      </c>
      <c r="J9" s="130">
        <v>-97855</v>
      </c>
      <c r="K9" s="130">
        <v>0</v>
      </c>
      <c r="L9" s="130">
        <v>98748</v>
      </c>
      <c r="M9" s="130">
        <v>11774</v>
      </c>
      <c r="N9" s="130">
        <v>23669</v>
      </c>
      <c r="O9" s="130">
        <v>0</v>
      </c>
      <c r="P9" s="130">
        <v>-19458</v>
      </c>
      <c r="Q9" s="133">
        <v>548124</v>
      </c>
      <c r="R9" s="144"/>
    </row>
    <row r="10" spans="2:18" ht="21" customHeight="1" x14ac:dyDescent="0.25">
      <c r="B10" s="127" t="s">
        <v>202</v>
      </c>
      <c r="C10" s="130">
        <v>-66</v>
      </c>
      <c r="D10" s="130">
        <v>4582</v>
      </c>
      <c r="E10" s="130">
        <v>3536</v>
      </c>
      <c r="F10" s="130">
        <v>7193</v>
      </c>
      <c r="G10" s="130">
        <v>4381</v>
      </c>
      <c r="H10" s="130">
        <v>-5339</v>
      </c>
      <c r="I10" s="130">
        <v>-12384</v>
      </c>
      <c r="J10" s="130">
        <v>17198</v>
      </c>
      <c r="K10" s="130">
        <v>0</v>
      </c>
      <c r="L10" s="130">
        <v>1097</v>
      </c>
      <c r="M10" s="130">
        <v>9245</v>
      </c>
      <c r="N10" s="130">
        <v>-6853</v>
      </c>
      <c r="O10" s="130">
        <v>0</v>
      </c>
      <c r="P10" s="130">
        <v>2392</v>
      </c>
      <c r="Q10" s="133">
        <v>24982</v>
      </c>
      <c r="R10" s="144"/>
    </row>
    <row r="11" spans="2:18" ht="21" customHeight="1" x14ac:dyDescent="0.25">
      <c r="B11" s="127" t="s">
        <v>20</v>
      </c>
      <c r="C11" s="130">
        <v>-7</v>
      </c>
      <c r="D11" s="130">
        <v>15255</v>
      </c>
      <c r="E11" s="130">
        <v>14457</v>
      </c>
      <c r="F11" s="130">
        <v>26868</v>
      </c>
      <c r="G11" s="130">
        <v>16006</v>
      </c>
      <c r="H11" s="130">
        <v>28638</v>
      </c>
      <c r="I11" s="130">
        <v>347189</v>
      </c>
      <c r="J11" s="130">
        <v>412302</v>
      </c>
      <c r="K11" s="130">
        <v>0</v>
      </c>
      <c r="L11" s="130">
        <v>25262</v>
      </c>
      <c r="M11" s="130">
        <v>34465</v>
      </c>
      <c r="N11" s="130">
        <v>146713</v>
      </c>
      <c r="O11" s="130">
        <v>473422</v>
      </c>
      <c r="P11" s="130">
        <v>43285</v>
      </c>
      <c r="Q11" s="133">
        <v>1583855</v>
      </c>
      <c r="R11" s="144"/>
    </row>
    <row r="12" spans="2:18" ht="21" customHeight="1" x14ac:dyDescent="0.25">
      <c r="B12" s="127" t="s">
        <v>194</v>
      </c>
      <c r="C12" s="130">
        <v>0</v>
      </c>
      <c r="D12" s="130">
        <v>11759</v>
      </c>
      <c r="E12" s="130">
        <v>22883</v>
      </c>
      <c r="F12" s="130">
        <v>36935</v>
      </c>
      <c r="G12" s="130">
        <v>11574</v>
      </c>
      <c r="H12" s="130">
        <v>35157</v>
      </c>
      <c r="I12" s="130">
        <v>293322</v>
      </c>
      <c r="J12" s="130">
        <v>314911</v>
      </c>
      <c r="K12" s="130">
        <v>0</v>
      </c>
      <c r="L12" s="130">
        <v>64345</v>
      </c>
      <c r="M12" s="130">
        <v>27993</v>
      </c>
      <c r="N12" s="130">
        <v>47221</v>
      </c>
      <c r="O12" s="130">
        <v>601161</v>
      </c>
      <c r="P12" s="130">
        <v>150107</v>
      </c>
      <c r="Q12" s="133">
        <v>1617369</v>
      </c>
      <c r="R12" s="144"/>
    </row>
    <row r="13" spans="2:18" ht="21" customHeight="1" x14ac:dyDescent="0.25">
      <c r="B13" s="127" t="s">
        <v>21</v>
      </c>
      <c r="C13" s="130">
        <v>0</v>
      </c>
      <c r="D13" s="130">
        <v>10146</v>
      </c>
      <c r="E13" s="130">
        <v>2917</v>
      </c>
      <c r="F13" s="130">
        <v>-3761</v>
      </c>
      <c r="G13" s="130">
        <v>2519</v>
      </c>
      <c r="H13" s="130">
        <v>5764</v>
      </c>
      <c r="I13" s="130">
        <v>120982</v>
      </c>
      <c r="J13" s="130">
        <v>76528</v>
      </c>
      <c r="K13" s="130">
        <v>-51351</v>
      </c>
      <c r="L13" s="130">
        <v>35725</v>
      </c>
      <c r="M13" s="130">
        <v>-39773</v>
      </c>
      <c r="N13" s="130">
        <v>76691</v>
      </c>
      <c r="O13" s="130">
        <v>0</v>
      </c>
      <c r="P13" s="130">
        <v>26378</v>
      </c>
      <c r="Q13" s="133">
        <v>262766</v>
      </c>
      <c r="R13" s="144"/>
    </row>
    <row r="14" spans="2:18" ht="21" customHeight="1" x14ac:dyDescent="0.25">
      <c r="B14" s="127" t="s">
        <v>22</v>
      </c>
      <c r="C14" s="130">
        <v>0</v>
      </c>
      <c r="D14" s="130">
        <v>31395</v>
      </c>
      <c r="E14" s="130">
        <v>18513</v>
      </c>
      <c r="F14" s="130">
        <v>60783</v>
      </c>
      <c r="G14" s="130">
        <v>19800</v>
      </c>
      <c r="H14" s="130">
        <v>20568</v>
      </c>
      <c r="I14" s="130">
        <v>520301</v>
      </c>
      <c r="J14" s="130">
        <v>568414</v>
      </c>
      <c r="K14" s="130">
        <v>0</v>
      </c>
      <c r="L14" s="130">
        <v>53187</v>
      </c>
      <c r="M14" s="130">
        <v>94160</v>
      </c>
      <c r="N14" s="130">
        <v>65241</v>
      </c>
      <c r="O14" s="130">
        <v>378435</v>
      </c>
      <c r="P14" s="130">
        <v>23967</v>
      </c>
      <c r="Q14" s="133">
        <v>1854763</v>
      </c>
      <c r="R14" s="144"/>
    </row>
    <row r="15" spans="2:18" ht="21" customHeight="1" x14ac:dyDescent="0.25">
      <c r="B15" s="127" t="s">
        <v>23</v>
      </c>
      <c r="C15" s="130">
        <v>0</v>
      </c>
      <c r="D15" s="130">
        <v>5507</v>
      </c>
      <c r="E15" s="130">
        <v>64</v>
      </c>
      <c r="F15" s="130">
        <v>7496</v>
      </c>
      <c r="G15" s="130">
        <v>1172</v>
      </c>
      <c r="H15" s="130">
        <v>2069</v>
      </c>
      <c r="I15" s="130">
        <v>18853</v>
      </c>
      <c r="J15" s="130">
        <v>9710</v>
      </c>
      <c r="K15" s="130">
        <v>0</v>
      </c>
      <c r="L15" s="130">
        <v>1017</v>
      </c>
      <c r="M15" s="130">
        <v>19533</v>
      </c>
      <c r="N15" s="130">
        <v>4886</v>
      </c>
      <c r="O15" s="130">
        <v>0</v>
      </c>
      <c r="P15" s="130">
        <v>2292</v>
      </c>
      <c r="Q15" s="133">
        <v>72597</v>
      </c>
      <c r="R15" s="144"/>
    </row>
    <row r="16" spans="2:18" ht="21" customHeight="1" x14ac:dyDescent="0.25">
      <c r="B16" s="127" t="s">
        <v>24</v>
      </c>
      <c r="C16" s="130">
        <v>0</v>
      </c>
      <c r="D16" s="130">
        <v>0</v>
      </c>
      <c r="E16" s="130">
        <v>0</v>
      </c>
      <c r="F16" s="130">
        <v>0</v>
      </c>
      <c r="G16" s="130">
        <v>0</v>
      </c>
      <c r="H16" s="130">
        <v>0</v>
      </c>
      <c r="I16" s="130">
        <v>27995</v>
      </c>
      <c r="J16" s="130">
        <v>7810</v>
      </c>
      <c r="K16" s="130">
        <v>820602</v>
      </c>
      <c r="L16" s="130">
        <v>0</v>
      </c>
      <c r="M16" s="130">
        <v>0</v>
      </c>
      <c r="N16" s="130">
        <v>0</v>
      </c>
      <c r="O16" s="130">
        <v>0</v>
      </c>
      <c r="P16" s="130">
        <v>0</v>
      </c>
      <c r="Q16" s="133">
        <v>856407</v>
      </c>
      <c r="R16" s="144"/>
    </row>
    <row r="17" spans="2:18" ht="21" customHeight="1" x14ac:dyDescent="0.25">
      <c r="B17" s="127" t="s">
        <v>25</v>
      </c>
      <c r="C17" s="130">
        <v>4</v>
      </c>
      <c r="D17" s="130">
        <v>1757</v>
      </c>
      <c r="E17" s="130">
        <v>5013</v>
      </c>
      <c r="F17" s="130">
        <v>14731</v>
      </c>
      <c r="G17" s="130">
        <v>2429</v>
      </c>
      <c r="H17" s="130">
        <v>11819</v>
      </c>
      <c r="I17" s="130">
        <v>-172599</v>
      </c>
      <c r="J17" s="130">
        <v>369589</v>
      </c>
      <c r="K17" s="130">
        <v>-28879</v>
      </c>
      <c r="L17" s="130">
        <v>5090</v>
      </c>
      <c r="M17" s="130">
        <v>-39334</v>
      </c>
      <c r="N17" s="130">
        <v>127387</v>
      </c>
      <c r="O17" s="130">
        <v>0</v>
      </c>
      <c r="P17" s="130">
        <v>18943</v>
      </c>
      <c r="Q17" s="133">
        <v>315951</v>
      </c>
      <c r="R17" s="144"/>
    </row>
    <row r="18" spans="2:18" ht="21" customHeight="1" x14ac:dyDescent="0.25">
      <c r="B18" s="127" t="s">
        <v>26</v>
      </c>
      <c r="C18" s="130">
        <v>95</v>
      </c>
      <c r="D18" s="130">
        <v>13654</v>
      </c>
      <c r="E18" s="130">
        <v>6614</v>
      </c>
      <c r="F18" s="130">
        <v>18710</v>
      </c>
      <c r="G18" s="130">
        <v>36949</v>
      </c>
      <c r="H18" s="130">
        <v>13908</v>
      </c>
      <c r="I18" s="130">
        <v>141048</v>
      </c>
      <c r="J18" s="130">
        <v>134368</v>
      </c>
      <c r="K18" s="130">
        <v>0</v>
      </c>
      <c r="L18" s="130">
        <v>-26060</v>
      </c>
      <c r="M18" s="130">
        <v>21351</v>
      </c>
      <c r="N18" s="130">
        <v>57732</v>
      </c>
      <c r="O18" s="130">
        <v>122146</v>
      </c>
      <c r="P18" s="130">
        <v>-42746</v>
      </c>
      <c r="Q18" s="133">
        <v>497769</v>
      </c>
      <c r="R18" s="144"/>
    </row>
    <row r="19" spans="2:18" ht="21" customHeight="1" x14ac:dyDescent="0.25">
      <c r="B19" s="127" t="s">
        <v>27</v>
      </c>
      <c r="C19" s="130">
        <v>161</v>
      </c>
      <c r="D19" s="130">
        <v>14706</v>
      </c>
      <c r="E19" s="130">
        <v>13647</v>
      </c>
      <c r="F19" s="130">
        <v>20927</v>
      </c>
      <c r="G19" s="130">
        <v>15301</v>
      </c>
      <c r="H19" s="130">
        <v>33540</v>
      </c>
      <c r="I19" s="130">
        <v>119459</v>
      </c>
      <c r="J19" s="130">
        <v>69698</v>
      </c>
      <c r="K19" s="130">
        <v>64528</v>
      </c>
      <c r="L19" s="130">
        <v>13154</v>
      </c>
      <c r="M19" s="130">
        <v>74041</v>
      </c>
      <c r="N19" s="130">
        <v>111315</v>
      </c>
      <c r="O19" s="130">
        <v>74427</v>
      </c>
      <c r="P19" s="130">
        <v>11313</v>
      </c>
      <c r="Q19" s="133">
        <v>636218</v>
      </c>
      <c r="R19" s="144"/>
    </row>
    <row r="20" spans="2:18" ht="21" customHeight="1" x14ac:dyDescent="0.25">
      <c r="B20" s="127" t="s">
        <v>28</v>
      </c>
      <c r="C20" s="130">
        <v>0</v>
      </c>
      <c r="D20" s="130">
        <v>5453</v>
      </c>
      <c r="E20" s="130">
        <v>10513</v>
      </c>
      <c r="F20" s="130">
        <v>24277</v>
      </c>
      <c r="G20" s="130">
        <v>6050</v>
      </c>
      <c r="H20" s="130">
        <v>73645</v>
      </c>
      <c r="I20" s="130">
        <v>169965</v>
      </c>
      <c r="J20" s="130">
        <v>173001</v>
      </c>
      <c r="K20" s="130">
        <v>0</v>
      </c>
      <c r="L20" s="130">
        <v>7149</v>
      </c>
      <c r="M20" s="130">
        <v>55230</v>
      </c>
      <c r="N20" s="130">
        <v>82686</v>
      </c>
      <c r="O20" s="130">
        <v>0</v>
      </c>
      <c r="P20" s="130">
        <v>6517</v>
      </c>
      <c r="Q20" s="133">
        <v>614486</v>
      </c>
      <c r="R20" s="144"/>
    </row>
    <row r="21" spans="2:18" ht="21" customHeight="1" x14ac:dyDescent="0.25">
      <c r="B21" s="127" t="s">
        <v>29</v>
      </c>
      <c r="C21" s="130">
        <v>185</v>
      </c>
      <c r="D21" s="130">
        <v>10203</v>
      </c>
      <c r="E21" s="130">
        <v>25689</v>
      </c>
      <c r="F21" s="130">
        <v>27748</v>
      </c>
      <c r="G21" s="130">
        <v>31365</v>
      </c>
      <c r="H21" s="130">
        <v>13123</v>
      </c>
      <c r="I21" s="130">
        <v>184189</v>
      </c>
      <c r="J21" s="130">
        <v>151981</v>
      </c>
      <c r="K21" s="130">
        <v>199</v>
      </c>
      <c r="L21" s="130">
        <v>50507</v>
      </c>
      <c r="M21" s="130">
        <v>27499</v>
      </c>
      <c r="N21" s="130">
        <v>82743</v>
      </c>
      <c r="O21" s="130">
        <v>100075</v>
      </c>
      <c r="P21" s="130">
        <v>30632</v>
      </c>
      <c r="Q21" s="133">
        <v>736137</v>
      </c>
      <c r="R21" s="144"/>
    </row>
    <row r="22" spans="2:18" ht="21" customHeight="1" x14ac:dyDescent="0.25">
      <c r="B22" s="127" t="s">
        <v>30</v>
      </c>
      <c r="C22" s="130">
        <v>2575</v>
      </c>
      <c r="D22" s="130">
        <v>26053</v>
      </c>
      <c r="E22" s="130">
        <v>33696</v>
      </c>
      <c r="F22" s="130">
        <v>38630</v>
      </c>
      <c r="G22" s="130">
        <v>6045</v>
      </c>
      <c r="H22" s="130">
        <v>32979</v>
      </c>
      <c r="I22" s="130">
        <v>417735</v>
      </c>
      <c r="J22" s="130">
        <v>182928</v>
      </c>
      <c r="K22" s="130">
        <v>0</v>
      </c>
      <c r="L22" s="130">
        <v>40374</v>
      </c>
      <c r="M22" s="130">
        <v>61137</v>
      </c>
      <c r="N22" s="130">
        <v>123407</v>
      </c>
      <c r="O22" s="130">
        <v>86502</v>
      </c>
      <c r="P22" s="130">
        <v>906</v>
      </c>
      <c r="Q22" s="133">
        <v>1052967</v>
      </c>
      <c r="R22" s="144"/>
    </row>
    <row r="23" spans="2:18" ht="21" customHeight="1" x14ac:dyDescent="0.25">
      <c r="B23" s="127" t="s">
        <v>31</v>
      </c>
      <c r="C23" s="130">
        <v>0</v>
      </c>
      <c r="D23" s="130">
        <v>5378</v>
      </c>
      <c r="E23" s="130">
        <v>4742</v>
      </c>
      <c r="F23" s="130">
        <v>11200</v>
      </c>
      <c r="G23" s="130">
        <v>1654</v>
      </c>
      <c r="H23" s="130">
        <v>16460</v>
      </c>
      <c r="I23" s="130">
        <v>70138</v>
      </c>
      <c r="J23" s="130">
        <v>43766</v>
      </c>
      <c r="K23" s="130">
        <v>0</v>
      </c>
      <c r="L23" s="130">
        <v>4753</v>
      </c>
      <c r="M23" s="130">
        <v>11361</v>
      </c>
      <c r="N23" s="130">
        <v>31017</v>
      </c>
      <c r="O23" s="130">
        <v>0</v>
      </c>
      <c r="P23" s="130">
        <v>15835</v>
      </c>
      <c r="Q23" s="133">
        <v>216305</v>
      </c>
      <c r="R23" s="144"/>
    </row>
    <row r="24" spans="2:18" ht="21" customHeight="1" x14ac:dyDescent="0.25">
      <c r="B24" s="127" t="s">
        <v>32</v>
      </c>
      <c r="C24" s="130">
        <v>0</v>
      </c>
      <c r="D24" s="130">
        <v>0</v>
      </c>
      <c r="E24" s="130">
        <v>0</v>
      </c>
      <c r="F24" s="130">
        <v>0</v>
      </c>
      <c r="G24" s="130">
        <v>0</v>
      </c>
      <c r="H24" s="130">
        <v>0</v>
      </c>
      <c r="I24" s="130">
        <v>0</v>
      </c>
      <c r="J24" s="130">
        <v>0</v>
      </c>
      <c r="K24" s="130">
        <v>0</v>
      </c>
      <c r="L24" s="130">
        <v>0</v>
      </c>
      <c r="M24" s="130">
        <v>0</v>
      </c>
      <c r="N24" s="130">
        <v>0</v>
      </c>
      <c r="O24" s="130">
        <v>0</v>
      </c>
      <c r="P24" s="130">
        <v>0</v>
      </c>
      <c r="Q24" s="133">
        <v>0</v>
      </c>
      <c r="R24" s="144"/>
    </row>
    <row r="25" spans="2:18" ht="21" customHeight="1" x14ac:dyDescent="0.25">
      <c r="B25" s="127" t="s">
        <v>33</v>
      </c>
      <c r="C25" s="130">
        <v>4808</v>
      </c>
      <c r="D25" s="130">
        <v>20681</v>
      </c>
      <c r="E25" s="130">
        <v>13525</v>
      </c>
      <c r="F25" s="130">
        <v>86582</v>
      </c>
      <c r="G25" s="130">
        <v>52493</v>
      </c>
      <c r="H25" s="130">
        <v>33290</v>
      </c>
      <c r="I25" s="130">
        <v>315956</v>
      </c>
      <c r="J25" s="130">
        <v>179430</v>
      </c>
      <c r="K25" s="130">
        <v>0</v>
      </c>
      <c r="L25" s="130">
        <v>101075</v>
      </c>
      <c r="M25" s="130">
        <v>35221</v>
      </c>
      <c r="N25" s="130">
        <v>28668</v>
      </c>
      <c r="O25" s="130">
        <v>1666426</v>
      </c>
      <c r="P25" s="130">
        <v>13496</v>
      </c>
      <c r="Q25" s="133">
        <v>2551650</v>
      </c>
      <c r="R25" s="144"/>
    </row>
    <row r="26" spans="2:18" ht="21" customHeight="1" x14ac:dyDescent="0.25">
      <c r="B26" s="127" t="s">
        <v>34</v>
      </c>
      <c r="C26" s="130">
        <v>0</v>
      </c>
      <c r="D26" s="130">
        <v>5897</v>
      </c>
      <c r="E26" s="130">
        <v>10775</v>
      </c>
      <c r="F26" s="130">
        <v>35883</v>
      </c>
      <c r="G26" s="130">
        <v>6354</v>
      </c>
      <c r="H26" s="130">
        <v>52174</v>
      </c>
      <c r="I26" s="130">
        <v>83114</v>
      </c>
      <c r="J26" s="130">
        <v>146005</v>
      </c>
      <c r="K26" s="130">
        <v>0</v>
      </c>
      <c r="L26" s="130">
        <v>4676</v>
      </c>
      <c r="M26" s="130">
        <v>25483</v>
      </c>
      <c r="N26" s="130">
        <v>103687</v>
      </c>
      <c r="O26" s="130">
        <v>26779</v>
      </c>
      <c r="P26" s="130">
        <v>1547</v>
      </c>
      <c r="Q26" s="133">
        <v>502375</v>
      </c>
      <c r="R26" s="144"/>
    </row>
    <row r="27" spans="2:18" ht="21" customHeight="1" x14ac:dyDescent="0.25">
      <c r="B27" s="127" t="s">
        <v>35</v>
      </c>
      <c r="C27" s="130">
        <v>0</v>
      </c>
      <c r="D27" s="130">
        <v>4675</v>
      </c>
      <c r="E27" s="130">
        <v>5087</v>
      </c>
      <c r="F27" s="130">
        <v>2723</v>
      </c>
      <c r="G27" s="130">
        <v>11348</v>
      </c>
      <c r="H27" s="130">
        <v>5128</v>
      </c>
      <c r="I27" s="130">
        <v>225118</v>
      </c>
      <c r="J27" s="130">
        <v>256430</v>
      </c>
      <c r="K27" s="130">
        <v>0</v>
      </c>
      <c r="L27" s="130">
        <v>-1806</v>
      </c>
      <c r="M27" s="130">
        <v>5333</v>
      </c>
      <c r="N27" s="130">
        <v>23456</v>
      </c>
      <c r="O27" s="130">
        <v>0</v>
      </c>
      <c r="P27" s="130">
        <v>10837</v>
      </c>
      <c r="Q27" s="133">
        <v>548327</v>
      </c>
      <c r="R27" s="144"/>
    </row>
    <row r="28" spans="2:18" ht="21" customHeight="1" x14ac:dyDescent="0.25">
      <c r="B28" s="127" t="s">
        <v>36</v>
      </c>
      <c r="C28" s="130">
        <v>0</v>
      </c>
      <c r="D28" s="130">
        <v>-900</v>
      </c>
      <c r="E28" s="130">
        <v>3044</v>
      </c>
      <c r="F28" s="130">
        <v>-6076</v>
      </c>
      <c r="G28" s="130">
        <v>12301</v>
      </c>
      <c r="H28" s="130">
        <v>609</v>
      </c>
      <c r="I28" s="130">
        <v>116182</v>
      </c>
      <c r="J28" s="130">
        <v>323226</v>
      </c>
      <c r="K28" s="130">
        <v>0</v>
      </c>
      <c r="L28" s="130">
        <v>890</v>
      </c>
      <c r="M28" s="130">
        <v>609</v>
      </c>
      <c r="N28" s="130">
        <v>-3309</v>
      </c>
      <c r="O28" s="130">
        <v>351443</v>
      </c>
      <c r="P28" s="130">
        <v>32487</v>
      </c>
      <c r="Q28" s="133">
        <v>830506</v>
      </c>
      <c r="R28" s="144"/>
    </row>
    <row r="29" spans="2:18" ht="21" customHeight="1" x14ac:dyDescent="0.25">
      <c r="B29" s="127" t="s">
        <v>37</v>
      </c>
      <c r="C29" s="130">
        <v>34</v>
      </c>
      <c r="D29" s="130">
        <v>12936</v>
      </c>
      <c r="E29" s="130">
        <v>2366</v>
      </c>
      <c r="F29" s="130">
        <v>64208</v>
      </c>
      <c r="G29" s="130">
        <v>6194</v>
      </c>
      <c r="H29" s="130">
        <v>33321</v>
      </c>
      <c r="I29" s="130">
        <v>65680</v>
      </c>
      <c r="J29" s="130">
        <v>60125</v>
      </c>
      <c r="K29" s="130">
        <v>0</v>
      </c>
      <c r="L29" s="130">
        <v>3816</v>
      </c>
      <c r="M29" s="130">
        <v>13523</v>
      </c>
      <c r="N29" s="130">
        <v>79421</v>
      </c>
      <c r="O29" s="130">
        <v>0</v>
      </c>
      <c r="P29" s="130">
        <v>2306</v>
      </c>
      <c r="Q29" s="133">
        <v>343930</v>
      </c>
      <c r="R29" s="144"/>
    </row>
    <row r="30" spans="2:18" ht="21" customHeight="1" x14ac:dyDescent="0.25">
      <c r="B30" s="127" t="s">
        <v>38</v>
      </c>
      <c r="C30" s="130">
        <v>0</v>
      </c>
      <c r="D30" s="130">
        <v>6320</v>
      </c>
      <c r="E30" s="130">
        <v>13119</v>
      </c>
      <c r="F30" s="130">
        <v>21066</v>
      </c>
      <c r="G30" s="130">
        <v>793</v>
      </c>
      <c r="H30" s="130">
        <v>16869</v>
      </c>
      <c r="I30" s="130">
        <v>141266</v>
      </c>
      <c r="J30" s="130">
        <v>185608</v>
      </c>
      <c r="K30" s="130">
        <v>0</v>
      </c>
      <c r="L30" s="130">
        <v>5288</v>
      </c>
      <c r="M30" s="130">
        <v>23263</v>
      </c>
      <c r="N30" s="130">
        <v>107363</v>
      </c>
      <c r="O30" s="130">
        <v>0</v>
      </c>
      <c r="P30" s="130">
        <v>-1632</v>
      </c>
      <c r="Q30" s="133">
        <v>519324</v>
      </c>
      <c r="R30" s="144"/>
    </row>
    <row r="31" spans="2:18" ht="21" customHeight="1" x14ac:dyDescent="0.25">
      <c r="B31" s="127" t="s">
        <v>196</v>
      </c>
      <c r="C31" s="130">
        <v>0</v>
      </c>
      <c r="D31" s="130">
        <v>3</v>
      </c>
      <c r="E31" s="130">
        <v>-627</v>
      </c>
      <c r="F31" s="130">
        <v>-9450</v>
      </c>
      <c r="G31" s="130">
        <v>3369</v>
      </c>
      <c r="H31" s="130">
        <v>299</v>
      </c>
      <c r="I31" s="130">
        <v>58519</v>
      </c>
      <c r="J31" s="130">
        <v>39388</v>
      </c>
      <c r="K31" s="130">
        <v>0</v>
      </c>
      <c r="L31" s="130">
        <v>6320</v>
      </c>
      <c r="M31" s="130">
        <v>5424</v>
      </c>
      <c r="N31" s="130">
        <v>10919</v>
      </c>
      <c r="O31" s="130">
        <v>13673</v>
      </c>
      <c r="P31" s="130">
        <v>312</v>
      </c>
      <c r="Q31" s="133">
        <v>128149</v>
      </c>
      <c r="R31" s="144"/>
    </row>
    <row r="32" spans="2:18" ht="21" customHeight="1" x14ac:dyDescent="0.25">
      <c r="B32" s="127" t="s">
        <v>197</v>
      </c>
      <c r="C32" s="130">
        <v>476</v>
      </c>
      <c r="D32" s="130">
        <v>1965</v>
      </c>
      <c r="E32" s="130">
        <v>2019</v>
      </c>
      <c r="F32" s="130">
        <v>3826</v>
      </c>
      <c r="G32" s="130">
        <v>5602</v>
      </c>
      <c r="H32" s="130">
        <v>7380</v>
      </c>
      <c r="I32" s="130">
        <v>27667</v>
      </c>
      <c r="J32" s="130">
        <v>14960</v>
      </c>
      <c r="K32" s="130">
        <v>0</v>
      </c>
      <c r="L32" s="130">
        <v>1901</v>
      </c>
      <c r="M32" s="130">
        <v>1098</v>
      </c>
      <c r="N32" s="130">
        <v>7862</v>
      </c>
      <c r="O32" s="130">
        <v>0</v>
      </c>
      <c r="P32" s="130">
        <v>1778</v>
      </c>
      <c r="Q32" s="133">
        <v>76534</v>
      </c>
      <c r="R32" s="144"/>
    </row>
    <row r="33" spans="2:18" ht="21" customHeight="1" x14ac:dyDescent="0.25">
      <c r="B33" s="127" t="s">
        <v>215</v>
      </c>
      <c r="C33" s="130">
        <v>0</v>
      </c>
      <c r="D33" s="130">
        <v>-573</v>
      </c>
      <c r="E33" s="130">
        <v>-156</v>
      </c>
      <c r="F33" s="130">
        <v>-2307</v>
      </c>
      <c r="G33" s="130">
        <v>-841</v>
      </c>
      <c r="H33" s="130">
        <v>6857</v>
      </c>
      <c r="I33" s="130">
        <v>-919</v>
      </c>
      <c r="J33" s="130">
        <v>-1401</v>
      </c>
      <c r="K33" s="130">
        <v>0</v>
      </c>
      <c r="L33" s="130">
        <v>-280</v>
      </c>
      <c r="M33" s="130">
        <v>57</v>
      </c>
      <c r="N33" s="130">
        <v>397</v>
      </c>
      <c r="O33" s="130">
        <v>0</v>
      </c>
      <c r="P33" s="130">
        <v>2052</v>
      </c>
      <c r="Q33" s="133">
        <v>2886</v>
      </c>
      <c r="R33" s="144"/>
    </row>
    <row r="34" spans="2:18" ht="21" customHeight="1" x14ac:dyDescent="0.25">
      <c r="B34" s="127" t="s">
        <v>198</v>
      </c>
      <c r="C34" s="130">
        <v>0</v>
      </c>
      <c r="D34" s="130">
        <v>291</v>
      </c>
      <c r="E34" s="130">
        <v>-4487</v>
      </c>
      <c r="F34" s="130">
        <v>1645</v>
      </c>
      <c r="G34" s="130">
        <v>4734</v>
      </c>
      <c r="H34" s="130">
        <v>425</v>
      </c>
      <c r="I34" s="130">
        <v>22843</v>
      </c>
      <c r="J34" s="130">
        <v>12611</v>
      </c>
      <c r="K34" s="130">
        <v>0</v>
      </c>
      <c r="L34" s="130">
        <v>-4447</v>
      </c>
      <c r="M34" s="130">
        <v>1639</v>
      </c>
      <c r="N34" s="130">
        <v>9251</v>
      </c>
      <c r="O34" s="130">
        <v>263497</v>
      </c>
      <c r="P34" s="130">
        <v>1890</v>
      </c>
      <c r="Q34" s="133">
        <v>309891</v>
      </c>
      <c r="R34" s="144"/>
    </row>
    <row r="35" spans="2:18" ht="21" customHeight="1" x14ac:dyDescent="0.25">
      <c r="B35" s="127" t="s">
        <v>199</v>
      </c>
      <c r="C35" s="130">
        <v>0</v>
      </c>
      <c r="D35" s="130">
        <v>3690</v>
      </c>
      <c r="E35" s="130">
        <v>2805</v>
      </c>
      <c r="F35" s="130">
        <v>3040</v>
      </c>
      <c r="G35" s="130">
        <v>118</v>
      </c>
      <c r="H35" s="130">
        <v>1006</v>
      </c>
      <c r="I35" s="130">
        <v>54817</v>
      </c>
      <c r="J35" s="130">
        <v>39685</v>
      </c>
      <c r="K35" s="130">
        <v>0</v>
      </c>
      <c r="L35" s="130">
        <v>770</v>
      </c>
      <c r="M35" s="130">
        <v>5826</v>
      </c>
      <c r="N35" s="130">
        <v>-97816</v>
      </c>
      <c r="O35" s="130">
        <v>139453</v>
      </c>
      <c r="P35" s="130">
        <v>6703</v>
      </c>
      <c r="Q35" s="133">
        <v>160096</v>
      </c>
      <c r="R35" s="144"/>
    </row>
    <row r="36" spans="2:18" ht="21" customHeight="1" x14ac:dyDescent="0.25">
      <c r="B36" s="127" t="s">
        <v>216</v>
      </c>
      <c r="C36" s="130">
        <v>0</v>
      </c>
      <c r="D36" s="130">
        <v>5969</v>
      </c>
      <c r="E36" s="130">
        <v>1255</v>
      </c>
      <c r="F36" s="130">
        <v>21788</v>
      </c>
      <c r="G36" s="130">
        <v>22341</v>
      </c>
      <c r="H36" s="130">
        <v>3774</v>
      </c>
      <c r="I36" s="130">
        <v>84934</v>
      </c>
      <c r="J36" s="130">
        <v>66162</v>
      </c>
      <c r="K36" s="130">
        <v>29668</v>
      </c>
      <c r="L36" s="130">
        <v>3237</v>
      </c>
      <c r="M36" s="130">
        <v>16549</v>
      </c>
      <c r="N36" s="130">
        <v>5538</v>
      </c>
      <c r="O36" s="130">
        <v>99040</v>
      </c>
      <c r="P36" s="130">
        <v>2889</v>
      </c>
      <c r="Q36" s="133">
        <v>363143</v>
      </c>
      <c r="R36" s="144"/>
    </row>
    <row r="37" spans="2:18" ht="21" customHeight="1" x14ac:dyDescent="0.25">
      <c r="B37" s="127" t="s">
        <v>40</v>
      </c>
      <c r="C37" s="130">
        <v>0</v>
      </c>
      <c r="D37" s="130">
        <v>2990</v>
      </c>
      <c r="E37" s="130">
        <v>1446</v>
      </c>
      <c r="F37" s="130">
        <v>4430</v>
      </c>
      <c r="G37" s="130">
        <v>790</v>
      </c>
      <c r="H37" s="130">
        <v>239</v>
      </c>
      <c r="I37" s="130">
        <v>34575</v>
      </c>
      <c r="J37" s="130">
        <v>47710</v>
      </c>
      <c r="K37" s="130">
        <v>-14956</v>
      </c>
      <c r="L37" s="130">
        <v>-142</v>
      </c>
      <c r="M37" s="130">
        <v>19373</v>
      </c>
      <c r="N37" s="130">
        <v>7336</v>
      </c>
      <c r="O37" s="130">
        <v>36584</v>
      </c>
      <c r="P37" s="130">
        <v>-5477</v>
      </c>
      <c r="Q37" s="133">
        <v>134900</v>
      </c>
      <c r="R37" s="144"/>
    </row>
    <row r="38" spans="2:18" ht="21" customHeight="1" x14ac:dyDescent="0.25">
      <c r="B38" s="127" t="s">
        <v>41</v>
      </c>
      <c r="C38" s="130">
        <v>0</v>
      </c>
      <c r="D38" s="130">
        <v>3464</v>
      </c>
      <c r="E38" s="130">
        <v>4247</v>
      </c>
      <c r="F38" s="130">
        <v>9337</v>
      </c>
      <c r="G38" s="130">
        <v>2707</v>
      </c>
      <c r="H38" s="130">
        <v>21292</v>
      </c>
      <c r="I38" s="130">
        <v>35496</v>
      </c>
      <c r="J38" s="130">
        <v>24007</v>
      </c>
      <c r="K38" s="130">
        <v>-1693</v>
      </c>
      <c r="L38" s="130">
        <v>3147</v>
      </c>
      <c r="M38" s="130">
        <v>22302</v>
      </c>
      <c r="N38" s="130">
        <v>42625</v>
      </c>
      <c r="O38" s="130">
        <v>2025</v>
      </c>
      <c r="P38" s="130">
        <v>1533</v>
      </c>
      <c r="Q38" s="133">
        <v>170491</v>
      </c>
      <c r="R38" s="144"/>
    </row>
    <row r="39" spans="2:18" ht="21" customHeight="1" x14ac:dyDescent="0.25">
      <c r="B39" s="127" t="s">
        <v>42</v>
      </c>
      <c r="C39" s="130">
        <v>0</v>
      </c>
      <c r="D39" s="130">
        <v>10187</v>
      </c>
      <c r="E39" s="130">
        <v>9992</v>
      </c>
      <c r="F39" s="130">
        <v>-1166</v>
      </c>
      <c r="G39" s="130">
        <v>8596</v>
      </c>
      <c r="H39" s="130">
        <v>718</v>
      </c>
      <c r="I39" s="130">
        <v>121585</v>
      </c>
      <c r="J39" s="130">
        <v>86334</v>
      </c>
      <c r="K39" s="130">
        <v>-1408</v>
      </c>
      <c r="L39" s="130">
        <v>5240</v>
      </c>
      <c r="M39" s="130">
        <v>10253</v>
      </c>
      <c r="N39" s="130">
        <v>9915</v>
      </c>
      <c r="O39" s="130">
        <v>0</v>
      </c>
      <c r="P39" s="130">
        <v>355</v>
      </c>
      <c r="Q39" s="133">
        <v>260600</v>
      </c>
      <c r="R39" s="144"/>
    </row>
    <row r="40" spans="2:18" ht="21" customHeight="1" x14ac:dyDescent="0.25">
      <c r="B40" s="127" t="s">
        <v>43</v>
      </c>
      <c r="C40" s="130">
        <v>0</v>
      </c>
      <c r="D40" s="130">
        <v>-2164</v>
      </c>
      <c r="E40" s="130">
        <v>104</v>
      </c>
      <c r="F40" s="130">
        <v>6867</v>
      </c>
      <c r="G40" s="130">
        <v>1026</v>
      </c>
      <c r="H40" s="130">
        <v>251</v>
      </c>
      <c r="I40" s="130">
        <v>110966</v>
      </c>
      <c r="J40" s="130">
        <v>75442</v>
      </c>
      <c r="K40" s="130">
        <v>0</v>
      </c>
      <c r="L40" s="130">
        <v>-3088</v>
      </c>
      <c r="M40" s="130">
        <v>312</v>
      </c>
      <c r="N40" s="130">
        <v>11343</v>
      </c>
      <c r="O40" s="130">
        <v>0</v>
      </c>
      <c r="P40" s="130">
        <v>23304</v>
      </c>
      <c r="Q40" s="133">
        <v>224362</v>
      </c>
      <c r="R40" s="144"/>
    </row>
    <row r="41" spans="2:18" ht="21" customHeight="1" x14ac:dyDescent="0.25">
      <c r="B41" s="127" t="s">
        <v>44</v>
      </c>
      <c r="C41" s="130">
        <v>66</v>
      </c>
      <c r="D41" s="130">
        <v>1912</v>
      </c>
      <c r="E41" s="130">
        <v>1228</v>
      </c>
      <c r="F41" s="130">
        <v>4389</v>
      </c>
      <c r="G41" s="130">
        <v>1281</v>
      </c>
      <c r="H41" s="130">
        <v>1350</v>
      </c>
      <c r="I41" s="130">
        <v>48670</v>
      </c>
      <c r="J41" s="130">
        <v>47171</v>
      </c>
      <c r="K41" s="130">
        <v>5046</v>
      </c>
      <c r="L41" s="130">
        <v>2601</v>
      </c>
      <c r="M41" s="130">
        <v>2653</v>
      </c>
      <c r="N41" s="130">
        <v>20268</v>
      </c>
      <c r="O41" s="130">
        <v>83356</v>
      </c>
      <c r="P41" s="130">
        <v>5679</v>
      </c>
      <c r="Q41" s="133">
        <v>225668</v>
      </c>
      <c r="R41" s="144"/>
    </row>
    <row r="42" spans="2:18" ht="21" customHeight="1" x14ac:dyDescent="0.25">
      <c r="B42" s="127" t="s">
        <v>45</v>
      </c>
      <c r="C42" s="130">
        <v>0</v>
      </c>
      <c r="D42" s="130">
        <v>11901</v>
      </c>
      <c r="E42" s="130">
        <v>21885</v>
      </c>
      <c r="F42" s="130">
        <v>58307</v>
      </c>
      <c r="G42" s="130">
        <v>18992</v>
      </c>
      <c r="H42" s="130">
        <v>15668</v>
      </c>
      <c r="I42" s="130">
        <v>343409</v>
      </c>
      <c r="J42" s="130">
        <v>291830</v>
      </c>
      <c r="K42" s="130">
        <v>0</v>
      </c>
      <c r="L42" s="130">
        <v>21433</v>
      </c>
      <c r="M42" s="130">
        <v>94810</v>
      </c>
      <c r="N42" s="130">
        <v>3505</v>
      </c>
      <c r="O42" s="130">
        <v>1090886</v>
      </c>
      <c r="P42" s="130">
        <v>4918</v>
      </c>
      <c r="Q42" s="133">
        <v>1977544</v>
      </c>
      <c r="R42" s="144"/>
    </row>
    <row r="43" spans="2:18" ht="21" customHeight="1" x14ac:dyDescent="0.25">
      <c r="B43" s="127" t="s">
        <v>46</v>
      </c>
      <c r="C43" s="130">
        <v>5886</v>
      </c>
      <c r="D43" s="130">
        <v>-2088</v>
      </c>
      <c r="E43" s="130">
        <v>53</v>
      </c>
      <c r="F43" s="130">
        <v>314</v>
      </c>
      <c r="G43" s="130">
        <v>571</v>
      </c>
      <c r="H43" s="130">
        <v>1718</v>
      </c>
      <c r="I43" s="130">
        <v>220886</v>
      </c>
      <c r="J43" s="130">
        <v>-60206</v>
      </c>
      <c r="K43" s="130">
        <v>0</v>
      </c>
      <c r="L43" s="130">
        <v>-31</v>
      </c>
      <c r="M43" s="130">
        <v>-182</v>
      </c>
      <c r="N43" s="130">
        <v>-52487</v>
      </c>
      <c r="O43" s="130">
        <v>141150</v>
      </c>
      <c r="P43" s="130">
        <v>6629</v>
      </c>
      <c r="Q43" s="133">
        <v>262213</v>
      </c>
      <c r="R43" s="144"/>
    </row>
    <row r="44" spans="2:18" ht="21" customHeight="1" x14ac:dyDescent="0.25">
      <c r="B44" s="131" t="s">
        <v>47</v>
      </c>
      <c r="C44" s="132">
        <f>SUM(C7:C43)</f>
        <v>13497</v>
      </c>
      <c r="D44" s="132">
        <f t="shared" ref="D44:Q44" si="0">SUM(D7:D43)</f>
        <v>258936</v>
      </c>
      <c r="E44" s="132">
        <f t="shared" si="0"/>
        <v>291342</v>
      </c>
      <c r="F44" s="132">
        <f t="shared" si="0"/>
        <v>617565</v>
      </c>
      <c r="G44" s="132">
        <f t="shared" si="0"/>
        <v>378268</v>
      </c>
      <c r="H44" s="132">
        <f t="shared" si="0"/>
        <v>489347</v>
      </c>
      <c r="I44" s="132">
        <f t="shared" si="0"/>
        <v>5014714</v>
      </c>
      <c r="J44" s="132">
        <f t="shared" si="0"/>
        <v>4388386</v>
      </c>
      <c r="K44" s="132">
        <f t="shared" si="0"/>
        <v>888239</v>
      </c>
      <c r="L44" s="132">
        <f t="shared" si="0"/>
        <v>756256</v>
      </c>
      <c r="M44" s="132">
        <f t="shared" si="0"/>
        <v>655794</v>
      </c>
      <c r="N44" s="132">
        <f t="shared" si="0"/>
        <v>1333115</v>
      </c>
      <c r="O44" s="132">
        <f t="shared" si="0"/>
        <v>6934120</v>
      </c>
      <c r="P44" s="132">
        <f t="shared" si="0"/>
        <v>402437</v>
      </c>
      <c r="Q44" s="132">
        <f t="shared" si="0"/>
        <v>22422011</v>
      </c>
      <c r="R44" s="144"/>
    </row>
    <row r="45" spans="2:18" ht="21" customHeight="1" x14ac:dyDescent="0.25">
      <c r="B45" s="290" t="s">
        <v>48</v>
      </c>
      <c r="C45" s="290"/>
      <c r="D45" s="290"/>
      <c r="E45" s="290"/>
      <c r="F45" s="290"/>
      <c r="G45" s="290"/>
      <c r="H45" s="290"/>
      <c r="I45" s="290"/>
      <c r="J45" s="290"/>
      <c r="K45" s="290"/>
      <c r="L45" s="290"/>
      <c r="M45" s="290"/>
      <c r="N45" s="290"/>
      <c r="O45" s="290"/>
      <c r="P45" s="290"/>
      <c r="Q45" s="290"/>
      <c r="R45" s="145"/>
    </row>
    <row r="46" spans="2:18" ht="21" customHeight="1" x14ac:dyDescent="0.25">
      <c r="B46" s="127" t="s">
        <v>49</v>
      </c>
      <c r="C46" s="130">
        <v>5086</v>
      </c>
      <c r="D46" s="130">
        <v>40661</v>
      </c>
      <c r="E46" s="130">
        <v>-451</v>
      </c>
      <c r="F46" s="130">
        <v>102562</v>
      </c>
      <c r="G46" s="130">
        <v>4752</v>
      </c>
      <c r="H46" s="130">
        <v>15289</v>
      </c>
      <c r="I46" s="130">
        <v>0</v>
      </c>
      <c r="J46" s="130">
        <v>28318</v>
      </c>
      <c r="K46" s="130">
        <v>0</v>
      </c>
      <c r="L46" s="130">
        <v>2056</v>
      </c>
      <c r="M46" s="130">
        <v>1</v>
      </c>
      <c r="N46" s="130">
        <v>90</v>
      </c>
      <c r="O46" s="130">
        <v>115776</v>
      </c>
      <c r="P46" s="130">
        <v>7896</v>
      </c>
      <c r="Q46" s="133">
        <v>322036</v>
      </c>
      <c r="R46" s="144"/>
    </row>
    <row r="47" spans="2:18" ht="21" customHeight="1" x14ac:dyDescent="0.25">
      <c r="B47" s="127" t="s">
        <v>68</v>
      </c>
      <c r="C47" s="130">
        <v>-390</v>
      </c>
      <c r="D47" s="130">
        <v>68154</v>
      </c>
      <c r="E47" s="130">
        <v>0</v>
      </c>
      <c r="F47" s="130">
        <v>390281</v>
      </c>
      <c r="G47" s="130">
        <v>2906</v>
      </c>
      <c r="H47" s="130">
        <v>45837</v>
      </c>
      <c r="I47" s="130">
        <v>0</v>
      </c>
      <c r="J47" s="130">
        <v>131800</v>
      </c>
      <c r="K47" s="130">
        <v>0</v>
      </c>
      <c r="L47" s="130">
        <v>1487</v>
      </c>
      <c r="M47" s="130">
        <v>0</v>
      </c>
      <c r="N47" s="130">
        <v>0</v>
      </c>
      <c r="O47" s="130">
        <v>67596</v>
      </c>
      <c r="P47" s="130">
        <v>105091</v>
      </c>
      <c r="Q47" s="133">
        <v>812763</v>
      </c>
      <c r="R47" s="144"/>
    </row>
    <row r="48" spans="2:18" ht="21" customHeight="1" x14ac:dyDescent="0.25">
      <c r="B48" s="127" t="s">
        <v>50</v>
      </c>
      <c r="C48" s="130">
        <v>-1638</v>
      </c>
      <c r="D48" s="130">
        <v>136626</v>
      </c>
      <c r="E48" s="130">
        <v>1462</v>
      </c>
      <c r="F48" s="130">
        <v>524976</v>
      </c>
      <c r="G48" s="130">
        <v>59746</v>
      </c>
      <c r="H48" s="130">
        <v>87661</v>
      </c>
      <c r="I48" s="130">
        <v>12874</v>
      </c>
      <c r="J48" s="130">
        <v>144327</v>
      </c>
      <c r="K48" s="130">
        <v>0</v>
      </c>
      <c r="L48" s="130">
        <v>22976</v>
      </c>
      <c r="M48" s="130">
        <v>94252</v>
      </c>
      <c r="N48" s="130">
        <v>1147</v>
      </c>
      <c r="O48" s="130">
        <v>399229</v>
      </c>
      <c r="P48" s="130">
        <v>205802</v>
      </c>
      <c r="Q48" s="133">
        <v>1689440</v>
      </c>
      <c r="R48" s="144"/>
    </row>
    <row r="49" spans="2:19" ht="21" customHeight="1" x14ac:dyDescent="0.25">
      <c r="B49" s="131" t="s">
        <v>47</v>
      </c>
      <c r="C49" s="132">
        <f>SUM(C46:C48)</f>
        <v>3058</v>
      </c>
      <c r="D49" s="132">
        <f t="shared" ref="D49:Q49" si="1">SUM(D46:D48)</f>
        <v>245441</v>
      </c>
      <c r="E49" s="132">
        <f t="shared" si="1"/>
        <v>1011</v>
      </c>
      <c r="F49" s="132">
        <f t="shared" si="1"/>
        <v>1017819</v>
      </c>
      <c r="G49" s="132">
        <f t="shared" si="1"/>
        <v>67404</v>
      </c>
      <c r="H49" s="132">
        <f t="shared" si="1"/>
        <v>148787</v>
      </c>
      <c r="I49" s="132">
        <f t="shared" si="1"/>
        <v>12874</v>
      </c>
      <c r="J49" s="132">
        <f t="shared" si="1"/>
        <v>304445</v>
      </c>
      <c r="K49" s="132">
        <f t="shared" si="1"/>
        <v>0</v>
      </c>
      <c r="L49" s="132">
        <f t="shared" si="1"/>
        <v>26519</v>
      </c>
      <c r="M49" s="132">
        <f t="shared" si="1"/>
        <v>94253</v>
      </c>
      <c r="N49" s="132">
        <f t="shared" si="1"/>
        <v>1237</v>
      </c>
      <c r="O49" s="132">
        <f t="shared" si="1"/>
        <v>582601</v>
      </c>
      <c r="P49" s="132">
        <f t="shared" si="1"/>
        <v>318789</v>
      </c>
      <c r="Q49" s="132">
        <f t="shared" si="1"/>
        <v>2824239</v>
      </c>
      <c r="R49" s="144"/>
    </row>
    <row r="50" spans="2:19" ht="20.25" customHeight="1" x14ac:dyDescent="0.25">
      <c r="B50" s="291" t="s">
        <v>52</v>
      </c>
      <c r="C50" s="291"/>
      <c r="D50" s="291"/>
      <c r="E50" s="291"/>
      <c r="F50" s="291"/>
      <c r="G50" s="291"/>
      <c r="H50" s="291"/>
      <c r="I50" s="291"/>
      <c r="J50" s="291"/>
      <c r="K50" s="291"/>
      <c r="L50" s="291"/>
      <c r="M50" s="291"/>
      <c r="N50" s="291"/>
      <c r="O50" s="291"/>
      <c r="P50" s="291"/>
      <c r="Q50" s="291"/>
      <c r="R50" s="225"/>
      <c r="S50" s="11"/>
    </row>
    <row r="51" spans="2:19" x14ac:dyDescent="0.25">
      <c r="B51" s="12"/>
    </row>
    <row r="52" spans="2:19" x14ac:dyDescent="0.25">
      <c r="B52" s="12"/>
    </row>
    <row r="53" spans="2:19" x14ac:dyDescent="0.25">
      <c r="B53" s="12"/>
    </row>
    <row r="54" spans="2:19" x14ac:dyDescent="0.25">
      <c r="B54" s="12"/>
    </row>
    <row r="55" spans="2:19" x14ac:dyDescent="0.25">
      <c r="B55" s="12"/>
    </row>
    <row r="56" spans="2:19" x14ac:dyDescent="0.25">
      <c r="B56" s="12"/>
    </row>
  </sheetData>
  <mergeCells count="4">
    <mergeCell ref="B4:Q4"/>
    <mergeCell ref="B6:Q6"/>
    <mergeCell ref="B45:Q45"/>
    <mergeCell ref="B50:Q50"/>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pageSetUpPr fitToPage="1"/>
  </sheetPr>
  <dimension ref="A1:R53"/>
  <sheetViews>
    <sheetView showGridLines="0" topLeftCell="A25" zoomScale="80" zoomScaleNormal="80" workbookViewId="0">
      <selection activeCell="R53" sqref="R53"/>
    </sheetView>
  </sheetViews>
  <sheetFormatPr defaultColWidth="12" defaultRowHeight="21" customHeight="1" x14ac:dyDescent="0.25"/>
  <cols>
    <col min="1" max="1" width="12" style="12"/>
    <col min="2" max="2" width="47.85546875" style="28" bestFit="1" customWidth="1"/>
    <col min="3" max="17" width="18.28515625" style="12" customWidth="1"/>
    <col min="18" max="16384" width="12" style="12"/>
  </cols>
  <sheetData>
    <row r="1" spans="2:18" ht="24.75" customHeight="1" x14ac:dyDescent="0.25"/>
    <row r="2" spans="2:18" ht="15" x14ac:dyDescent="0.25"/>
    <row r="3" spans="2:18" ht="24.75" customHeight="1" x14ac:dyDescent="0.25">
      <c r="B3" s="288" t="s">
        <v>294</v>
      </c>
      <c r="C3" s="288"/>
      <c r="D3" s="288"/>
      <c r="E3" s="288"/>
      <c r="F3" s="288"/>
      <c r="G3" s="288"/>
      <c r="H3" s="288"/>
      <c r="I3" s="288"/>
      <c r="J3" s="288"/>
      <c r="K3" s="288"/>
      <c r="L3" s="288"/>
      <c r="M3" s="288"/>
      <c r="N3" s="288"/>
      <c r="O3" s="288"/>
      <c r="P3" s="288"/>
      <c r="Q3" s="288"/>
      <c r="R3" s="14"/>
    </row>
    <row r="4" spans="2:18" ht="60" x14ac:dyDescent="0.25">
      <c r="B4" s="109" t="s">
        <v>0</v>
      </c>
      <c r="C4" s="112" t="s">
        <v>174</v>
      </c>
      <c r="D4" s="112" t="s">
        <v>184</v>
      </c>
      <c r="E4" s="112" t="s">
        <v>175</v>
      </c>
      <c r="F4" s="112" t="s">
        <v>176</v>
      </c>
      <c r="G4" s="112" t="s">
        <v>177</v>
      </c>
      <c r="H4" s="112" t="s">
        <v>178</v>
      </c>
      <c r="I4" s="112" t="s">
        <v>179</v>
      </c>
      <c r="J4" s="112" t="s">
        <v>178</v>
      </c>
      <c r="K4" s="112" t="s">
        <v>180</v>
      </c>
      <c r="L4" s="112" t="s">
        <v>181</v>
      </c>
      <c r="M4" s="112" t="s">
        <v>77</v>
      </c>
      <c r="N4" s="112" t="s">
        <v>78</v>
      </c>
      <c r="O4" s="112" t="s">
        <v>182</v>
      </c>
      <c r="P4" s="112" t="s">
        <v>2</v>
      </c>
      <c r="Q4" s="112" t="s">
        <v>183</v>
      </c>
      <c r="R4" s="134"/>
    </row>
    <row r="5" spans="2:18" ht="28.5" customHeight="1" x14ac:dyDescent="0.25">
      <c r="B5" s="290" t="s">
        <v>16</v>
      </c>
      <c r="C5" s="290"/>
      <c r="D5" s="290"/>
      <c r="E5" s="290"/>
      <c r="F5" s="290"/>
      <c r="G5" s="290"/>
      <c r="H5" s="290"/>
      <c r="I5" s="290"/>
      <c r="J5" s="290"/>
      <c r="K5" s="290"/>
      <c r="L5" s="290"/>
      <c r="M5" s="290"/>
      <c r="N5" s="290"/>
      <c r="O5" s="290"/>
      <c r="P5" s="290"/>
      <c r="Q5" s="290"/>
      <c r="R5" s="134"/>
    </row>
    <row r="6" spans="2:18" ht="28.5" customHeight="1" x14ac:dyDescent="0.25">
      <c r="B6" s="127" t="s">
        <v>17</v>
      </c>
      <c r="C6" s="130">
        <v>2474719</v>
      </c>
      <c r="D6" s="130">
        <v>0</v>
      </c>
      <c r="E6" s="130">
        <v>555019</v>
      </c>
      <c r="F6" s="130">
        <v>1919700</v>
      </c>
      <c r="G6" s="130">
        <v>3054755</v>
      </c>
      <c r="H6" s="130">
        <v>0</v>
      </c>
      <c r="I6" s="130">
        <v>3758006</v>
      </c>
      <c r="J6" s="130">
        <v>0</v>
      </c>
      <c r="K6" s="130">
        <v>1216449</v>
      </c>
      <c r="L6" s="130">
        <v>879155</v>
      </c>
      <c r="M6" s="130">
        <v>114715</v>
      </c>
      <c r="N6" s="130">
        <v>326886</v>
      </c>
      <c r="O6" s="130">
        <v>-104307</v>
      </c>
      <c r="P6" s="130">
        <v>70222</v>
      </c>
      <c r="Q6" s="133">
        <v>-34085</v>
      </c>
      <c r="R6" s="144"/>
    </row>
    <row r="7" spans="2:18" ht="28.5" customHeight="1" x14ac:dyDescent="0.25">
      <c r="B7" s="127" t="s">
        <v>18</v>
      </c>
      <c r="C7" s="130">
        <v>614333</v>
      </c>
      <c r="D7" s="130">
        <v>1700</v>
      </c>
      <c r="E7" s="130">
        <v>122539</v>
      </c>
      <c r="F7" s="130">
        <v>493493</v>
      </c>
      <c r="G7" s="130">
        <v>1078654</v>
      </c>
      <c r="H7" s="130">
        <v>0</v>
      </c>
      <c r="I7" s="130">
        <v>849871</v>
      </c>
      <c r="J7" s="130">
        <v>0</v>
      </c>
      <c r="K7" s="130">
        <v>722277</v>
      </c>
      <c r="L7" s="130">
        <v>576506</v>
      </c>
      <c r="M7" s="130">
        <v>47605</v>
      </c>
      <c r="N7" s="130">
        <v>152894</v>
      </c>
      <c r="O7" s="130">
        <v>-54728</v>
      </c>
      <c r="P7" s="130">
        <v>16015</v>
      </c>
      <c r="Q7" s="133">
        <v>-38714</v>
      </c>
      <c r="R7" s="144"/>
    </row>
    <row r="8" spans="2:18" ht="28.5" customHeight="1" x14ac:dyDescent="0.25">
      <c r="B8" s="127" t="s">
        <v>19</v>
      </c>
      <c r="C8" s="130">
        <v>1193436</v>
      </c>
      <c r="D8" s="130">
        <v>13332</v>
      </c>
      <c r="E8" s="130">
        <v>782638</v>
      </c>
      <c r="F8" s="130">
        <v>424131</v>
      </c>
      <c r="G8" s="130">
        <v>772460</v>
      </c>
      <c r="H8" s="130">
        <v>0</v>
      </c>
      <c r="I8" s="130">
        <v>648467</v>
      </c>
      <c r="J8" s="130">
        <v>0</v>
      </c>
      <c r="K8" s="130">
        <v>548124</v>
      </c>
      <c r="L8" s="130">
        <v>247677</v>
      </c>
      <c r="M8" s="130">
        <v>2849</v>
      </c>
      <c r="N8" s="130">
        <v>170328</v>
      </c>
      <c r="O8" s="130">
        <v>127271</v>
      </c>
      <c r="P8" s="130">
        <v>0</v>
      </c>
      <c r="Q8" s="133">
        <v>127271</v>
      </c>
      <c r="R8" s="144"/>
    </row>
    <row r="9" spans="2:18" ht="28.5" customHeight="1" x14ac:dyDescent="0.25">
      <c r="B9" s="127" t="s">
        <v>202</v>
      </c>
      <c r="C9" s="130">
        <v>63115</v>
      </c>
      <c r="D9" s="130">
        <v>0</v>
      </c>
      <c r="E9" s="130">
        <v>3064</v>
      </c>
      <c r="F9" s="130">
        <v>60051</v>
      </c>
      <c r="G9" s="130">
        <v>25729</v>
      </c>
      <c r="H9" s="130">
        <v>0</v>
      </c>
      <c r="I9" s="130">
        <v>60798</v>
      </c>
      <c r="J9" s="130">
        <v>0</v>
      </c>
      <c r="K9" s="130">
        <v>24982</v>
      </c>
      <c r="L9" s="130">
        <v>37990</v>
      </c>
      <c r="M9" s="130">
        <v>4398</v>
      </c>
      <c r="N9" s="130">
        <v>43098</v>
      </c>
      <c r="O9" s="130">
        <v>-60504</v>
      </c>
      <c r="P9" s="130">
        <v>3138</v>
      </c>
      <c r="Q9" s="133">
        <v>-57366</v>
      </c>
      <c r="R9" s="144"/>
    </row>
    <row r="10" spans="2:18" ht="28.5" customHeight="1" x14ac:dyDescent="0.25">
      <c r="B10" s="127" t="s">
        <v>20</v>
      </c>
      <c r="C10" s="130">
        <v>2818195</v>
      </c>
      <c r="D10" s="130">
        <v>0</v>
      </c>
      <c r="E10" s="130">
        <v>838317</v>
      </c>
      <c r="F10" s="130">
        <v>1979879</v>
      </c>
      <c r="G10" s="130">
        <v>2467639</v>
      </c>
      <c r="H10" s="130">
        <v>0</v>
      </c>
      <c r="I10" s="130">
        <v>2863662</v>
      </c>
      <c r="J10" s="130">
        <v>0</v>
      </c>
      <c r="K10" s="130">
        <v>1583855</v>
      </c>
      <c r="L10" s="130">
        <v>1078596</v>
      </c>
      <c r="M10" s="130">
        <v>123030</v>
      </c>
      <c r="N10" s="130">
        <v>389532</v>
      </c>
      <c r="O10" s="130">
        <v>-7302</v>
      </c>
      <c r="P10" s="130">
        <v>0</v>
      </c>
      <c r="Q10" s="133">
        <v>-7302</v>
      </c>
      <c r="R10" s="144"/>
    </row>
    <row r="11" spans="2:18" ht="28.5" customHeight="1" x14ac:dyDescent="0.25">
      <c r="B11" s="127" t="s">
        <v>194</v>
      </c>
      <c r="C11" s="130">
        <v>3106117</v>
      </c>
      <c r="D11" s="130">
        <v>0</v>
      </c>
      <c r="E11" s="130">
        <v>408729</v>
      </c>
      <c r="F11" s="130">
        <v>2697388</v>
      </c>
      <c r="G11" s="130">
        <v>2530765</v>
      </c>
      <c r="H11" s="130">
        <v>98165</v>
      </c>
      <c r="I11" s="130">
        <v>3585873</v>
      </c>
      <c r="J11" s="130">
        <v>123077</v>
      </c>
      <c r="K11" s="130">
        <v>1617369</v>
      </c>
      <c r="L11" s="130">
        <v>1106072</v>
      </c>
      <c r="M11" s="130">
        <v>132307</v>
      </c>
      <c r="N11" s="130">
        <v>540511</v>
      </c>
      <c r="O11" s="130">
        <v>-161521</v>
      </c>
      <c r="P11" s="130">
        <v>189894</v>
      </c>
      <c r="Q11" s="133">
        <v>28374</v>
      </c>
      <c r="R11" s="144"/>
    </row>
    <row r="12" spans="2:18" ht="28.5" customHeight="1" x14ac:dyDescent="0.25">
      <c r="B12" s="127" t="s">
        <v>21</v>
      </c>
      <c r="C12" s="130">
        <v>365093</v>
      </c>
      <c r="D12" s="130">
        <v>3807</v>
      </c>
      <c r="E12" s="130">
        <v>96416</v>
      </c>
      <c r="F12" s="130">
        <v>272485</v>
      </c>
      <c r="G12" s="130">
        <v>663222</v>
      </c>
      <c r="H12" s="130">
        <v>218079</v>
      </c>
      <c r="I12" s="130">
        <v>673938</v>
      </c>
      <c r="J12" s="130">
        <v>217082</v>
      </c>
      <c r="K12" s="130">
        <v>262766</v>
      </c>
      <c r="L12" s="130">
        <v>207665</v>
      </c>
      <c r="M12" s="130">
        <v>-13052</v>
      </c>
      <c r="N12" s="130">
        <v>84645</v>
      </c>
      <c r="O12" s="130">
        <v>-16493</v>
      </c>
      <c r="P12" s="130">
        <v>0</v>
      </c>
      <c r="Q12" s="133">
        <v>-16493</v>
      </c>
      <c r="R12" s="144"/>
    </row>
    <row r="13" spans="2:18" ht="28.5" customHeight="1" x14ac:dyDescent="0.25">
      <c r="B13" s="127" t="s">
        <v>22</v>
      </c>
      <c r="C13" s="130">
        <v>2777620</v>
      </c>
      <c r="D13" s="130">
        <v>0</v>
      </c>
      <c r="E13" s="130">
        <v>280384</v>
      </c>
      <c r="F13" s="130">
        <v>2497236</v>
      </c>
      <c r="G13" s="130">
        <v>3366626</v>
      </c>
      <c r="H13" s="130">
        <v>0</v>
      </c>
      <c r="I13" s="130">
        <v>4009099</v>
      </c>
      <c r="J13" s="130">
        <v>0</v>
      </c>
      <c r="K13" s="130">
        <v>1854763</v>
      </c>
      <c r="L13" s="130">
        <v>1287144</v>
      </c>
      <c r="M13" s="130">
        <v>206397</v>
      </c>
      <c r="N13" s="130">
        <v>570989</v>
      </c>
      <c r="O13" s="130">
        <v>-209766</v>
      </c>
      <c r="P13" s="130">
        <v>206436</v>
      </c>
      <c r="Q13" s="133">
        <v>-3331</v>
      </c>
      <c r="R13" s="144"/>
    </row>
    <row r="14" spans="2:18" ht="28.5" customHeight="1" x14ac:dyDescent="0.25">
      <c r="B14" s="127" t="s">
        <v>23</v>
      </c>
      <c r="C14" s="130">
        <v>75431</v>
      </c>
      <c r="D14" s="130">
        <v>7717</v>
      </c>
      <c r="E14" s="130">
        <v>13078</v>
      </c>
      <c r="F14" s="130">
        <v>70070</v>
      </c>
      <c r="G14" s="130">
        <v>111255</v>
      </c>
      <c r="H14" s="130">
        <v>0</v>
      </c>
      <c r="I14" s="130">
        <v>108727</v>
      </c>
      <c r="J14" s="130">
        <v>0</v>
      </c>
      <c r="K14" s="130">
        <v>72597</v>
      </c>
      <c r="L14" s="130">
        <v>6914</v>
      </c>
      <c r="M14" s="130">
        <v>7800</v>
      </c>
      <c r="N14" s="130">
        <v>34652</v>
      </c>
      <c r="O14" s="130">
        <v>23231</v>
      </c>
      <c r="P14" s="130">
        <v>3570</v>
      </c>
      <c r="Q14" s="133">
        <v>26801</v>
      </c>
      <c r="R14" s="144"/>
    </row>
    <row r="15" spans="2:18" ht="28.5" customHeight="1" x14ac:dyDescent="0.25">
      <c r="B15" s="127" t="s">
        <v>24</v>
      </c>
      <c r="C15" s="130">
        <v>794184</v>
      </c>
      <c r="D15" s="130">
        <v>0</v>
      </c>
      <c r="E15" s="130">
        <v>18495</v>
      </c>
      <c r="F15" s="130">
        <v>775689</v>
      </c>
      <c r="G15" s="130">
        <v>904419</v>
      </c>
      <c r="H15" s="130">
        <v>0</v>
      </c>
      <c r="I15" s="130">
        <v>823701</v>
      </c>
      <c r="J15" s="130">
        <v>0</v>
      </c>
      <c r="K15" s="130">
        <v>856407</v>
      </c>
      <c r="L15" s="130">
        <v>346694</v>
      </c>
      <c r="M15" s="130">
        <v>93565</v>
      </c>
      <c r="N15" s="130">
        <v>203964</v>
      </c>
      <c r="O15" s="130">
        <v>212183</v>
      </c>
      <c r="P15" s="130">
        <v>0</v>
      </c>
      <c r="Q15" s="133">
        <v>212183</v>
      </c>
      <c r="R15" s="144"/>
    </row>
    <row r="16" spans="2:18" ht="28.5" customHeight="1" x14ac:dyDescent="0.25">
      <c r="B16" s="127" t="s">
        <v>25</v>
      </c>
      <c r="C16" s="130">
        <v>740539</v>
      </c>
      <c r="D16" s="130">
        <v>9210</v>
      </c>
      <c r="E16" s="130">
        <v>229597</v>
      </c>
      <c r="F16" s="130">
        <v>520152</v>
      </c>
      <c r="G16" s="130">
        <v>498708</v>
      </c>
      <c r="H16" s="130">
        <v>0</v>
      </c>
      <c r="I16" s="130">
        <v>702908</v>
      </c>
      <c r="J16" s="130">
        <v>0</v>
      </c>
      <c r="K16" s="130">
        <v>315951</v>
      </c>
      <c r="L16" s="130">
        <v>263100</v>
      </c>
      <c r="M16" s="130">
        <v>31820</v>
      </c>
      <c r="N16" s="130">
        <v>94572</v>
      </c>
      <c r="O16" s="130">
        <v>-73541</v>
      </c>
      <c r="P16" s="130">
        <v>0</v>
      </c>
      <c r="Q16" s="133">
        <v>-73541</v>
      </c>
      <c r="R16" s="144"/>
    </row>
    <row r="17" spans="2:18" ht="28.5" customHeight="1" x14ac:dyDescent="0.25">
      <c r="B17" s="127" t="s">
        <v>26</v>
      </c>
      <c r="C17" s="130">
        <v>952211</v>
      </c>
      <c r="D17" s="130">
        <v>17262</v>
      </c>
      <c r="E17" s="130">
        <v>376738</v>
      </c>
      <c r="F17" s="130">
        <v>592735</v>
      </c>
      <c r="G17" s="130">
        <v>753348</v>
      </c>
      <c r="H17" s="130">
        <v>0</v>
      </c>
      <c r="I17" s="130">
        <v>848314</v>
      </c>
      <c r="J17" s="130">
        <v>0</v>
      </c>
      <c r="K17" s="130">
        <v>497769</v>
      </c>
      <c r="L17" s="130">
        <v>384286</v>
      </c>
      <c r="M17" s="130">
        <v>24080</v>
      </c>
      <c r="N17" s="130">
        <v>152807</v>
      </c>
      <c r="O17" s="130">
        <v>-63403</v>
      </c>
      <c r="P17" s="130">
        <v>0</v>
      </c>
      <c r="Q17" s="133">
        <v>-63403</v>
      </c>
      <c r="R17" s="144"/>
    </row>
    <row r="18" spans="2:18" ht="28.5" customHeight="1" x14ac:dyDescent="0.25">
      <c r="B18" s="127" t="s">
        <v>27</v>
      </c>
      <c r="C18" s="130">
        <v>2190153</v>
      </c>
      <c r="D18" s="130">
        <v>16784</v>
      </c>
      <c r="E18" s="130">
        <v>1003693</v>
      </c>
      <c r="F18" s="130">
        <v>1203244</v>
      </c>
      <c r="G18" s="130">
        <v>1006666</v>
      </c>
      <c r="H18" s="130">
        <v>0</v>
      </c>
      <c r="I18" s="130">
        <v>1573693</v>
      </c>
      <c r="J18" s="130">
        <v>0</v>
      </c>
      <c r="K18" s="130">
        <v>636218</v>
      </c>
      <c r="L18" s="130">
        <v>438446</v>
      </c>
      <c r="M18" s="130">
        <v>-74572</v>
      </c>
      <c r="N18" s="130">
        <v>184830</v>
      </c>
      <c r="O18" s="130">
        <v>87514</v>
      </c>
      <c r="P18" s="130">
        <v>131796</v>
      </c>
      <c r="Q18" s="133">
        <v>219310</v>
      </c>
      <c r="R18" s="144"/>
    </row>
    <row r="19" spans="2:18" ht="28.5" customHeight="1" x14ac:dyDescent="0.25">
      <c r="B19" s="127" t="s">
        <v>28</v>
      </c>
      <c r="C19" s="130">
        <v>1053453</v>
      </c>
      <c r="D19" s="130">
        <v>0</v>
      </c>
      <c r="E19" s="130">
        <v>126098</v>
      </c>
      <c r="F19" s="130">
        <v>927356</v>
      </c>
      <c r="G19" s="130">
        <v>866012</v>
      </c>
      <c r="H19" s="130">
        <v>0</v>
      </c>
      <c r="I19" s="130">
        <v>1178882</v>
      </c>
      <c r="J19" s="130">
        <v>0</v>
      </c>
      <c r="K19" s="130">
        <v>614486</v>
      </c>
      <c r="L19" s="130">
        <v>369839</v>
      </c>
      <c r="M19" s="130">
        <v>131793</v>
      </c>
      <c r="N19" s="130">
        <v>107479</v>
      </c>
      <c r="O19" s="130">
        <v>5375</v>
      </c>
      <c r="P19" s="130">
        <v>40587</v>
      </c>
      <c r="Q19" s="133">
        <v>45962</v>
      </c>
      <c r="R19" s="144"/>
    </row>
    <row r="20" spans="2:18" ht="28.5" customHeight="1" x14ac:dyDescent="0.25">
      <c r="B20" s="127" t="s">
        <v>29</v>
      </c>
      <c r="C20" s="130">
        <v>1931662</v>
      </c>
      <c r="D20" s="130">
        <v>3037</v>
      </c>
      <c r="E20" s="130">
        <v>804805</v>
      </c>
      <c r="F20" s="130">
        <v>1129895</v>
      </c>
      <c r="G20" s="130">
        <v>1208120</v>
      </c>
      <c r="H20" s="130">
        <v>0</v>
      </c>
      <c r="I20" s="130">
        <v>1601878</v>
      </c>
      <c r="J20" s="130">
        <v>0</v>
      </c>
      <c r="K20" s="130">
        <v>736137</v>
      </c>
      <c r="L20" s="130">
        <v>329628</v>
      </c>
      <c r="M20" s="130">
        <v>16374</v>
      </c>
      <c r="N20" s="130">
        <v>308776</v>
      </c>
      <c r="O20" s="130">
        <v>81358</v>
      </c>
      <c r="P20" s="130">
        <v>93694</v>
      </c>
      <c r="Q20" s="133">
        <v>175052</v>
      </c>
      <c r="R20" s="144"/>
    </row>
    <row r="21" spans="2:18" ht="28.5" customHeight="1" x14ac:dyDescent="0.25">
      <c r="B21" s="127" t="s">
        <v>30</v>
      </c>
      <c r="C21" s="130">
        <v>2214957</v>
      </c>
      <c r="D21" s="130">
        <v>27543</v>
      </c>
      <c r="E21" s="130">
        <v>709576</v>
      </c>
      <c r="F21" s="130">
        <v>1532924</v>
      </c>
      <c r="G21" s="130">
        <v>1373209</v>
      </c>
      <c r="H21" s="130">
        <v>0</v>
      </c>
      <c r="I21" s="130">
        <v>1853165</v>
      </c>
      <c r="J21" s="130">
        <v>0</v>
      </c>
      <c r="K21" s="130">
        <v>1052967</v>
      </c>
      <c r="L21" s="130">
        <v>687172</v>
      </c>
      <c r="M21" s="130">
        <v>103910</v>
      </c>
      <c r="N21" s="130">
        <v>235618</v>
      </c>
      <c r="O21" s="130">
        <v>26268</v>
      </c>
      <c r="P21" s="130">
        <v>0</v>
      </c>
      <c r="Q21" s="133">
        <v>26268</v>
      </c>
      <c r="R21" s="144"/>
    </row>
    <row r="22" spans="2:18" ht="28.5" customHeight="1" x14ac:dyDescent="0.25">
      <c r="B22" s="127" t="s">
        <v>31</v>
      </c>
      <c r="C22" s="130">
        <v>306675</v>
      </c>
      <c r="D22" s="130">
        <v>0</v>
      </c>
      <c r="E22" s="130">
        <v>60108</v>
      </c>
      <c r="F22" s="130">
        <v>246567</v>
      </c>
      <c r="G22" s="130">
        <v>379991</v>
      </c>
      <c r="H22" s="130">
        <v>0</v>
      </c>
      <c r="I22" s="130">
        <v>410253</v>
      </c>
      <c r="J22" s="130">
        <v>0</v>
      </c>
      <c r="K22" s="130">
        <v>216305</v>
      </c>
      <c r="L22" s="130">
        <v>116367</v>
      </c>
      <c r="M22" s="130">
        <v>11690</v>
      </c>
      <c r="N22" s="130">
        <v>78874</v>
      </c>
      <c r="O22" s="130">
        <v>9374</v>
      </c>
      <c r="P22" s="130">
        <v>4643</v>
      </c>
      <c r="Q22" s="133">
        <v>14017</v>
      </c>
      <c r="R22" s="144"/>
    </row>
    <row r="23" spans="2:18" ht="28.5" customHeight="1" x14ac:dyDescent="0.25">
      <c r="B23" s="127" t="s">
        <v>32</v>
      </c>
      <c r="C23" s="130">
        <v>0</v>
      </c>
      <c r="D23" s="130">
        <v>0</v>
      </c>
      <c r="E23" s="130">
        <v>0</v>
      </c>
      <c r="F23" s="130">
        <v>0</v>
      </c>
      <c r="G23" s="130">
        <v>0</v>
      </c>
      <c r="H23" s="130">
        <v>0</v>
      </c>
      <c r="I23" s="130">
        <v>0</v>
      </c>
      <c r="J23" s="130">
        <v>0</v>
      </c>
      <c r="K23" s="130">
        <v>0</v>
      </c>
      <c r="L23" s="130">
        <v>0</v>
      </c>
      <c r="M23" s="130">
        <v>0</v>
      </c>
      <c r="N23" s="130">
        <v>0</v>
      </c>
      <c r="O23" s="130">
        <v>0</v>
      </c>
      <c r="P23" s="130">
        <v>0</v>
      </c>
      <c r="Q23" s="133">
        <v>0</v>
      </c>
      <c r="R23" s="144"/>
    </row>
    <row r="24" spans="2:18" ht="28.5" customHeight="1" x14ac:dyDescent="0.25">
      <c r="B24" s="127" t="s">
        <v>33</v>
      </c>
      <c r="C24" s="130">
        <v>4469913</v>
      </c>
      <c r="D24" s="130">
        <v>118493</v>
      </c>
      <c r="E24" s="130">
        <v>1359028</v>
      </c>
      <c r="F24" s="130">
        <v>3229379</v>
      </c>
      <c r="G24" s="130">
        <v>4134666</v>
      </c>
      <c r="H24" s="130">
        <v>0</v>
      </c>
      <c r="I24" s="130">
        <v>4812395</v>
      </c>
      <c r="J24" s="130">
        <v>0</v>
      </c>
      <c r="K24" s="130">
        <v>2551650</v>
      </c>
      <c r="L24" s="130">
        <v>1786394</v>
      </c>
      <c r="M24" s="130">
        <v>138820</v>
      </c>
      <c r="N24" s="130">
        <v>426524</v>
      </c>
      <c r="O24" s="130">
        <v>199912</v>
      </c>
      <c r="P24" s="130">
        <v>201509</v>
      </c>
      <c r="Q24" s="133">
        <v>401421</v>
      </c>
      <c r="R24" s="144"/>
    </row>
    <row r="25" spans="2:18" ht="28.5" customHeight="1" x14ac:dyDescent="0.25">
      <c r="B25" s="127" t="s">
        <v>34</v>
      </c>
      <c r="C25" s="130">
        <v>1324365</v>
      </c>
      <c r="D25" s="130">
        <v>20319</v>
      </c>
      <c r="E25" s="130">
        <v>449846</v>
      </c>
      <c r="F25" s="130">
        <v>894838</v>
      </c>
      <c r="G25" s="130">
        <v>737705</v>
      </c>
      <c r="H25" s="130">
        <v>0</v>
      </c>
      <c r="I25" s="130">
        <v>1130167</v>
      </c>
      <c r="J25" s="130">
        <v>0</v>
      </c>
      <c r="K25" s="130">
        <v>502375</v>
      </c>
      <c r="L25" s="130">
        <v>475475</v>
      </c>
      <c r="M25" s="130">
        <v>69093</v>
      </c>
      <c r="N25" s="130">
        <v>193167</v>
      </c>
      <c r="O25" s="130">
        <v>-235361</v>
      </c>
      <c r="P25" s="130">
        <v>77534</v>
      </c>
      <c r="Q25" s="133">
        <v>-157827</v>
      </c>
      <c r="R25" s="144"/>
    </row>
    <row r="26" spans="2:18" ht="28.5" customHeight="1" x14ac:dyDescent="0.25">
      <c r="B26" s="127" t="s">
        <v>35</v>
      </c>
      <c r="C26" s="130">
        <v>553486</v>
      </c>
      <c r="D26" s="130">
        <v>3377</v>
      </c>
      <c r="E26" s="130">
        <v>47708</v>
      </c>
      <c r="F26" s="130">
        <v>509155</v>
      </c>
      <c r="G26" s="130">
        <v>0</v>
      </c>
      <c r="H26" s="130">
        <v>1081841</v>
      </c>
      <c r="I26" s="130">
        <v>0</v>
      </c>
      <c r="J26" s="130">
        <v>1042669</v>
      </c>
      <c r="K26" s="130">
        <v>548327</v>
      </c>
      <c r="L26" s="130">
        <v>310563</v>
      </c>
      <c r="M26" s="130">
        <v>57579</v>
      </c>
      <c r="N26" s="130">
        <v>149212</v>
      </c>
      <c r="O26" s="130">
        <v>30975</v>
      </c>
      <c r="P26" s="130">
        <v>7264</v>
      </c>
      <c r="Q26" s="133">
        <v>38239</v>
      </c>
      <c r="R26" s="144"/>
    </row>
    <row r="27" spans="2:18" ht="28.5" customHeight="1" x14ac:dyDescent="0.25">
      <c r="B27" s="127" t="s">
        <v>36</v>
      </c>
      <c r="C27" s="130">
        <v>1064429</v>
      </c>
      <c r="D27" s="130">
        <v>0</v>
      </c>
      <c r="E27" s="130">
        <v>21592</v>
      </c>
      <c r="F27" s="130">
        <v>1042837</v>
      </c>
      <c r="G27" s="130">
        <v>1215887</v>
      </c>
      <c r="H27" s="130">
        <v>0</v>
      </c>
      <c r="I27" s="130">
        <v>1428219</v>
      </c>
      <c r="J27" s="130">
        <v>0</v>
      </c>
      <c r="K27" s="130">
        <v>830506</v>
      </c>
      <c r="L27" s="130">
        <v>455433</v>
      </c>
      <c r="M27" s="130">
        <v>88919</v>
      </c>
      <c r="N27" s="130">
        <v>190100</v>
      </c>
      <c r="O27" s="130">
        <v>96053</v>
      </c>
      <c r="P27" s="130">
        <v>21270</v>
      </c>
      <c r="Q27" s="133">
        <v>117324</v>
      </c>
      <c r="R27" s="144"/>
    </row>
    <row r="28" spans="2:18" ht="28.5" customHeight="1" x14ac:dyDescent="0.25">
      <c r="B28" s="127" t="s">
        <v>37</v>
      </c>
      <c r="C28" s="130">
        <v>799683</v>
      </c>
      <c r="D28" s="130">
        <v>51529</v>
      </c>
      <c r="E28" s="130">
        <v>354566</v>
      </c>
      <c r="F28" s="130">
        <v>496646</v>
      </c>
      <c r="G28" s="130">
        <v>456003</v>
      </c>
      <c r="H28" s="130">
        <v>0</v>
      </c>
      <c r="I28" s="130">
        <v>608719</v>
      </c>
      <c r="J28" s="130">
        <v>0</v>
      </c>
      <c r="K28" s="130">
        <v>343930</v>
      </c>
      <c r="L28" s="130">
        <v>134871</v>
      </c>
      <c r="M28" s="130">
        <v>1269</v>
      </c>
      <c r="N28" s="130">
        <v>79319</v>
      </c>
      <c r="O28" s="130">
        <v>128472</v>
      </c>
      <c r="P28" s="130">
        <v>0</v>
      </c>
      <c r="Q28" s="133">
        <v>128472</v>
      </c>
      <c r="R28" s="144"/>
    </row>
    <row r="29" spans="2:18" ht="28.5" customHeight="1" x14ac:dyDescent="0.25">
      <c r="B29" s="127" t="s">
        <v>38</v>
      </c>
      <c r="C29" s="130">
        <v>756964</v>
      </c>
      <c r="D29" s="130">
        <v>1183</v>
      </c>
      <c r="E29" s="130">
        <v>238823</v>
      </c>
      <c r="F29" s="130">
        <v>519324</v>
      </c>
      <c r="G29" s="130">
        <v>531494</v>
      </c>
      <c r="H29" s="130">
        <v>0</v>
      </c>
      <c r="I29" s="130">
        <v>531494</v>
      </c>
      <c r="J29" s="130">
        <v>0</v>
      </c>
      <c r="K29" s="130">
        <v>519324</v>
      </c>
      <c r="L29" s="130">
        <v>275857</v>
      </c>
      <c r="M29" s="130">
        <v>52063</v>
      </c>
      <c r="N29" s="130">
        <v>90141</v>
      </c>
      <c r="O29" s="130">
        <v>101264</v>
      </c>
      <c r="P29" s="130">
        <v>44744</v>
      </c>
      <c r="Q29" s="133">
        <v>146009</v>
      </c>
      <c r="R29" s="144"/>
    </row>
    <row r="30" spans="2:18" ht="28.5" customHeight="1" x14ac:dyDescent="0.25">
      <c r="B30" s="127" t="s">
        <v>196</v>
      </c>
      <c r="C30" s="130">
        <v>368003</v>
      </c>
      <c r="D30" s="130">
        <v>0</v>
      </c>
      <c r="E30" s="130">
        <v>148562</v>
      </c>
      <c r="F30" s="130">
        <v>219441</v>
      </c>
      <c r="G30" s="130">
        <v>349912</v>
      </c>
      <c r="H30" s="130">
        <v>0</v>
      </c>
      <c r="I30" s="130">
        <v>441204</v>
      </c>
      <c r="J30" s="130">
        <v>0</v>
      </c>
      <c r="K30" s="130">
        <v>128149</v>
      </c>
      <c r="L30" s="130">
        <v>92920</v>
      </c>
      <c r="M30" s="130">
        <v>31494</v>
      </c>
      <c r="N30" s="130">
        <v>80961</v>
      </c>
      <c r="O30" s="130">
        <v>-77226</v>
      </c>
      <c r="P30" s="130">
        <v>21573</v>
      </c>
      <c r="Q30" s="133">
        <v>-55653</v>
      </c>
      <c r="R30" s="144"/>
    </row>
    <row r="31" spans="2:18" ht="28.5" customHeight="1" x14ac:dyDescent="0.25">
      <c r="B31" s="127" t="s">
        <v>197</v>
      </c>
      <c r="C31" s="130">
        <v>198608</v>
      </c>
      <c r="D31" s="130">
        <v>36575</v>
      </c>
      <c r="E31" s="130">
        <v>140936</v>
      </c>
      <c r="F31" s="130">
        <v>94247</v>
      </c>
      <c r="G31" s="130">
        <v>104229</v>
      </c>
      <c r="H31" s="130">
        <v>0</v>
      </c>
      <c r="I31" s="130">
        <v>121942</v>
      </c>
      <c r="J31" s="130">
        <v>0</v>
      </c>
      <c r="K31" s="130">
        <v>76534</v>
      </c>
      <c r="L31" s="130">
        <v>53510</v>
      </c>
      <c r="M31" s="130">
        <v>-16686</v>
      </c>
      <c r="N31" s="130">
        <v>71720</v>
      </c>
      <c r="O31" s="130">
        <v>-32010</v>
      </c>
      <c r="P31" s="130">
        <v>0</v>
      </c>
      <c r="Q31" s="133">
        <v>-32010</v>
      </c>
      <c r="R31" s="144"/>
    </row>
    <row r="32" spans="2:18" ht="28.5" customHeight="1" x14ac:dyDescent="0.25">
      <c r="B32" s="127" t="s">
        <v>215</v>
      </c>
      <c r="C32" s="130">
        <v>64929</v>
      </c>
      <c r="D32" s="130">
        <v>0</v>
      </c>
      <c r="E32" s="130">
        <v>9764</v>
      </c>
      <c r="F32" s="130">
        <v>55165</v>
      </c>
      <c r="G32" s="130">
        <v>0</v>
      </c>
      <c r="H32" s="130">
        <v>0</v>
      </c>
      <c r="I32" s="130">
        <v>52279</v>
      </c>
      <c r="J32" s="130">
        <v>0</v>
      </c>
      <c r="K32" s="130">
        <v>2886</v>
      </c>
      <c r="L32" s="130">
        <v>3544</v>
      </c>
      <c r="M32" s="130">
        <v>9508</v>
      </c>
      <c r="N32" s="130">
        <v>21574</v>
      </c>
      <c r="O32" s="130">
        <v>-31740</v>
      </c>
      <c r="P32" s="130">
        <v>8216</v>
      </c>
      <c r="Q32" s="133">
        <v>-23524</v>
      </c>
      <c r="R32" s="144"/>
    </row>
    <row r="33" spans="2:18" ht="28.5" customHeight="1" x14ac:dyDescent="0.25">
      <c r="B33" s="127" t="s">
        <v>198</v>
      </c>
      <c r="C33" s="130">
        <v>1205858</v>
      </c>
      <c r="D33" s="130">
        <v>0</v>
      </c>
      <c r="E33" s="130">
        <v>777935</v>
      </c>
      <c r="F33" s="130">
        <v>427923</v>
      </c>
      <c r="G33" s="130">
        <v>661858</v>
      </c>
      <c r="H33" s="130">
        <v>79575</v>
      </c>
      <c r="I33" s="130">
        <v>779889</v>
      </c>
      <c r="J33" s="130">
        <v>79575</v>
      </c>
      <c r="K33" s="130">
        <v>309891</v>
      </c>
      <c r="L33" s="130">
        <v>233346</v>
      </c>
      <c r="M33" s="130">
        <v>-77752</v>
      </c>
      <c r="N33" s="130">
        <v>312047</v>
      </c>
      <c r="O33" s="130">
        <v>-157750</v>
      </c>
      <c r="P33" s="130">
        <v>22031</v>
      </c>
      <c r="Q33" s="133">
        <v>-135719</v>
      </c>
      <c r="R33" s="144"/>
    </row>
    <row r="34" spans="2:18" ht="28.5" customHeight="1" x14ac:dyDescent="0.25">
      <c r="B34" s="127" t="s">
        <v>199</v>
      </c>
      <c r="C34" s="130">
        <v>605028</v>
      </c>
      <c r="D34" s="130">
        <v>8685</v>
      </c>
      <c r="E34" s="130">
        <v>368559</v>
      </c>
      <c r="F34" s="130">
        <v>245153</v>
      </c>
      <c r="G34" s="130">
        <v>320220</v>
      </c>
      <c r="H34" s="130">
        <v>0</v>
      </c>
      <c r="I34" s="130">
        <v>405276</v>
      </c>
      <c r="J34" s="130">
        <v>0</v>
      </c>
      <c r="K34" s="130">
        <v>160096</v>
      </c>
      <c r="L34" s="130">
        <v>104021</v>
      </c>
      <c r="M34" s="130">
        <v>-6250</v>
      </c>
      <c r="N34" s="130">
        <v>81592</v>
      </c>
      <c r="O34" s="130">
        <v>-19267</v>
      </c>
      <c r="P34" s="130">
        <v>24482</v>
      </c>
      <c r="Q34" s="133">
        <v>5214</v>
      </c>
      <c r="R34" s="144"/>
    </row>
    <row r="35" spans="2:18" ht="28.5" customHeight="1" x14ac:dyDescent="0.25">
      <c r="B35" s="127" t="s">
        <v>216</v>
      </c>
      <c r="C35" s="130">
        <v>926196</v>
      </c>
      <c r="D35" s="130">
        <v>697</v>
      </c>
      <c r="E35" s="130">
        <v>246821</v>
      </c>
      <c r="F35" s="130">
        <v>680073</v>
      </c>
      <c r="G35" s="130">
        <v>380767</v>
      </c>
      <c r="H35" s="130">
        <v>0</v>
      </c>
      <c r="I35" s="130">
        <v>697697</v>
      </c>
      <c r="J35" s="130">
        <v>0</v>
      </c>
      <c r="K35" s="130">
        <v>363143</v>
      </c>
      <c r="L35" s="130">
        <v>171815</v>
      </c>
      <c r="M35" s="130">
        <v>4838</v>
      </c>
      <c r="N35" s="130">
        <v>184933</v>
      </c>
      <c r="O35" s="130">
        <v>1558</v>
      </c>
      <c r="P35" s="130">
        <v>28743</v>
      </c>
      <c r="Q35" s="133">
        <v>30301</v>
      </c>
      <c r="R35" s="144"/>
    </row>
    <row r="36" spans="2:18" ht="28.5" customHeight="1" x14ac:dyDescent="0.25">
      <c r="B36" s="127" t="s">
        <v>40</v>
      </c>
      <c r="C36" s="130">
        <v>157007</v>
      </c>
      <c r="D36" s="130">
        <v>0</v>
      </c>
      <c r="E36" s="130">
        <v>45799</v>
      </c>
      <c r="F36" s="130">
        <v>111208</v>
      </c>
      <c r="G36" s="130">
        <v>334641</v>
      </c>
      <c r="H36" s="130">
        <v>0</v>
      </c>
      <c r="I36" s="130">
        <v>310949</v>
      </c>
      <c r="J36" s="130">
        <v>0</v>
      </c>
      <c r="K36" s="130">
        <v>134900</v>
      </c>
      <c r="L36" s="130">
        <v>2177</v>
      </c>
      <c r="M36" s="130">
        <v>13655</v>
      </c>
      <c r="N36" s="130">
        <v>151809</v>
      </c>
      <c r="O36" s="130">
        <v>-32740</v>
      </c>
      <c r="P36" s="130">
        <v>0</v>
      </c>
      <c r="Q36" s="133">
        <v>-32740</v>
      </c>
      <c r="R36" s="144"/>
    </row>
    <row r="37" spans="2:18" ht="28.5" customHeight="1" x14ac:dyDescent="0.25">
      <c r="B37" s="127" t="s">
        <v>41</v>
      </c>
      <c r="C37" s="130">
        <v>457093</v>
      </c>
      <c r="D37" s="130">
        <v>4695</v>
      </c>
      <c r="E37" s="130">
        <v>149035</v>
      </c>
      <c r="F37" s="130">
        <v>312753</v>
      </c>
      <c r="G37" s="130">
        <v>232469</v>
      </c>
      <c r="H37" s="130">
        <v>0</v>
      </c>
      <c r="I37" s="130">
        <v>374731</v>
      </c>
      <c r="J37" s="130">
        <v>0</v>
      </c>
      <c r="K37" s="130">
        <v>170491</v>
      </c>
      <c r="L37" s="130">
        <v>56391</v>
      </c>
      <c r="M37" s="130">
        <v>16745</v>
      </c>
      <c r="N37" s="130">
        <v>126585</v>
      </c>
      <c r="O37" s="130">
        <v>-29231</v>
      </c>
      <c r="P37" s="130">
        <v>0</v>
      </c>
      <c r="Q37" s="133">
        <v>-29231</v>
      </c>
      <c r="R37" s="144"/>
    </row>
    <row r="38" spans="2:18" ht="28.5" customHeight="1" x14ac:dyDescent="0.25">
      <c r="B38" s="127" t="s">
        <v>42</v>
      </c>
      <c r="C38" s="130">
        <v>225674</v>
      </c>
      <c r="D38" s="130">
        <v>72511</v>
      </c>
      <c r="E38" s="130">
        <v>29779</v>
      </c>
      <c r="F38" s="130">
        <v>268407</v>
      </c>
      <c r="G38" s="130">
        <v>508526</v>
      </c>
      <c r="H38" s="130">
        <v>0</v>
      </c>
      <c r="I38" s="130">
        <v>516332</v>
      </c>
      <c r="J38" s="130">
        <v>0</v>
      </c>
      <c r="K38" s="130">
        <v>260600</v>
      </c>
      <c r="L38" s="130">
        <v>153954</v>
      </c>
      <c r="M38" s="130">
        <v>21696</v>
      </c>
      <c r="N38" s="130">
        <v>80146</v>
      </c>
      <c r="O38" s="130">
        <v>4805</v>
      </c>
      <c r="P38" s="130">
        <v>25872</v>
      </c>
      <c r="Q38" s="133">
        <v>30677</v>
      </c>
      <c r="R38" s="144"/>
    </row>
    <row r="39" spans="2:18" ht="28.5" customHeight="1" x14ac:dyDescent="0.25">
      <c r="B39" s="127" t="s">
        <v>43</v>
      </c>
      <c r="C39" s="130">
        <v>291370</v>
      </c>
      <c r="D39" s="130">
        <v>2185</v>
      </c>
      <c r="E39" s="130">
        <v>17711</v>
      </c>
      <c r="F39" s="130">
        <v>275845</v>
      </c>
      <c r="G39" s="130">
        <v>406522</v>
      </c>
      <c r="H39" s="130">
        <v>0</v>
      </c>
      <c r="I39" s="130">
        <v>458004</v>
      </c>
      <c r="J39" s="130">
        <v>0</v>
      </c>
      <c r="K39" s="130">
        <v>224362</v>
      </c>
      <c r="L39" s="130">
        <v>116520</v>
      </c>
      <c r="M39" s="130">
        <v>11475</v>
      </c>
      <c r="N39" s="130">
        <v>93100</v>
      </c>
      <c r="O39" s="130">
        <v>3267</v>
      </c>
      <c r="P39" s="130">
        <v>0</v>
      </c>
      <c r="Q39" s="133">
        <v>3267</v>
      </c>
      <c r="R39" s="144"/>
    </row>
    <row r="40" spans="2:18" ht="28.5" customHeight="1" x14ac:dyDescent="0.25">
      <c r="B40" s="127" t="s">
        <v>44</v>
      </c>
      <c r="C40" s="130">
        <v>534113</v>
      </c>
      <c r="D40" s="130">
        <v>10965</v>
      </c>
      <c r="E40" s="130">
        <v>214778</v>
      </c>
      <c r="F40" s="130">
        <v>330301</v>
      </c>
      <c r="G40" s="130">
        <v>409716</v>
      </c>
      <c r="H40" s="130">
        <v>0</v>
      </c>
      <c r="I40" s="130">
        <v>514348</v>
      </c>
      <c r="J40" s="130">
        <v>0</v>
      </c>
      <c r="K40" s="130">
        <v>225668</v>
      </c>
      <c r="L40" s="130">
        <v>120425</v>
      </c>
      <c r="M40" s="130">
        <v>-21911</v>
      </c>
      <c r="N40" s="130">
        <v>94336</v>
      </c>
      <c r="O40" s="130">
        <v>32819</v>
      </c>
      <c r="P40" s="130">
        <v>0</v>
      </c>
      <c r="Q40" s="133">
        <v>32819</v>
      </c>
      <c r="R40" s="144"/>
    </row>
    <row r="41" spans="2:18" ht="28.5" customHeight="1" x14ac:dyDescent="0.25">
      <c r="B41" s="127" t="s">
        <v>45</v>
      </c>
      <c r="C41" s="130">
        <v>3247617</v>
      </c>
      <c r="D41" s="130">
        <v>59269</v>
      </c>
      <c r="E41" s="130">
        <v>723464</v>
      </c>
      <c r="F41" s="130">
        <v>2583423</v>
      </c>
      <c r="G41" s="130">
        <v>3286390</v>
      </c>
      <c r="H41" s="130">
        <v>0</v>
      </c>
      <c r="I41" s="130">
        <v>3892269</v>
      </c>
      <c r="J41" s="130">
        <v>0</v>
      </c>
      <c r="K41" s="130">
        <v>1977544</v>
      </c>
      <c r="L41" s="130">
        <v>1399263</v>
      </c>
      <c r="M41" s="130">
        <v>180065</v>
      </c>
      <c r="N41" s="130">
        <v>511738</v>
      </c>
      <c r="O41" s="130">
        <v>-113523</v>
      </c>
      <c r="P41" s="130">
        <v>0</v>
      </c>
      <c r="Q41" s="133">
        <v>-113523</v>
      </c>
      <c r="R41" s="144"/>
    </row>
    <row r="42" spans="2:18" ht="28.5" customHeight="1" x14ac:dyDescent="0.25">
      <c r="B42" s="127" t="s">
        <v>46</v>
      </c>
      <c r="C42" s="130">
        <v>145957</v>
      </c>
      <c r="D42" s="130">
        <v>0</v>
      </c>
      <c r="E42" s="130">
        <v>0</v>
      </c>
      <c r="F42" s="130">
        <v>145957</v>
      </c>
      <c r="G42" s="130">
        <v>360685</v>
      </c>
      <c r="H42" s="130">
        <v>0</v>
      </c>
      <c r="I42" s="130">
        <v>244428</v>
      </c>
      <c r="J42" s="130">
        <v>0</v>
      </c>
      <c r="K42" s="130">
        <v>262213</v>
      </c>
      <c r="L42" s="130">
        <v>287030</v>
      </c>
      <c r="M42" s="130">
        <v>23803</v>
      </c>
      <c r="N42" s="130">
        <v>96402</v>
      </c>
      <c r="O42" s="130">
        <v>-145022</v>
      </c>
      <c r="P42" s="130">
        <v>0</v>
      </c>
      <c r="Q42" s="133">
        <v>-145022</v>
      </c>
      <c r="R42" s="144"/>
    </row>
    <row r="43" spans="2:18" ht="28.5" customHeight="1" x14ac:dyDescent="0.25">
      <c r="B43" s="131" t="s">
        <v>47</v>
      </c>
      <c r="C43" s="132">
        <f>SUM(C6:C42)</f>
        <v>41068186</v>
      </c>
      <c r="D43" s="132">
        <f t="shared" ref="D43:Q43" si="0">SUM(D6:D42)</f>
        <v>490875</v>
      </c>
      <c r="E43" s="132">
        <f t="shared" si="0"/>
        <v>11774000</v>
      </c>
      <c r="F43" s="132">
        <f t="shared" si="0"/>
        <v>29785070</v>
      </c>
      <c r="G43" s="132">
        <f t="shared" si="0"/>
        <v>35493268</v>
      </c>
      <c r="H43" s="132">
        <f t="shared" si="0"/>
        <v>1477660</v>
      </c>
      <c r="I43" s="132">
        <f t="shared" si="0"/>
        <v>42871577</v>
      </c>
      <c r="J43" s="132">
        <f t="shared" si="0"/>
        <v>1462403</v>
      </c>
      <c r="K43" s="132">
        <f t="shared" si="0"/>
        <v>22422011</v>
      </c>
      <c r="L43" s="132">
        <f t="shared" si="0"/>
        <v>14596760</v>
      </c>
      <c r="M43" s="132">
        <f t="shared" si="0"/>
        <v>1563132</v>
      </c>
      <c r="N43" s="132">
        <f t="shared" si="0"/>
        <v>6715861</v>
      </c>
      <c r="O43" s="132">
        <f t="shared" si="0"/>
        <v>-453736</v>
      </c>
      <c r="P43" s="132">
        <f t="shared" si="0"/>
        <v>1243233</v>
      </c>
      <c r="Q43" s="132">
        <f t="shared" si="0"/>
        <v>789497</v>
      </c>
      <c r="R43" s="144"/>
    </row>
    <row r="44" spans="2:18" ht="28.5" customHeight="1" x14ac:dyDescent="0.25">
      <c r="B44" s="290" t="s">
        <v>48</v>
      </c>
      <c r="C44" s="290"/>
      <c r="D44" s="290"/>
      <c r="E44" s="290"/>
      <c r="F44" s="290"/>
      <c r="G44" s="290"/>
      <c r="H44" s="290"/>
      <c r="I44" s="290"/>
      <c r="J44" s="290"/>
      <c r="K44" s="290"/>
      <c r="L44" s="290"/>
      <c r="M44" s="290"/>
      <c r="N44" s="290"/>
      <c r="O44" s="290"/>
      <c r="P44" s="290"/>
      <c r="Q44" s="290"/>
      <c r="R44" s="144"/>
    </row>
    <row r="45" spans="2:18" ht="28.5" customHeight="1" x14ac:dyDescent="0.3">
      <c r="B45" s="127" t="s">
        <v>49</v>
      </c>
      <c r="C45" s="30">
        <v>0</v>
      </c>
      <c r="D45" s="30">
        <v>424609</v>
      </c>
      <c r="E45" s="30">
        <v>49349</v>
      </c>
      <c r="F45" s="30">
        <v>375260</v>
      </c>
      <c r="G45" s="30">
        <v>281343</v>
      </c>
      <c r="H45" s="30">
        <v>0</v>
      </c>
      <c r="I45" s="30">
        <v>334567</v>
      </c>
      <c r="J45" s="30">
        <v>0</v>
      </c>
      <c r="K45" s="30">
        <v>322036</v>
      </c>
      <c r="L45" s="30">
        <v>119371</v>
      </c>
      <c r="M45" s="30">
        <v>108613</v>
      </c>
      <c r="N45" s="30">
        <v>43751</v>
      </c>
      <c r="O45" s="30">
        <v>50302</v>
      </c>
      <c r="P45" s="30">
        <v>11223</v>
      </c>
      <c r="Q45" s="30">
        <v>61524</v>
      </c>
      <c r="R45" s="144"/>
    </row>
    <row r="46" spans="2:18" ht="28.5" customHeight="1" x14ac:dyDescent="0.3">
      <c r="B46" s="127" t="s">
        <v>68</v>
      </c>
      <c r="C46" s="30">
        <v>0</v>
      </c>
      <c r="D46" s="30">
        <v>924967</v>
      </c>
      <c r="E46" s="30">
        <v>21920</v>
      </c>
      <c r="F46" s="30">
        <v>903047</v>
      </c>
      <c r="G46" s="30">
        <v>643350</v>
      </c>
      <c r="H46" s="30">
        <v>0</v>
      </c>
      <c r="I46" s="30">
        <v>733634</v>
      </c>
      <c r="J46" s="30">
        <v>0</v>
      </c>
      <c r="K46" s="30">
        <v>812763</v>
      </c>
      <c r="L46" s="30">
        <v>477735</v>
      </c>
      <c r="M46" s="30">
        <v>200863</v>
      </c>
      <c r="N46" s="30">
        <v>74175</v>
      </c>
      <c r="O46" s="30">
        <v>59990</v>
      </c>
      <c r="P46" s="30">
        <v>111893</v>
      </c>
      <c r="Q46" s="30">
        <v>171883</v>
      </c>
      <c r="R46" s="144"/>
    </row>
    <row r="47" spans="2:18" ht="28.5" customHeight="1" x14ac:dyDescent="0.3">
      <c r="B47" s="127" t="s">
        <v>50</v>
      </c>
      <c r="C47" s="30">
        <v>0</v>
      </c>
      <c r="D47" s="30">
        <v>2050692</v>
      </c>
      <c r="E47" s="30">
        <v>142000</v>
      </c>
      <c r="F47" s="30">
        <v>1908692</v>
      </c>
      <c r="G47" s="30">
        <v>4298058</v>
      </c>
      <c r="H47" s="30">
        <v>0</v>
      </c>
      <c r="I47" s="30">
        <v>4517309</v>
      </c>
      <c r="J47" s="30">
        <v>0</v>
      </c>
      <c r="K47" s="30">
        <v>1689440</v>
      </c>
      <c r="L47" s="30">
        <v>1012030</v>
      </c>
      <c r="M47" s="30">
        <v>507059</v>
      </c>
      <c r="N47" s="30">
        <v>304966</v>
      </c>
      <c r="O47" s="30">
        <v>-134614</v>
      </c>
      <c r="P47" s="30">
        <v>598618</v>
      </c>
      <c r="Q47" s="30">
        <v>464004</v>
      </c>
      <c r="R47" s="144"/>
    </row>
    <row r="48" spans="2:18" s="24" customFormat="1" ht="28.5" customHeight="1" x14ac:dyDescent="0.25">
      <c r="B48" s="131" t="s">
        <v>47</v>
      </c>
      <c r="C48" s="132">
        <f>SUM(C45:C47)</f>
        <v>0</v>
      </c>
      <c r="D48" s="132">
        <f>SUM(D45:D47)</f>
        <v>3400268</v>
      </c>
      <c r="E48" s="132">
        <f t="shared" ref="E48:P48" si="1">SUM(E45:E47)</f>
        <v>213269</v>
      </c>
      <c r="F48" s="132">
        <f t="shared" si="1"/>
        <v>3186999</v>
      </c>
      <c r="G48" s="132">
        <f t="shared" si="1"/>
        <v>5222751</v>
      </c>
      <c r="H48" s="132">
        <f t="shared" si="1"/>
        <v>0</v>
      </c>
      <c r="I48" s="132">
        <f t="shared" si="1"/>
        <v>5585510</v>
      </c>
      <c r="J48" s="132">
        <f t="shared" si="1"/>
        <v>0</v>
      </c>
      <c r="K48" s="132">
        <f t="shared" si="1"/>
        <v>2824239</v>
      </c>
      <c r="L48" s="132">
        <f t="shared" si="1"/>
        <v>1609136</v>
      </c>
      <c r="M48" s="132">
        <f t="shared" si="1"/>
        <v>816535</v>
      </c>
      <c r="N48" s="132">
        <f t="shared" si="1"/>
        <v>422892</v>
      </c>
      <c r="O48" s="132">
        <f t="shared" si="1"/>
        <v>-24322</v>
      </c>
      <c r="P48" s="132">
        <f t="shared" si="1"/>
        <v>721734</v>
      </c>
      <c r="Q48" s="132">
        <f>SUM(Q45:Q47)</f>
        <v>697411</v>
      </c>
      <c r="R48" s="144"/>
    </row>
    <row r="49" spans="1:18" ht="21" customHeight="1" x14ac:dyDescent="0.25">
      <c r="A49" s="32"/>
      <c r="B49" s="293" t="s">
        <v>52</v>
      </c>
      <c r="C49" s="293"/>
      <c r="D49" s="293"/>
      <c r="E49" s="293"/>
      <c r="F49" s="293"/>
      <c r="G49" s="293"/>
      <c r="H49" s="293"/>
      <c r="I49" s="293"/>
      <c r="J49" s="293"/>
      <c r="K49" s="293"/>
      <c r="L49" s="293"/>
      <c r="M49" s="293"/>
      <c r="N49" s="293"/>
      <c r="O49" s="293"/>
      <c r="P49" s="293"/>
      <c r="Q49" s="293"/>
      <c r="R49" s="144"/>
    </row>
    <row r="50" spans="1:18" ht="21" customHeight="1" x14ac:dyDescent="0.25">
      <c r="B50" s="146"/>
      <c r="C50" s="146"/>
      <c r="D50" s="146"/>
      <c r="E50" s="146"/>
      <c r="F50" s="146"/>
      <c r="G50" s="146"/>
      <c r="H50" s="146"/>
      <c r="I50" s="146"/>
      <c r="J50" s="146"/>
      <c r="K50" s="146"/>
      <c r="L50" s="146"/>
      <c r="M50" s="146"/>
      <c r="N50" s="146"/>
      <c r="O50" s="146"/>
      <c r="P50" s="146"/>
      <c r="Q50" s="146"/>
      <c r="R50" s="146"/>
    </row>
    <row r="51" spans="1:18" ht="21" customHeight="1" x14ac:dyDescent="0.25">
      <c r="B51" s="12"/>
    </row>
    <row r="52" spans="1:18" ht="21" customHeight="1" x14ac:dyDescent="0.25">
      <c r="B52" s="12"/>
    </row>
    <row r="53" spans="1:18" ht="21" customHeight="1" x14ac:dyDescent="0.25">
      <c r="B53" s="12"/>
    </row>
  </sheetData>
  <sheetProtection password="E931" sheet="1" objects="1" scenarios="1"/>
  <sortState ref="B6:Q41">
    <sortCondition ref="B6:B41"/>
  </sortState>
  <mergeCells count="4">
    <mergeCell ref="B3:Q3"/>
    <mergeCell ref="B5:Q5"/>
    <mergeCell ref="B44:Q44"/>
    <mergeCell ref="B49:Q49"/>
  </mergeCells>
  <pageMargins left="0.7" right="0.7" top="0.75" bottom="0.75" header="0.3" footer="0.3"/>
  <pageSetup paperSize="9" scale="3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pageSetUpPr fitToPage="1"/>
  </sheetPr>
  <dimension ref="A1:L39"/>
  <sheetViews>
    <sheetView showGridLines="0" topLeftCell="A37" zoomScale="80" zoomScaleNormal="80" workbookViewId="0">
      <selection activeCell="J39" sqref="J39:L39"/>
    </sheetView>
  </sheetViews>
  <sheetFormatPr defaultColWidth="21.28515625" defaultRowHeight="15" x14ac:dyDescent="0.25"/>
  <cols>
    <col min="1" max="1" width="11.140625" style="12" customWidth="1"/>
    <col min="2" max="2" width="39.140625" style="12" bestFit="1" customWidth="1"/>
    <col min="3" max="12" width="26.28515625" style="12" customWidth="1"/>
    <col min="13" max="16384" width="21.28515625" style="12"/>
  </cols>
  <sheetData>
    <row r="1" spans="1:12" ht="22.5" customHeight="1" x14ac:dyDescent="0.25"/>
    <row r="2" spans="1:12" x14ac:dyDescent="0.25">
      <c r="A2" s="147"/>
    </row>
    <row r="3" spans="1:12" ht="22.5" customHeight="1" x14ac:dyDescent="0.25">
      <c r="B3" s="259" t="s">
        <v>295</v>
      </c>
      <c r="C3" s="259"/>
      <c r="D3" s="259"/>
      <c r="E3" s="259"/>
      <c r="F3" s="259"/>
      <c r="G3" s="259"/>
      <c r="H3" s="259"/>
      <c r="I3" s="259"/>
      <c r="J3" s="259"/>
      <c r="K3" s="259"/>
      <c r="L3" s="259"/>
    </row>
    <row r="4" spans="1:12" ht="51.75" customHeight="1" x14ac:dyDescent="0.25">
      <c r="B4" s="149" t="s">
        <v>0</v>
      </c>
      <c r="C4" s="150" t="s">
        <v>106</v>
      </c>
      <c r="D4" s="150" t="s">
        <v>200</v>
      </c>
      <c r="E4" s="150" t="s">
        <v>211</v>
      </c>
      <c r="F4" s="150" t="s">
        <v>21</v>
      </c>
      <c r="G4" s="150" t="s">
        <v>107</v>
      </c>
      <c r="H4" s="150" t="s">
        <v>55</v>
      </c>
      <c r="I4" s="151" t="s">
        <v>49</v>
      </c>
      <c r="J4" s="150" t="s">
        <v>108</v>
      </c>
      <c r="K4" s="151" t="s">
        <v>68</v>
      </c>
      <c r="L4" s="150" t="s">
        <v>56</v>
      </c>
    </row>
    <row r="5" spans="1:12" ht="30" customHeight="1" x14ac:dyDescent="0.25">
      <c r="B5" s="152" t="s">
        <v>109</v>
      </c>
      <c r="C5" s="130">
        <v>450000</v>
      </c>
      <c r="D5" s="130">
        <v>450000</v>
      </c>
      <c r="E5" s="130">
        <v>880000</v>
      </c>
      <c r="F5" s="130">
        <v>150000</v>
      </c>
      <c r="G5" s="130">
        <v>150000</v>
      </c>
      <c r="H5" s="130">
        <v>800000</v>
      </c>
      <c r="I5" s="130">
        <v>300000</v>
      </c>
      <c r="J5" s="130">
        <v>150000</v>
      </c>
      <c r="K5" s="130">
        <v>500000</v>
      </c>
      <c r="L5" s="130">
        <v>150000</v>
      </c>
    </row>
    <row r="6" spans="1:12" ht="30" customHeight="1" x14ac:dyDescent="0.25">
      <c r="B6" s="152" t="s">
        <v>110</v>
      </c>
      <c r="C6" s="130">
        <v>0</v>
      </c>
      <c r="D6" s="130">
        <v>0</v>
      </c>
      <c r="E6" s="130">
        <v>0</v>
      </c>
      <c r="F6" s="130">
        <v>0</v>
      </c>
      <c r="G6" s="130">
        <v>0</v>
      </c>
      <c r="H6" s="130">
        <v>0</v>
      </c>
      <c r="I6" s="130">
        <v>0</v>
      </c>
      <c r="J6" s="130">
        <v>0</v>
      </c>
      <c r="K6" s="130">
        <v>0</v>
      </c>
      <c r="L6" s="130">
        <v>0</v>
      </c>
    </row>
    <row r="7" spans="1:12" ht="30" customHeight="1" x14ac:dyDescent="0.25">
      <c r="B7" s="152" t="s">
        <v>111</v>
      </c>
      <c r="C7" s="130">
        <v>1225</v>
      </c>
      <c r="D7" s="130">
        <v>1915</v>
      </c>
      <c r="E7" s="130">
        <v>0</v>
      </c>
      <c r="F7" s="130">
        <v>0</v>
      </c>
      <c r="G7" s="130">
        <v>778</v>
      </c>
      <c r="H7" s="130">
        <v>0</v>
      </c>
      <c r="I7" s="130">
        <v>-1174</v>
      </c>
      <c r="J7" s="130">
        <v>0</v>
      </c>
      <c r="K7" s="130">
        <v>441350</v>
      </c>
      <c r="L7" s="130">
        <v>0</v>
      </c>
    </row>
    <row r="8" spans="1:12" ht="30" customHeight="1" x14ac:dyDescent="0.25">
      <c r="B8" s="152" t="s">
        <v>112</v>
      </c>
      <c r="C8" s="130">
        <v>36823</v>
      </c>
      <c r="D8" s="130">
        <v>-483966</v>
      </c>
      <c r="E8" s="130">
        <v>0</v>
      </c>
      <c r="F8" s="130">
        <v>181883</v>
      </c>
      <c r="G8" s="130">
        <v>29016</v>
      </c>
      <c r="H8" s="130">
        <v>1146226</v>
      </c>
      <c r="I8" s="130">
        <v>21057</v>
      </c>
      <c r="J8" s="130">
        <v>152677</v>
      </c>
      <c r="K8" s="130">
        <v>0</v>
      </c>
      <c r="L8" s="130">
        <v>162818</v>
      </c>
    </row>
    <row r="9" spans="1:12" ht="30" customHeight="1" x14ac:dyDescent="0.25">
      <c r="B9" s="152" t="s">
        <v>113</v>
      </c>
      <c r="C9" s="130">
        <v>-80209</v>
      </c>
      <c r="D9" s="130">
        <v>99500</v>
      </c>
      <c r="E9" s="130">
        <v>0</v>
      </c>
      <c r="F9" s="130">
        <v>0</v>
      </c>
      <c r="G9" s="130">
        <v>0</v>
      </c>
      <c r="H9" s="130">
        <v>215678</v>
      </c>
      <c r="I9" s="130">
        <v>0</v>
      </c>
      <c r="J9" s="130">
        <v>0</v>
      </c>
      <c r="K9" s="130">
        <v>0</v>
      </c>
      <c r="L9" s="130">
        <v>0</v>
      </c>
    </row>
    <row r="10" spans="1:12" ht="30" customHeight="1" x14ac:dyDescent="0.25">
      <c r="B10" s="152" t="s">
        <v>114</v>
      </c>
      <c r="C10" s="130">
        <v>0</v>
      </c>
      <c r="D10" s="130">
        <v>0</v>
      </c>
      <c r="E10" s="130">
        <v>8732613</v>
      </c>
      <c r="F10" s="130">
        <v>461946</v>
      </c>
      <c r="G10" s="130">
        <v>48793</v>
      </c>
      <c r="H10" s="130">
        <v>-132110</v>
      </c>
      <c r="I10" s="130">
        <v>118916</v>
      </c>
      <c r="J10" s="130">
        <v>18000</v>
      </c>
      <c r="K10" s="130">
        <v>0</v>
      </c>
      <c r="L10" s="130">
        <v>0</v>
      </c>
    </row>
    <row r="11" spans="1:12" ht="30" customHeight="1" x14ac:dyDescent="0.25">
      <c r="B11" s="153" t="s">
        <v>115</v>
      </c>
      <c r="C11" s="154">
        <v>407839</v>
      </c>
      <c r="D11" s="154">
        <v>67449</v>
      </c>
      <c r="E11" s="154">
        <v>9612613</v>
      </c>
      <c r="F11" s="154">
        <v>793829</v>
      </c>
      <c r="G11" s="154">
        <v>228587</v>
      </c>
      <c r="H11" s="154">
        <v>2029794</v>
      </c>
      <c r="I11" s="154">
        <v>438799</v>
      </c>
      <c r="J11" s="154">
        <v>320677</v>
      </c>
      <c r="K11" s="154">
        <v>941350</v>
      </c>
      <c r="L11" s="154">
        <v>312818</v>
      </c>
    </row>
    <row r="12" spans="1:12" ht="30" customHeight="1" x14ac:dyDescent="0.25">
      <c r="B12" s="152" t="s">
        <v>116</v>
      </c>
      <c r="C12" s="130">
        <v>122074</v>
      </c>
      <c r="D12" s="130">
        <v>0</v>
      </c>
      <c r="E12" s="130">
        <v>729439</v>
      </c>
      <c r="F12" s="130">
        <v>46922</v>
      </c>
      <c r="G12" s="130">
        <v>1127</v>
      </c>
      <c r="H12" s="130">
        <v>297987</v>
      </c>
      <c r="I12" s="130">
        <v>20368</v>
      </c>
      <c r="J12" s="130">
        <v>27991</v>
      </c>
      <c r="K12" s="130">
        <v>257460</v>
      </c>
      <c r="L12" s="130">
        <v>5245</v>
      </c>
    </row>
    <row r="13" spans="1:12" ht="30" customHeight="1" x14ac:dyDescent="0.25">
      <c r="B13" s="155" t="s">
        <v>117</v>
      </c>
      <c r="C13" s="130">
        <v>3516570</v>
      </c>
      <c r="D13" s="130">
        <v>942452</v>
      </c>
      <c r="E13" s="130">
        <v>40094138</v>
      </c>
      <c r="F13" s="130">
        <v>634542</v>
      </c>
      <c r="G13" s="130">
        <v>92492</v>
      </c>
      <c r="H13" s="130">
        <v>5966894</v>
      </c>
      <c r="I13" s="130">
        <v>0</v>
      </c>
      <c r="J13" s="130">
        <v>490473</v>
      </c>
      <c r="K13" s="130">
        <v>172918</v>
      </c>
      <c r="L13" s="130">
        <v>17603</v>
      </c>
    </row>
    <row r="14" spans="1:12" ht="30" customHeight="1" x14ac:dyDescent="0.25">
      <c r="B14" s="155" t="s">
        <v>118</v>
      </c>
      <c r="C14" s="130">
        <v>15781</v>
      </c>
      <c r="D14" s="130">
        <v>400000</v>
      </c>
      <c r="E14" s="130">
        <v>3742548</v>
      </c>
      <c r="F14" s="130">
        <v>131120</v>
      </c>
      <c r="G14" s="130">
        <v>111741</v>
      </c>
      <c r="H14" s="130">
        <v>446237</v>
      </c>
      <c r="I14" s="130">
        <v>40568</v>
      </c>
      <c r="J14" s="130">
        <v>0</v>
      </c>
      <c r="K14" s="130">
        <v>189150</v>
      </c>
      <c r="L14" s="130">
        <v>70308</v>
      </c>
    </row>
    <row r="15" spans="1:12" ht="30" customHeight="1" x14ac:dyDescent="0.25">
      <c r="B15" s="155" t="s">
        <v>119</v>
      </c>
      <c r="C15" s="130">
        <v>125101</v>
      </c>
      <c r="D15" s="130">
        <v>289013</v>
      </c>
      <c r="E15" s="130">
        <v>1278593</v>
      </c>
      <c r="F15" s="130">
        <v>76381</v>
      </c>
      <c r="G15" s="130">
        <v>34035</v>
      </c>
      <c r="H15" s="130">
        <v>444098</v>
      </c>
      <c r="I15" s="130">
        <v>35607</v>
      </c>
      <c r="J15" s="130">
        <v>97424</v>
      </c>
      <c r="K15" s="130">
        <v>243683</v>
      </c>
      <c r="L15" s="130">
        <v>19047</v>
      </c>
    </row>
    <row r="16" spans="1:12" ht="30" customHeight="1" thickBot="1" x14ac:dyDescent="0.3">
      <c r="B16" s="156" t="s">
        <v>120</v>
      </c>
      <c r="C16" s="157">
        <v>4187365</v>
      </c>
      <c r="D16" s="157">
        <v>1698913</v>
      </c>
      <c r="E16" s="157">
        <v>55457331</v>
      </c>
      <c r="F16" s="157">
        <v>1682793</v>
      </c>
      <c r="G16" s="157">
        <v>467980</v>
      </c>
      <c r="H16" s="157">
        <v>9185010</v>
      </c>
      <c r="I16" s="157">
        <v>535342</v>
      </c>
      <c r="J16" s="157">
        <v>936565</v>
      </c>
      <c r="K16" s="157">
        <v>1804561</v>
      </c>
      <c r="L16" s="157">
        <v>425021</v>
      </c>
    </row>
    <row r="17" spans="2:12" ht="30" customHeight="1" thickTop="1" x14ac:dyDescent="0.25">
      <c r="B17" s="158" t="s">
        <v>121</v>
      </c>
      <c r="C17" s="128">
        <v>0</v>
      </c>
      <c r="D17" s="128">
        <v>0</v>
      </c>
      <c r="E17" s="128">
        <v>146674</v>
      </c>
      <c r="F17" s="128">
        <v>105000</v>
      </c>
      <c r="G17" s="128">
        <v>0</v>
      </c>
      <c r="H17" s="128">
        <v>0</v>
      </c>
      <c r="I17" s="128">
        <v>0</v>
      </c>
      <c r="J17" s="128">
        <v>0</v>
      </c>
      <c r="K17" s="128">
        <v>0</v>
      </c>
      <c r="L17" s="128">
        <v>0</v>
      </c>
    </row>
    <row r="18" spans="2:12" ht="30" customHeight="1" x14ac:dyDescent="0.25">
      <c r="B18" s="155" t="s">
        <v>122</v>
      </c>
      <c r="C18" s="130">
        <v>313000</v>
      </c>
      <c r="D18" s="130">
        <v>0</v>
      </c>
      <c r="E18" s="130">
        <v>4057512</v>
      </c>
      <c r="F18" s="130">
        <v>822700</v>
      </c>
      <c r="G18" s="130">
        <v>438785</v>
      </c>
      <c r="H18" s="130">
        <v>2132252</v>
      </c>
      <c r="I18" s="130">
        <v>0</v>
      </c>
      <c r="J18" s="130">
        <v>353000</v>
      </c>
      <c r="K18" s="130">
        <v>0</v>
      </c>
      <c r="L18" s="130">
        <v>77500</v>
      </c>
    </row>
    <row r="19" spans="2:12" ht="30" customHeight="1" x14ac:dyDescent="0.25">
      <c r="B19" s="155" t="s">
        <v>123</v>
      </c>
      <c r="C19" s="130">
        <v>15249</v>
      </c>
      <c r="D19" s="130">
        <v>42301</v>
      </c>
      <c r="E19" s="130">
        <v>482661</v>
      </c>
      <c r="F19" s="130">
        <v>14710</v>
      </c>
      <c r="G19" s="130">
        <v>4698</v>
      </c>
      <c r="H19" s="130">
        <v>164745</v>
      </c>
      <c r="I19" s="130">
        <v>0</v>
      </c>
      <c r="J19" s="130">
        <v>728</v>
      </c>
      <c r="K19" s="130">
        <v>0</v>
      </c>
      <c r="L19" s="130">
        <v>34</v>
      </c>
    </row>
    <row r="20" spans="2:12" ht="30" customHeight="1" x14ac:dyDescent="0.25">
      <c r="B20" s="155" t="s">
        <v>124</v>
      </c>
      <c r="C20" s="130">
        <v>2848596</v>
      </c>
      <c r="D20" s="130">
        <v>1478357</v>
      </c>
      <c r="E20" s="130">
        <v>10712417</v>
      </c>
      <c r="F20" s="130">
        <v>481192</v>
      </c>
      <c r="G20" s="130">
        <v>21646</v>
      </c>
      <c r="H20" s="130">
        <v>3159810</v>
      </c>
      <c r="I20" s="130">
        <v>293450</v>
      </c>
      <c r="J20" s="130">
        <v>164350</v>
      </c>
      <c r="K20" s="130">
        <v>1031511</v>
      </c>
      <c r="L20" s="130">
        <v>242988</v>
      </c>
    </row>
    <row r="21" spans="2:12" ht="30" customHeight="1" x14ac:dyDescent="0.25">
      <c r="B21" s="155" t="s">
        <v>125</v>
      </c>
      <c r="C21" s="130">
        <v>15350</v>
      </c>
      <c r="D21" s="130">
        <v>0</v>
      </c>
      <c r="E21" s="130">
        <v>7126756</v>
      </c>
      <c r="F21" s="130">
        <v>0</v>
      </c>
      <c r="G21" s="130">
        <v>0</v>
      </c>
      <c r="H21" s="130">
        <v>539132</v>
      </c>
      <c r="I21" s="130">
        <v>0</v>
      </c>
      <c r="J21" s="130">
        <v>0</v>
      </c>
      <c r="K21" s="130">
        <v>0</v>
      </c>
      <c r="L21" s="130">
        <v>0</v>
      </c>
    </row>
    <row r="22" spans="2:12" ht="30" customHeight="1" x14ac:dyDescent="0.25">
      <c r="B22" s="155" t="s">
        <v>126</v>
      </c>
      <c r="C22" s="130">
        <v>0</v>
      </c>
      <c r="D22" s="130">
        <v>0</v>
      </c>
      <c r="E22" s="130">
        <v>3818684</v>
      </c>
      <c r="F22" s="130">
        <v>0</v>
      </c>
      <c r="G22" s="130">
        <v>0</v>
      </c>
      <c r="H22" s="130">
        <v>0</v>
      </c>
      <c r="I22" s="130">
        <v>0</v>
      </c>
      <c r="J22" s="130">
        <v>0</v>
      </c>
      <c r="K22" s="130">
        <v>0</v>
      </c>
      <c r="L22" s="130">
        <v>0</v>
      </c>
    </row>
    <row r="23" spans="2:12" ht="30" customHeight="1" x14ac:dyDescent="0.25">
      <c r="B23" s="155" t="s">
        <v>127</v>
      </c>
      <c r="C23" s="130">
        <v>93652</v>
      </c>
      <c r="D23" s="130">
        <v>0</v>
      </c>
      <c r="E23" s="130">
        <v>934642</v>
      </c>
      <c r="F23" s="130">
        <v>15351</v>
      </c>
      <c r="G23" s="130">
        <v>0</v>
      </c>
      <c r="H23" s="130">
        <v>332214</v>
      </c>
      <c r="I23" s="130">
        <v>27850</v>
      </c>
      <c r="J23" s="130">
        <v>0</v>
      </c>
      <c r="K23" s="130">
        <v>51390</v>
      </c>
      <c r="L23" s="130">
        <v>0</v>
      </c>
    </row>
    <row r="24" spans="2:12" ht="30" customHeight="1" x14ac:dyDescent="0.25">
      <c r="B24" s="155" t="s">
        <v>128</v>
      </c>
      <c r="C24" s="130">
        <v>52545</v>
      </c>
      <c r="D24" s="130">
        <v>0</v>
      </c>
      <c r="E24" s="130">
        <v>0</v>
      </c>
      <c r="F24" s="130">
        <v>0</v>
      </c>
      <c r="G24" s="130">
        <v>0</v>
      </c>
      <c r="H24" s="130">
        <v>10019</v>
      </c>
      <c r="I24" s="130">
        <v>0</v>
      </c>
      <c r="J24" s="130">
        <v>0</v>
      </c>
      <c r="K24" s="130">
        <v>0</v>
      </c>
      <c r="L24" s="130">
        <v>0</v>
      </c>
    </row>
    <row r="25" spans="2:12" ht="30" customHeight="1" x14ac:dyDescent="0.25">
      <c r="B25" s="155" t="s">
        <v>129</v>
      </c>
      <c r="C25" s="130">
        <v>0</v>
      </c>
      <c r="D25" s="130">
        <v>0</v>
      </c>
      <c r="E25" s="130">
        <v>0</v>
      </c>
      <c r="F25" s="130">
        <v>0</v>
      </c>
      <c r="G25" s="130">
        <v>0</v>
      </c>
      <c r="H25" s="130">
        <v>0</v>
      </c>
      <c r="I25" s="130">
        <v>0</v>
      </c>
      <c r="J25" s="130">
        <v>0</v>
      </c>
      <c r="K25" s="130">
        <v>0</v>
      </c>
      <c r="L25" s="130">
        <v>0</v>
      </c>
    </row>
    <row r="26" spans="2:12" ht="30" customHeight="1" x14ac:dyDescent="0.25">
      <c r="B26" s="155" t="s">
        <v>130</v>
      </c>
      <c r="C26" s="130">
        <v>199505</v>
      </c>
      <c r="D26" s="130">
        <v>0</v>
      </c>
      <c r="E26" s="130">
        <v>5985995</v>
      </c>
      <c r="F26" s="130">
        <v>46891</v>
      </c>
      <c r="G26" s="130">
        <v>2</v>
      </c>
      <c r="H26" s="130">
        <v>342010</v>
      </c>
      <c r="I26" s="130">
        <v>16922</v>
      </c>
      <c r="J26" s="130">
        <v>1145</v>
      </c>
      <c r="K26" s="130">
        <v>31773</v>
      </c>
      <c r="L26" s="130">
        <v>4582</v>
      </c>
    </row>
    <row r="27" spans="2:12" ht="30" customHeight="1" x14ac:dyDescent="0.25">
      <c r="B27" s="155" t="s">
        <v>131</v>
      </c>
      <c r="C27" s="130">
        <v>13675</v>
      </c>
      <c r="D27" s="130">
        <v>0</v>
      </c>
      <c r="E27" s="130">
        <v>72081</v>
      </c>
      <c r="F27" s="130">
        <v>5291</v>
      </c>
      <c r="G27" s="130">
        <v>0</v>
      </c>
      <c r="H27" s="130">
        <v>6600</v>
      </c>
      <c r="I27" s="130">
        <v>0</v>
      </c>
      <c r="J27" s="130">
        <v>976</v>
      </c>
      <c r="K27" s="130">
        <v>0</v>
      </c>
      <c r="L27" s="130">
        <v>0</v>
      </c>
    </row>
    <row r="28" spans="2:12" ht="30" customHeight="1" x14ac:dyDescent="0.25">
      <c r="B28" s="155" t="s">
        <v>132</v>
      </c>
      <c r="C28" s="130">
        <v>0</v>
      </c>
      <c r="D28" s="130">
        <v>0</v>
      </c>
      <c r="E28" s="130">
        <v>0</v>
      </c>
      <c r="F28" s="130">
        <v>0</v>
      </c>
      <c r="G28" s="130">
        <v>0</v>
      </c>
      <c r="H28" s="130">
        <v>0</v>
      </c>
      <c r="I28" s="130">
        <v>0</v>
      </c>
      <c r="J28" s="130">
        <v>0</v>
      </c>
      <c r="K28" s="130">
        <v>0</v>
      </c>
      <c r="L28" s="130">
        <v>0</v>
      </c>
    </row>
    <row r="29" spans="2:12" ht="30" customHeight="1" x14ac:dyDescent="0.25">
      <c r="B29" s="155" t="s">
        <v>133</v>
      </c>
      <c r="C29" s="130">
        <v>0</v>
      </c>
      <c r="D29" s="130">
        <v>0</v>
      </c>
      <c r="E29" s="130">
        <v>0</v>
      </c>
      <c r="F29" s="130">
        <v>0</v>
      </c>
      <c r="G29" s="130">
        <v>0</v>
      </c>
      <c r="H29" s="130">
        <v>0</v>
      </c>
      <c r="I29" s="130">
        <v>0</v>
      </c>
      <c r="J29" s="130">
        <v>0</v>
      </c>
      <c r="K29" s="130">
        <v>0</v>
      </c>
      <c r="L29" s="130">
        <v>0</v>
      </c>
    </row>
    <row r="30" spans="2:12" ht="30" customHeight="1" x14ac:dyDescent="0.25">
      <c r="B30" s="155" t="s">
        <v>134</v>
      </c>
      <c r="C30" s="130">
        <v>15074</v>
      </c>
      <c r="D30" s="130">
        <v>0</v>
      </c>
      <c r="E30" s="130">
        <v>893603</v>
      </c>
      <c r="F30" s="130">
        <v>22142</v>
      </c>
      <c r="G30" s="130">
        <v>0</v>
      </c>
      <c r="H30" s="130">
        <v>278217</v>
      </c>
      <c r="I30" s="130">
        <v>169</v>
      </c>
      <c r="J30" s="130">
        <v>57006</v>
      </c>
      <c r="K30" s="130">
        <v>0</v>
      </c>
      <c r="L30" s="130">
        <v>0</v>
      </c>
    </row>
    <row r="31" spans="2:12" ht="30" customHeight="1" x14ac:dyDescent="0.25">
      <c r="B31" s="155" t="s">
        <v>135</v>
      </c>
      <c r="C31" s="130">
        <v>0</v>
      </c>
      <c r="D31" s="130">
        <v>0</v>
      </c>
      <c r="E31" s="130">
        <v>1130954</v>
      </c>
      <c r="F31" s="130">
        <v>87485</v>
      </c>
      <c r="G31" s="130">
        <v>0</v>
      </c>
      <c r="H31" s="130">
        <v>188237</v>
      </c>
      <c r="I31" s="130">
        <v>0</v>
      </c>
      <c r="J31" s="130">
        <v>0</v>
      </c>
      <c r="K31" s="130">
        <v>0</v>
      </c>
      <c r="L31" s="130">
        <v>0</v>
      </c>
    </row>
    <row r="32" spans="2:12" ht="30" customHeight="1" x14ac:dyDescent="0.25">
      <c r="B32" s="155" t="s">
        <v>136</v>
      </c>
      <c r="C32" s="130">
        <v>394546</v>
      </c>
      <c r="D32" s="130">
        <v>100442</v>
      </c>
      <c r="E32" s="130">
        <v>1436384</v>
      </c>
      <c r="F32" s="130">
        <v>25657</v>
      </c>
      <c r="G32" s="130">
        <v>0</v>
      </c>
      <c r="H32" s="130">
        <v>595874</v>
      </c>
      <c r="I32" s="130">
        <v>125318</v>
      </c>
      <c r="J32" s="130">
        <v>325199</v>
      </c>
      <c r="K32" s="130">
        <v>266719</v>
      </c>
      <c r="L32" s="130">
        <v>84297</v>
      </c>
    </row>
    <row r="33" spans="2:12" ht="30" customHeight="1" x14ac:dyDescent="0.25">
      <c r="B33" s="155" t="s">
        <v>137</v>
      </c>
      <c r="C33" s="130">
        <v>57090</v>
      </c>
      <c r="D33" s="130">
        <v>25508</v>
      </c>
      <c r="E33" s="130">
        <v>695</v>
      </c>
      <c r="F33" s="130">
        <v>12239</v>
      </c>
      <c r="G33" s="130">
        <v>119</v>
      </c>
      <c r="H33" s="130">
        <v>82057</v>
      </c>
      <c r="I33" s="130">
        <v>424</v>
      </c>
      <c r="J33" s="130">
        <v>11937</v>
      </c>
      <c r="K33" s="130">
        <v>107938</v>
      </c>
      <c r="L33" s="130">
        <v>6108</v>
      </c>
    </row>
    <row r="34" spans="2:12" ht="30" customHeight="1" x14ac:dyDescent="0.25">
      <c r="B34" s="155" t="s">
        <v>138</v>
      </c>
      <c r="C34" s="130">
        <v>112383</v>
      </c>
      <c r="D34" s="130">
        <v>43362</v>
      </c>
      <c r="E34" s="130">
        <v>680906</v>
      </c>
      <c r="F34" s="130">
        <v>8305</v>
      </c>
      <c r="G34" s="130">
        <v>1457</v>
      </c>
      <c r="H34" s="130">
        <v>491396</v>
      </c>
      <c r="I34" s="130">
        <v>58567</v>
      </c>
      <c r="J34" s="130">
        <v>1630</v>
      </c>
      <c r="K34" s="130">
        <v>202734</v>
      </c>
      <c r="L34" s="130">
        <v>9047</v>
      </c>
    </row>
    <row r="35" spans="2:12" ht="30" customHeight="1" x14ac:dyDescent="0.25">
      <c r="B35" s="155" t="s">
        <v>139</v>
      </c>
      <c r="C35" s="130">
        <v>30264</v>
      </c>
      <c r="D35" s="130">
        <v>8941</v>
      </c>
      <c r="E35" s="130">
        <v>1435360</v>
      </c>
      <c r="F35" s="130">
        <v>0</v>
      </c>
      <c r="G35" s="130">
        <v>0</v>
      </c>
      <c r="H35" s="130">
        <v>334664</v>
      </c>
      <c r="I35" s="130">
        <v>1950</v>
      </c>
      <c r="J35" s="130">
        <v>20593</v>
      </c>
      <c r="K35" s="130">
        <v>55091</v>
      </c>
      <c r="L35" s="130">
        <v>0</v>
      </c>
    </row>
    <row r="36" spans="2:12" ht="30" customHeight="1" x14ac:dyDescent="0.25">
      <c r="B36" s="155" t="s">
        <v>140</v>
      </c>
      <c r="C36" s="130">
        <v>12179</v>
      </c>
      <c r="D36" s="130">
        <v>0</v>
      </c>
      <c r="E36" s="130">
        <v>15540322</v>
      </c>
      <c r="F36" s="130">
        <v>35020</v>
      </c>
      <c r="G36" s="130">
        <v>1273</v>
      </c>
      <c r="H36" s="130">
        <v>515089</v>
      </c>
      <c r="I36" s="130">
        <v>10692</v>
      </c>
      <c r="J36" s="130">
        <v>0</v>
      </c>
      <c r="K36" s="130">
        <v>1225</v>
      </c>
      <c r="L36" s="130">
        <v>466</v>
      </c>
    </row>
    <row r="37" spans="2:12" ht="30" customHeight="1" x14ac:dyDescent="0.25">
      <c r="B37" s="155" t="s">
        <v>141</v>
      </c>
      <c r="C37" s="130">
        <v>14255</v>
      </c>
      <c r="D37" s="130">
        <v>0</v>
      </c>
      <c r="E37" s="130">
        <v>1001685</v>
      </c>
      <c r="F37" s="130">
        <v>810</v>
      </c>
      <c r="G37" s="130">
        <v>0</v>
      </c>
      <c r="H37" s="130">
        <v>12695</v>
      </c>
      <c r="I37" s="130">
        <v>0</v>
      </c>
      <c r="J37" s="130">
        <v>0</v>
      </c>
      <c r="K37" s="130">
        <v>56180</v>
      </c>
      <c r="L37" s="130">
        <v>0</v>
      </c>
    </row>
    <row r="38" spans="2:12" ht="30" customHeight="1" thickBot="1" x14ac:dyDescent="0.3">
      <c r="B38" s="156" t="s">
        <v>142</v>
      </c>
      <c r="C38" s="157">
        <v>4187365</v>
      </c>
      <c r="D38" s="157">
        <v>1698913</v>
      </c>
      <c r="E38" s="157">
        <v>55457331</v>
      </c>
      <c r="F38" s="157">
        <v>1682793</v>
      </c>
      <c r="G38" s="157">
        <v>467980</v>
      </c>
      <c r="H38" s="157">
        <v>9185010</v>
      </c>
      <c r="I38" s="157">
        <v>535342</v>
      </c>
      <c r="J38" s="157">
        <v>936565</v>
      </c>
      <c r="K38" s="157">
        <v>1804561</v>
      </c>
      <c r="L38" s="157">
        <v>425021</v>
      </c>
    </row>
    <row r="39" spans="2:12" ht="15.75" thickTop="1" x14ac:dyDescent="0.25">
      <c r="B39" s="294" t="s">
        <v>52</v>
      </c>
      <c r="C39" s="294"/>
      <c r="D39" s="294"/>
      <c r="E39" s="294"/>
      <c r="F39" s="294"/>
      <c r="G39" s="294"/>
      <c r="H39" s="294"/>
      <c r="I39" s="294"/>
      <c r="J39" s="295" t="s">
        <v>186</v>
      </c>
      <c r="K39" s="295"/>
      <c r="L39" s="295"/>
    </row>
  </sheetData>
  <sheetProtection password="E931" sheet="1" objects="1" scenarios="1"/>
  <mergeCells count="3">
    <mergeCell ref="B3:L3"/>
    <mergeCell ref="B39:I39"/>
    <mergeCell ref="J39:L39"/>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0000"/>
    <pageSetUpPr fitToPage="1"/>
  </sheetPr>
  <dimension ref="A1:L40"/>
  <sheetViews>
    <sheetView showGridLines="0" topLeftCell="A43" zoomScale="80" zoomScaleNormal="80" workbookViewId="0">
      <selection activeCell="L40" sqref="L40"/>
    </sheetView>
  </sheetViews>
  <sheetFormatPr defaultColWidth="19.42578125" defaultRowHeight="15" x14ac:dyDescent="0.25"/>
  <cols>
    <col min="1" max="1" width="14.42578125" style="43" customWidth="1"/>
    <col min="2" max="2" width="41" style="43" bestFit="1" customWidth="1"/>
    <col min="3" max="12" width="24.140625" style="43" customWidth="1"/>
    <col min="13" max="16384" width="19.42578125" style="43"/>
  </cols>
  <sheetData>
    <row r="1" spans="1:12" ht="33" customHeight="1" x14ac:dyDescent="0.25"/>
    <row r="2" spans="1:12" ht="18.75" customHeight="1" x14ac:dyDescent="0.25">
      <c r="A2" s="159"/>
      <c r="B2" s="296" t="s">
        <v>143</v>
      </c>
      <c r="C2" s="296"/>
      <c r="D2" s="296"/>
      <c r="E2" s="296"/>
      <c r="F2" s="296"/>
      <c r="G2" s="296"/>
      <c r="H2" s="296"/>
      <c r="I2" s="296"/>
      <c r="J2" s="296"/>
      <c r="K2" s="296"/>
      <c r="L2" s="296"/>
    </row>
    <row r="3" spans="1:12" ht="26.25" customHeight="1" x14ac:dyDescent="0.25">
      <c r="B3" s="299" t="s">
        <v>296</v>
      </c>
      <c r="C3" s="300"/>
      <c r="D3" s="300"/>
      <c r="E3" s="300"/>
      <c r="F3" s="300"/>
      <c r="G3" s="300"/>
      <c r="H3" s="300"/>
      <c r="I3" s="300"/>
      <c r="J3" s="300"/>
      <c r="K3" s="300"/>
      <c r="L3" s="301"/>
    </row>
    <row r="4" spans="1:12" ht="48.75" customHeight="1" x14ac:dyDescent="0.25">
      <c r="B4" s="160" t="s">
        <v>0</v>
      </c>
      <c r="C4" s="218" t="s">
        <v>144</v>
      </c>
      <c r="D4" s="218" t="s">
        <v>58</v>
      </c>
      <c r="E4" s="218" t="s">
        <v>145</v>
      </c>
      <c r="F4" s="218" t="s">
        <v>33</v>
      </c>
      <c r="G4" s="218" t="s">
        <v>34</v>
      </c>
      <c r="H4" s="218" t="s">
        <v>185</v>
      </c>
      <c r="I4" s="218" t="s">
        <v>50</v>
      </c>
      <c r="J4" s="218" t="s">
        <v>187</v>
      </c>
      <c r="K4" s="218" t="s">
        <v>146</v>
      </c>
      <c r="L4" s="218" t="s">
        <v>151</v>
      </c>
    </row>
    <row r="5" spans="1:12" ht="28.5" customHeight="1" x14ac:dyDescent="0.25">
      <c r="B5" s="161" t="s">
        <v>109</v>
      </c>
      <c r="C5" s="162">
        <v>200000</v>
      </c>
      <c r="D5" s="162">
        <v>150000</v>
      </c>
      <c r="E5" s="162">
        <v>450000</v>
      </c>
      <c r="F5" s="162">
        <v>500000</v>
      </c>
      <c r="G5" s="162">
        <v>161388</v>
      </c>
      <c r="H5" s="162">
        <v>173000</v>
      </c>
      <c r="I5" s="162">
        <v>0</v>
      </c>
      <c r="J5" s="162">
        <v>612340</v>
      </c>
      <c r="K5" s="162">
        <v>150000</v>
      </c>
      <c r="L5" s="162">
        <v>416726</v>
      </c>
    </row>
    <row r="6" spans="1:12" ht="28.5" customHeight="1" x14ac:dyDescent="0.25">
      <c r="B6" s="161" t="s">
        <v>110</v>
      </c>
      <c r="C6" s="162">
        <v>0</v>
      </c>
      <c r="D6" s="162">
        <v>0</v>
      </c>
      <c r="E6" s="162">
        <v>0</v>
      </c>
      <c r="F6" s="162">
        <v>0</v>
      </c>
      <c r="G6" s="162">
        <v>0</v>
      </c>
      <c r="H6" s="162">
        <v>0</v>
      </c>
      <c r="I6" s="162">
        <v>0</v>
      </c>
      <c r="J6" s="162">
        <v>0</v>
      </c>
      <c r="K6" s="162">
        <v>0</v>
      </c>
      <c r="L6" s="162">
        <v>689937</v>
      </c>
    </row>
    <row r="7" spans="1:12" ht="28.5" customHeight="1" x14ac:dyDescent="0.25">
      <c r="B7" s="161" t="s">
        <v>111</v>
      </c>
      <c r="C7" s="162">
        <v>0</v>
      </c>
      <c r="D7" s="162">
        <v>0</v>
      </c>
      <c r="E7" s="162">
        <v>0</v>
      </c>
      <c r="F7" s="162">
        <v>0</v>
      </c>
      <c r="G7" s="162">
        <v>0</v>
      </c>
      <c r="H7" s="162">
        <v>0</v>
      </c>
      <c r="I7" s="162">
        <v>0</v>
      </c>
      <c r="J7" s="162">
        <v>322315</v>
      </c>
      <c r="K7" s="162">
        <v>0</v>
      </c>
      <c r="L7" s="162">
        <v>0</v>
      </c>
    </row>
    <row r="8" spans="1:12" ht="28.5" customHeight="1" x14ac:dyDescent="0.25">
      <c r="B8" s="161" t="s">
        <v>112</v>
      </c>
      <c r="C8" s="162">
        <v>123105</v>
      </c>
      <c r="D8" s="162">
        <v>0</v>
      </c>
      <c r="E8" s="162">
        <v>7307671</v>
      </c>
      <c r="F8" s="162">
        <v>2448613</v>
      </c>
      <c r="G8" s="162">
        <v>318516</v>
      </c>
      <c r="H8" s="162">
        <v>0</v>
      </c>
      <c r="I8" s="162">
        <v>3417864</v>
      </c>
      <c r="J8" s="162">
        <v>1711180</v>
      </c>
      <c r="K8" s="162">
        <v>1309799</v>
      </c>
      <c r="L8" s="162">
        <v>0</v>
      </c>
    </row>
    <row r="9" spans="1:12" ht="28.5" customHeight="1" x14ac:dyDescent="0.25">
      <c r="B9" s="161" t="s">
        <v>113</v>
      </c>
      <c r="C9" s="162">
        <v>9021</v>
      </c>
      <c r="D9" s="162">
        <v>0</v>
      </c>
      <c r="E9" s="162">
        <v>2006676</v>
      </c>
      <c r="F9" s="162">
        <v>850566</v>
      </c>
      <c r="G9" s="162">
        <v>84440</v>
      </c>
      <c r="H9" s="162">
        <v>33222</v>
      </c>
      <c r="I9" s="162">
        <v>0</v>
      </c>
      <c r="J9" s="162">
        <v>-303676</v>
      </c>
      <c r="K9" s="162">
        <v>62000</v>
      </c>
      <c r="L9" s="162">
        <v>-978723</v>
      </c>
    </row>
    <row r="10" spans="1:12" ht="28.5" customHeight="1" x14ac:dyDescent="0.25">
      <c r="B10" s="161" t="s">
        <v>114</v>
      </c>
      <c r="C10" s="162">
        <v>0</v>
      </c>
      <c r="D10" s="162">
        <v>0</v>
      </c>
      <c r="E10" s="162">
        <v>200000</v>
      </c>
      <c r="F10" s="162">
        <v>0</v>
      </c>
      <c r="G10" s="162">
        <v>2707826</v>
      </c>
      <c r="H10" s="162">
        <v>0</v>
      </c>
      <c r="I10" s="162">
        <v>0</v>
      </c>
      <c r="J10" s="162">
        <v>0</v>
      </c>
      <c r="K10" s="162">
        <v>0</v>
      </c>
      <c r="L10" s="162">
        <v>0</v>
      </c>
    </row>
    <row r="11" spans="1:12" ht="28.5" customHeight="1" x14ac:dyDescent="0.25">
      <c r="B11" s="163" t="s">
        <v>115</v>
      </c>
      <c r="C11" s="164">
        <v>332126</v>
      </c>
      <c r="D11" s="164">
        <v>150000</v>
      </c>
      <c r="E11" s="164">
        <v>9964346</v>
      </c>
      <c r="F11" s="164">
        <v>3799179</v>
      </c>
      <c r="G11" s="164">
        <v>3272170</v>
      </c>
      <c r="H11" s="164">
        <v>206222</v>
      </c>
      <c r="I11" s="164">
        <v>3417864</v>
      </c>
      <c r="J11" s="164">
        <v>2342159</v>
      </c>
      <c r="K11" s="164">
        <v>1521799</v>
      </c>
      <c r="L11" s="164">
        <v>127940</v>
      </c>
    </row>
    <row r="12" spans="1:12" ht="28.5" customHeight="1" x14ac:dyDescent="0.25">
      <c r="B12" s="161" t="s">
        <v>116</v>
      </c>
      <c r="C12" s="162">
        <v>0</v>
      </c>
      <c r="D12" s="162">
        <v>29562</v>
      </c>
      <c r="E12" s="162">
        <v>105802</v>
      </c>
      <c r="F12" s="162">
        <v>1084044</v>
      </c>
      <c r="G12" s="162">
        <v>43368</v>
      </c>
      <c r="H12" s="162">
        <v>24900</v>
      </c>
      <c r="I12" s="162">
        <v>0</v>
      </c>
      <c r="J12" s="162">
        <v>452056</v>
      </c>
      <c r="K12" s="162">
        <v>80290</v>
      </c>
      <c r="L12" s="162">
        <v>196411</v>
      </c>
    </row>
    <row r="13" spans="1:12" ht="28.5" customHeight="1" x14ac:dyDescent="0.25">
      <c r="B13" s="165" t="s">
        <v>117</v>
      </c>
      <c r="C13" s="162">
        <v>4283035</v>
      </c>
      <c r="D13" s="162">
        <v>0</v>
      </c>
      <c r="E13" s="162">
        <v>48081810</v>
      </c>
      <c r="F13" s="162">
        <v>48185436</v>
      </c>
      <c r="G13" s="162">
        <v>23769278</v>
      </c>
      <c r="H13" s="162">
        <v>332251</v>
      </c>
      <c r="I13" s="162">
        <v>2280081</v>
      </c>
      <c r="J13" s="162">
        <v>19246673</v>
      </c>
      <c r="K13" s="162">
        <v>7126408</v>
      </c>
      <c r="L13" s="162">
        <v>662624</v>
      </c>
    </row>
    <row r="14" spans="1:12" ht="28.5" customHeight="1" x14ac:dyDescent="0.25">
      <c r="B14" s="165" t="s">
        <v>118</v>
      </c>
      <c r="C14" s="162">
        <v>7191</v>
      </c>
      <c r="D14" s="162">
        <v>0</v>
      </c>
      <c r="E14" s="162">
        <v>1704142</v>
      </c>
      <c r="F14" s="162">
        <v>63508</v>
      </c>
      <c r="G14" s="162">
        <v>1995</v>
      </c>
      <c r="H14" s="162">
        <v>0</v>
      </c>
      <c r="I14" s="162">
        <v>0</v>
      </c>
      <c r="J14" s="162">
        <v>871498</v>
      </c>
      <c r="K14" s="162">
        <v>518778</v>
      </c>
      <c r="L14" s="162">
        <v>0</v>
      </c>
    </row>
    <row r="15" spans="1:12" ht="28.5" customHeight="1" x14ac:dyDescent="0.25">
      <c r="B15" s="165" t="s">
        <v>119</v>
      </c>
      <c r="C15" s="162">
        <v>35034</v>
      </c>
      <c r="D15" s="162">
        <v>741472</v>
      </c>
      <c r="E15" s="162">
        <v>716984</v>
      </c>
      <c r="F15" s="162">
        <v>1595226</v>
      </c>
      <c r="G15" s="162">
        <v>379829</v>
      </c>
      <c r="H15" s="162">
        <v>17035</v>
      </c>
      <c r="I15" s="162">
        <v>1585730</v>
      </c>
      <c r="J15" s="162">
        <v>535223</v>
      </c>
      <c r="K15" s="162">
        <v>133332</v>
      </c>
      <c r="L15" s="162">
        <v>95450</v>
      </c>
    </row>
    <row r="16" spans="1:12" ht="28.5" customHeight="1" thickBot="1" x14ac:dyDescent="0.3">
      <c r="B16" s="166" t="s">
        <v>120</v>
      </c>
      <c r="C16" s="167">
        <v>4657385</v>
      </c>
      <c r="D16" s="167">
        <v>921034</v>
      </c>
      <c r="E16" s="167">
        <v>60573085</v>
      </c>
      <c r="F16" s="167">
        <v>54727393</v>
      </c>
      <c r="G16" s="167">
        <v>27466640</v>
      </c>
      <c r="H16" s="167">
        <v>580408</v>
      </c>
      <c r="I16" s="167">
        <v>7283675</v>
      </c>
      <c r="J16" s="167">
        <v>23447609</v>
      </c>
      <c r="K16" s="167">
        <v>9380607</v>
      </c>
      <c r="L16" s="167">
        <v>1082425</v>
      </c>
    </row>
    <row r="17" spans="2:12" ht="28.5" customHeight="1" thickTop="1" x14ac:dyDescent="0.25">
      <c r="B17" s="168" t="s">
        <v>121</v>
      </c>
      <c r="C17" s="169">
        <v>0</v>
      </c>
      <c r="D17" s="169">
        <v>0</v>
      </c>
      <c r="E17" s="169">
        <v>0</v>
      </c>
      <c r="F17" s="169">
        <v>0</v>
      </c>
      <c r="G17" s="169">
        <v>1151704</v>
      </c>
      <c r="H17" s="169">
        <v>0</v>
      </c>
      <c r="I17" s="169">
        <v>0</v>
      </c>
      <c r="J17" s="169">
        <v>481604</v>
      </c>
      <c r="K17" s="169">
        <v>0</v>
      </c>
      <c r="L17" s="169">
        <v>0</v>
      </c>
    </row>
    <row r="18" spans="2:12" ht="28.5" customHeight="1" x14ac:dyDescent="0.25">
      <c r="B18" s="165" t="s">
        <v>122</v>
      </c>
      <c r="C18" s="162">
        <v>1055391</v>
      </c>
      <c r="D18" s="162">
        <v>0</v>
      </c>
      <c r="E18" s="162">
        <v>9922478</v>
      </c>
      <c r="F18" s="162">
        <v>4182917</v>
      </c>
      <c r="G18" s="162">
        <v>1731029</v>
      </c>
      <c r="H18" s="162">
        <v>0</v>
      </c>
      <c r="I18" s="162">
        <v>1465000</v>
      </c>
      <c r="J18" s="162">
        <v>1049000</v>
      </c>
      <c r="K18" s="162">
        <v>4538000</v>
      </c>
      <c r="L18" s="162">
        <v>0</v>
      </c>
    </row>
    <row r="19" spans="2:12" ht="28.5" customHeight="1" x14ac:dyDescent="0.25">
      <c r="B19" s="165" t="s">
        <v>123</v>
      </c>
      <c r="C19" s="162">
        <v>635</v>
      </c>
      <c r="D19" s="162">
        <v>0</v>
      </c>
      <c r="E19" s="162">
        <v>137416</v>
      </c>
      <c r="F19" s="162">
        <v>24856</v>
      </c>
      <c r="G19" s="162">
        <v>18715</v>
      </c>
      <c r="H19" s="162">
        <v>16725</v>
      </c>
      <c r="I19" s="162">
        <v>0</v>
      </c>
      <c r="J19" s="162">
        <v>119538</v>
      </c>
      <c r="K19" s="162">
        <v>58762</v>
      </c>
      <c r="L19" s="162">
        <v>4107</v>
      </c>
    </row>
    <row r="20" spans="2:12" ht="28.5" customHeight="1" x14ac:dyDescent="0.25">
      <c r="B20" s="165" t="s">
        <v>124</v>
      </c>
      <c r="C20" s="162">
        <v>3112022</v>
      </c>
      <c r="D20" s="162">
        <v>506800</v>
      </c>
      <c r="E20" s="162">
        <v>40182244</v>
      </c>
      <c r="F20" s="162">
        <v>35158640</v>
      </c>
      <c r="G20" s="162">
        <v>23710186</v>
      </c>
      <c r="H20" s="162">
        <v>162073</v>
      </c>
      <c r="I20" s="162">
        <v>2258399</v>
      </c>
      <c r="J20" s="162">
        <v>13516875</v>
      </c>
      <c r="K20" s="162">
        <v>1917860</v>
      </c>
      <c r="L20" s="162">
        <v>552188</v>
      </c>
    </row>
    <row r="21" spans="2:12" ht="28.5" customHeight="1" x14ac:dyDescent="0.25">
      <c r="B21" s="165" t="s">
        <v>125</v>
      </c>
      <c r="C21" s="162">
        <v>0</v>
      </c>
      <c r="D21" s="162">
        <v>0</v>
      </c>
      <c r="E21" s="162">
        <v>0</v>
      </c>
      <c r="F21" s="162">
        <v>0</v>
      </c>
      <c r="G21" s="162">
        <v>0</v>
      </c>
      <c r="H21" s="162">
        <v>0</v>
      </c>
      <c r="I21" s="162">
        <v>0</v>
      </c>
      <c r="J21" s="162">
        <v>0</v>
      </c>
      <c r="K21" s="162">
        <v>103933</v>
      </c>
      <c r="L21" s="162">
        <v>0</v>
      </c>
    </row>
    <row r="22" spans="2:12" ht="28.5" customHeight="1" x14ac:dyDescent="0.25">
      <c r="B22" s="165" t="s">
        <v>126</v>
      </c>
      <c r="C22" s="162">
        <v>0</v>
      </c>
      <c r="D22" s="162">
        <v>0</v>
      </c>
      <c r="E22" s="162">
        <v>676490</v>
      </c>
      <c r="F22" s="162">
        <v>1858219</v>
      </c>
      <c r="G22" s="162">
        <v>0</v>
      </c>
      <c r="H22" s="162">
        <v>0</v>
      </c>
      <c r="I22" s="162">
        <v>0</v>
      </c>
      <c r="J22" s="162">
        <v>0</v>
      </c>
      <c r="K22" s="162">
        <v>0</v>
      </c>
      <c r="L22" s="162">
        <v>0</v>
      </c>
    </row>
    <row r="23" spans="2:12" ht="28.5" customHeight="1" x14ac:dyDescent="0.25">
      <c r="B23" s="165" t="s">
        <v>127</v>
      </c>
      <c r="C23" s="162">
        <v>180397</v>
      </c>
      <c r="D23" s="162">
        <v>2250</v>
      </c>
      <c r="E23" s="162">
        <v>1357740</v>
      </c>
      <c r="F23" s="162">
        <v>1417336</v>
      </c>
      <c r="G23" s="162">
        <v>51855</v>
      </c>
      <c r="H23" s="162">
        <v>13856</v>
      </c>
      <c r="I23" s="162">
        <v>0</v>
      </c>
      <c r="J23" s="162">
        <v>2122397</v>
      </c>
      <c r="K23" s="162">
        <v>155330</v>
      </c>
      <c r="L23" s="162">
        <v>104619</v>
      </c>
    </row>
    <row r="24" spans="2:12" ht="28.5" customHeight="1" x14ac:dyDescent="0.25">
      <c r="B24" s="165" t="s">
        <v>128</v>
      </c>
      <c r="C24" s="162">
        <v>0</v>
      </c>
      <c r="D24" s="162">
        <v>0</v>
      </c>
      <c r="E24" s="162">
        <v>0</v>
      </c>
      <c r="F24" s="162">
        <v>0</v>
      </c>
      <c r="G24" s="162">
        <v>101726</v>
      </c>
      <c r="H24" s="162">
        <v>42400</v>
      </c>
      <c r="I24" s="162">
        <v>0</v>
      </c>
      <c r="J24" s="162">
        <v>0</v>
      </c>
      <c r="K24" s="162">
        <v>0</v>
      </c>
      <c r="L24" s="162">
        <v>0</v>
      </c>
    </row>
    <row r="25" spans="2:12" ht="28.5" customHeight="1" x14ac:dyDescent="0.25">
      <c r="B25" s="165" t="s">
        <v>129</v>
      </c>
      <c r="C25" s="162">
        <v>0</v>
      </c>
      <c r="D25" s="162">
        <v>0</v>
      </c>
      <c r="E25" s="162">
        <v>0</v>
      </c>
      <c r="F25" s="162">
        <v>0</v>
      </c>
      <c r="G25" s="162">
        <v>0</v>
      </c>
      <c r="H25" s="162">
        <v>0</v>
      </c>
      <c r="I25" s="162">
        <v>0</v>
      </c>
      <c r="J25" s="162">
        <v>0</v>
      </c>
      <c r="K25" s="162">
        <v>0</v>
      </c>
      <c r="L25" s="162">
        <v>0</v>
      </c>
    </row>
    <row r="26" spans="2:12" ht="28.5" customHeight="1" x14ac:dyDescent="0.25">
      <c r="B26" s="165" t="s">
        <v>130</v>
      </c>
      <c r="C26" s="162">
        <v>80004</v>
      </c>
      <c r="D26" s="162">
        <v>0</v>
      </c>
      <c r="E26" s="162">
        <v>5074625</v>
      </c>
      <c r="F26" s="162">
        <v>4125814</v>
      </c>
      <c r="G26" s="162">
        <v>141198</v>
      </c>
      <c r="H26" s="162">
        <v>0</v>
      </c>
      <c r="I26" s="162">
        <v>235685</v>
      </c>
      <c r="J26" s="162">
        <v>2195485</v>
      </c>
      <c r="K26" s="162">
        <v>145160</v>
      </c>
      <c r="L26" s="162">
        <v>56207</v>
      </c>
    </row>
    <row r="27" spans="2:12" ht="28.5" customHeight="1" x14ac:dyDescent="0.25">
      <c r="B27" s="165" t="s">
        <v>131</v>
      </c>
      <c r="C27" s="162">
        <v>0</v>
      </c>
      <c r="D27" s="162">
        <v>0</v>
      </c>
      <c r="E27" s="162">
        <v>0</v>
      </c>
      <c r="F27" s="162">
        <v>2188371</v>
      </c>
      <c r="G27" s="162">
        <v>675</v>
      </c>
      <c r="H27" s="162">
        <v>88824</v>
      </c>
      <c r="I27" s="162">
        <v>0</v>
      </c>
      <c r="J27" s="162">
        <v>15764</v>
      </c>
      <c r="K27" s="162">
        <v>1918537</v>
      </c>
      <c r="L27" s="162">
        <v>0</v>
      </c>
    </row>
    <row r="28" spans="2:12" ht="28.5" customHeight="1" x14ac:dyDescent="0.25">
      <c r="B28" s="165" t="s">
        <v>132</v>
      </c>
      <c r="C28" s="162">
        <v>0</v>
      </c>
      <c r="D28" s="162">
        <v>0</v>
      </c>
      <c r="E28" s="162">
        <v>1279</v>
      </c>
      <c r="F28" s="162">
        <v>0</v>
      </c>
      <c r="G28" s="162">
        <v>0</v>
      </c>
      <c r="H28" s="162">
        <v>0</v>
      </c>
      <c r="I28" s="162">
        <v>0</v>
      </c>
      <c r="J28" s="162">
        <v>0</v>
      </c>
      <c r="K28" s="162">
        <v>0</v>
      </c>
      <c r="L28" s="162">
        <v>0</v>
      </c>
    </row>
    <row r="29" spans="2:12" ht="28.5" customHeight="1" x14ac:dyDescent="0.25">
      <c r="B29" s="165" t="s">
        <v>133</v>
      </c>
      <c r="C29" s="162">
        <v>0</v>
      </c>
      <c r="D29" s="162">
        <v>0</v>
      </c>
      <c r="E29" s="162">
        <v>0</v>
      </c>
      <c r="F29" s="162">
        <v>0</v>
      </c>
      <c r="G29" s="162">
        <v>0</v>
      </c>
      <c r="H29" s="162">
        <v>0</v>
      </c>
      <c r="I29" s="162">
        <v>0</v>
      </c>
      <c r="J29" s="162">
        <v>0</v>
      </c>
      <c r="K29" s="162">
        <v>0</v>
      </c>
      <c r="L29" s="162">
        <v>0</v>
      </c>
    </row>
    <row r="30" spans="2:12" ht="28.5" customHeight="1" x14ac:dyDescent="0.25">
      <c r="B30" s="165" t="s">
        <v>134</v>
      </c>
      <c r="C30" s="162">
        <v>357</v>
      </c>
      <c r="D30" s="162">
        <v>0</v>
      </c>
      <c r="E30" s="162">
        <v>504484</v>
      </c>
      <c r="F30" s="162">
        <v>714149</v>
      </c>
      <c r="G30" s="162">
        <v>88908</v>
      </c>
      <c r="H30" s="162">
        <v>9804</v>
      </c>
      <c r="I30" s="162">
        <v>0</v>
      </c>
      <c r="J30" s="162">
        <v>1161774</v>
      </c>
      <c r="K30" s="162">
        <v>106727</v>
      </c>
      <c r="L30" s="162">
        <v>330</v>
      </c>
    </row>
    <row r="31" spans="2:12" ht="28.5" customHeight="1" x14ac:dyDescent="0.25">
      <c r="B31" s="165" t="s">
        <v>135</v>
      </c>
      <c r="C31" s="162">
        <v>0</v>
      </c>
      <c r="D31" s="162">
        <v>0</v>
      </c>
      <c r="E31" s="162">
        <v>396778</v>
      </c>
      <c r="F31" s="162">
        <v>0</v>
      </c>
      <c r="G31" s="162">
        <v>4813</v>
      </c>
      <c r="H31" s="162">
        <v>0</v>
      </c>
      <c r="I31" s="162">
        <v>0</v>
      </c>
      <c r="J31" s="162">
        <v>392729</v>
      </c>
      <c r="K31" s="162">
        <v>39686</v>
      </c>
      <c r="L31" s="162">
        <v>0</v>
      </c>
    </row>
    <row r="32" spans="2:12" ht="28.5" customHeight="1" x14ac:dyDescent="0.25">
      <c r="B32" s="165" t="s">
        <v>136</v>
      </c>
      <c r="C32" s="162">
        <v>193208</v>
      </c>
      <c r="D32" s="162">
        <v>374860</v>
      </c>
      <c r="E32" s="162">
        <v>1942778</v>
      </c>
      <c r="F32" s="162">
        <v>3776329</v>
      </c>
      <c r="G32" s="162">
        <v>404416</v>
      </c>
      <c r="H32" s="162">
        <v>108938</v>
      </c>
      <c r="I32" s="162">
        <v>3017699</v>
      </c>
      <c r="J32" s="162">
        <v>1416559</v>
      </c>
      <c r="K32" s="162">
        <v>152251</v>
      </c>
      <c r="L32" s="162">
        <v>102822</v>
      </c>
    </row>
    <row r="33" spans="2:12" ht="28.5" customHeight="1" x14ac:dyDescent="0.25">
      <c r="B33" s="165" t="s">
        <v>137</v>
      </c>
      <c r="C33" s="162">
        <v>20821</v>
      </c>
      <c r="D33" s="162">
        <v>17556</v>
      </c>
      <c r="E33" s="162">
        <v>348</v>
      </c>
      <c r="F33" s="162">
        <v>272950</v>
      </c>
      <c r="G33" s="162">
        <v>-31152</v>
      </c>
      <c r="H33" s="162">
        <v>38780</v>
      </c>
      <c r="I33" s="162">
        <v>28788</v>
      </c>
      <c r="J33" s="162">
        <v>354723</v>
      </c>
      <c r="K33" s="162">
        <v>11870</v>
      </c>
      <c r="L33" s="162">
        <v>25495</v>
      </c>
    </row>
    <row r="34" spans="2:12" ht="28.5" customHeight="1" x14ac:dyDescent="0.25">
      <c r="B34" s="165" t="s">
        <v>138</v>
      </c>
      <c r="C34" s="162">
        <v>0</v>
      </c>
      <c r="D34" s="162">
        <v>0</v>
      </c>
      <c r="E34" s="162">
        <v>0</v>
      </c>
      <c r="F34" s="162">
        <v>587816</v>
      </c>
      <c r="G34" s="162">
        <v>0</v>
      </c>
      <c r="H34" s="162">
        <v>58842</v>
      </c>
      <c r="I34" s="162">
        <v>278104</v>
      </c>
      <c r="J34" s="162">
        <v>220161</v>
      </c>
      <c r="K34" s="162">
        <v>44196</v>
      </c>
      <c r="L34" s="162">
        <v>177413</v>
      </c>
    </row>
    <row r="35" spans="2:12" ht="28.5" customHeight="1" x14ac:dyDescent="0.25">
      <c r="B35" s="165" t="s">
        <v>139</v>
      </c>
      <c r="C35" s="162">
        <v>0</v>
      </c>
      <c r="D35" s="162">
        <v>0</v>
      </c>
      <c r="E35" s="162">
        <v>136599</v>
      </c>
      <c r="F35" s="162">
        <v>395922</v>
      </c>
      <c r="G35" s="162">
        <v>72007</v>
      </c>
      <c r="H35" s="162">
        <v>0</v>
      </c>
      <c r="I35" s="162">
        <v>0</v>
      </c>
      <c r="J35" s="162">
        <v>118691</v>
      </c>
      <c r="K35" s="162">
        <v>171875</v>
      </c>
      <c r="L35" s="162">
        <v>27669</v>
      </c>
    </row>
    <row r="36" spans="2:12" ht="28.5" customHeight="1" x14ac:dyDescent="0.25">
      <c r="B36" s="165" t="s">
        <v>140</v>
      </c>
      <c r="C36" s="162">
        <v>2758</v>
      </c>
      <c r="D36" s="162">
        <v>19568</v>
      </c>
      <c r="E36" s="162">
        <v>216833</v>
      </c>
      <c r="F36" s="162">
        <v>0</v>
      </c>
      <c r="G36" s="162">
        <v>0</v>
      </c>
      <c r="H36" s="162">
        <v>39383</v>
      </c>
      <c r="I36" s="162">
        <v>0</v>
      </c>
      <c r="J36" s="162">
        <v>160033</v>
      </c>
      <c r="K36" s="162">
        <v>0</v>
      </c>
      <c r="L36" s="162">
        <v>19955</v>
      </c>
    </row>
    <row r="37" spans="2:12" ht="28.5" customHeight="1" x14ac:dyDescent="0.25">
      <c r="B37" s="165" t="s">
        <v>141</v>
      </c>
      <c r="C37" s="162">
        <v>11790</v>
      </c>
      <c r="D37" s="162">
        <v>0</v>
      </c>
      <c r="E37" s="162">
        <v>22993</v>
      </c>
      <c r="F37" s="162">
        <v>24073</v>
      </c>
      <c r="G37" s="162">
        <v>20560</v>
      </c>
      <c r="H37" s="162">
        <v>783</v>
      </c>
      <c r="I37" s="162">
        <v>0</v>
      </c>
      <c r="J37" s="162">
        <v>122275</v>
      </c>
      <c r="K37" s="162">
        <v>16420</v>
      </c>
      <c r="L37" s="162">
        <v>11620</v>
      </c>
    </row>
    <row r="38" spans="2:12" ht="28.5" customHeight="1" thickBot="1" x14ac:dyDescent="0.3">
      <c r="B38" s="166" t="s">
        <v>142</v>
      </c>
      <c r="C38" s="167">
        <v>4657385</v>
      </c>
      <c r="D38" s="167">
        <v>921034</v>
      </c>
      <c r="E38" s="167">
        <v>60573085</v>
      </c>
      <c r="F38" s="167">
        <v>54727393</v>
      </c>
      <c r="G38" s="167">
        <v>27466640</v>
      </c>
      <c r="H38" s="167">
        <v>580408</v>
      </c>
      <c r="I38" s="167">
        <v>7283675</v>
      </c>
      <c r="J38" s="167">
        <v>23447609</v>
      </c>
      <c r="K38" s="167">
        <v>9380607</v>
      </c>
      <c r="L38" s="167">
        <v>1082425</v>
      </c>
    </row>
    <row r="39" spans="2:12" ht="18.75" customHeight="1" thickTop="1" x14ac:dyDescent="0.25">
      <c r="B39" s="297" t="s">
        <v>52</v>
      </c>
      <c r="C39" s="297"/>
      <c r="D39" s="297"/>
      <c r="E39" s="297"/>
      <c r="F39" s="297"/>
      <c r="G39" s="297"/>
      <c r="H39" s="297"/>
      <c r="I39" s="297"/>
      <c r="J39" s="297"/>
      <c r="K39" s="298" t="s">
        <v>186</v>
      </c>
      <c r="L39" s="298"/>
    </row>
    <row r="40" spans="2:12" ht="18.75" customHeight="1" x14ac:dyDescent="0.25"/>
  </sheetData>
  <sheetProtection password="E931" sheet="1" objects="1" scenarios="1"/>
  <mergeCells count="4">
    <mergeCell ref="B2:L2"/>
    <mergeCell ref="B39:J39"/>
    <mergeCell ref="K39:L39"/>
    <mergeCell ref="B3:L3"/>
  </mergeCells>
  <pageMargins left="0.7" right="0.7" top="0.75" bottom="0.75" header="0.3" footer="0.3"/>
  <pageSetup paperSize="9" scale="4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0000"/>
    <pageSetUpPr fitToPage="1"/>
  </sheetPr>
  <dimension ref="A1:Z39"/>
  <sheetViews>
    <sheetView showGridLines="0" topLeftCell="A43" zoomScale="80" zoomScaleNormal="80" zoomScaleSheetLayoutView="55" workbookViewId="0">
      <selection activeCell="M39" sqref="M39"/>
    </sheetView>
  </sheetViews>
  <sheetFormatPr defaultRowHeight="19.5" customHeight="1" x14ac:dyDescent="0.25"/>
  <cols>
    <col min="1" max="1" width="12.42578125" style="12" customWidth="1"/>
    <col min="2" max="2" width="40.140625" style="12" customWidth="1"/>
    <col min="3" max="11" width="22.85546875" style="12" customWidth="1"/>
    <col min="12" max="12" width="24.140625" style="12" customWidth="1"/>
    <col min="13" max="13" width="6.7109375" style="12" customWidth="1"/>
    <col min="14" max="18" width="17.42578125" style="202" hidden="1" customWidth="1"/>
    <col min="19" max="20" width="16.5703125" style="202" hidden="1" customWidth="1"/>
    <col min="21" max="21" width="9.42578125" style="24" hidden="1" customWidth="1"/>
    <col min="22" max="22" width="4.42578125" style="12" hidden="1" customWidth="1"/>
    <col min="23" max="23" width="11.7109375" style="12" hidden="1" customWidth="1"/>
    <col min="24" max="24" width="22.28515625" style="12" hidden="1" customWidth="1"/>
    <col min="25" max="25" width="22.42578125" style="12" hidden="1" customWidth="1"/>
    <col min="26" max="26" width="9.140625" style="12" hidden="1" customWidth="1"/>
    <col min="27" max="27" width="9.140625" style="12" customWidth="1"/>
    <col min="28" max="16384" width="9.140625" style="12"/>
  </cols>
  <sheetData>
    <row r="1" spans="1:26" ht="31.5" customHeight="1" x14ac:dyDescent="0.25"/>
    <row r="2" spans="1:26" ht="23.25" customHeight="1" x14ac:dyDescent="0.25">
      <c r="A2" s="147"/>
      <c r="B2" s="193" t="s">
        <v>143</v>
      </c>
      <c r="C2" s="193"/>
      <c r="D2" s="193"/>
      <c r="E2" s="193"/>
      <c r="F2" s="193"/>
      <c r="G2" s="193"/>
      <c r="H2" s="193"/>
      <c r="I2" s="193"/>
      <c r="J2" s="193"/>
      <c r="K2" s="193"/>
      <c r="L2" s="193"/>
      <c r="M2" s="170"/>
    </row>
    <row r="3" spans="1:26" ht="29.25" customHeight="1" x14ac:dyDescent="0.25">
      <c r="B3" s="302" t="s">
        <v>297</v>
      </c>
      <c r="C3" s="303"/>
      <c r="D3" s="303"/>
      <c r="E3" s="303"/>
      <c r="F3" s="303"/>
      <c r="G3" s="303"/>
      <c r="H3" s="303"/>
      <c r="I3" s="303"/>
      <c r="J3" s="303"/>
      <c r="K3" s="303"/>
      <c r="L3" s="304"/>
      <c r="M3" s="16"/>
      <c r="N3" s="202" t="s">
        <v>222</v>
      </c>
      <c r="P3" s="202" t="s">
        <v>223</v>
      </c>
      <c r="R3" s="202" t="s">
        <v>224</v>
      </c>
    </row>
    <row r="4" spans="1:26" s="143" customFormat="1" ht="42.75" customHeight="1" x14ac:dyDescent="0.3">
      <c r="B4" s="171" t="s">
        <v>0</v>
      </c>
      <c r="C4" s="219" t="s">
        <v>147</v>
      </c>
      <c r="D4" s="219" t="s">
        <v>148</v>
      </c>
      <c r="E4" s="219" t="s">
        <v>188</v>
      </c>
      <c r="F4" s="219" t="s">
        <v>89</v>
      </c>
      <c r="G4" s="219" t="s">
        <v>212</v>
      </c>
      <c r="H4" s="219" t="s">
        <v>40</v>
      </c>
      <c r="I4" s="219" t="s">
        <v>42</v>
      </c>
      <c r="J4" s="219" t="s">
        <v>149</v>
      </c>
      <c r="K4" s="219" t="s">
        <v>67</v>
      </c>
      <c r="L4" s="214" t="s">
        <v>150</v>
      </c>
      <c r="M4" s="17"/>
      <c r="N4" s="203" t="s">
        <v>225</v>
      </c>
      <c r="O4" s="203" t="s">
        <v>226</v>
      </c>
      <c r="P4" s="203" t="s">
        <v>225</v>
      </c>
      <c r="Q4" s="203" t="s">
        <v>226</v>
      </c>
      <c r="R4" s="203" t="s">
        <v>225</v>
      </c>
      <c r="S4" s="203" t="s">
        <v>226</v>
      </c>
      <c r="T4" s="203" t="s">
        <v>87</v>
      </c>
      <c r="U4" s="204"/>
      <c r="X4" s="204" t="s">
        <v>302</v>
      </c>
      <c r="Y4" s="143" t="s">
        <v>225</v>
      </c>
    </row>
    <row r="5" spans="1:26" ht="30.75" customHeight="1" x14ac:dyDescent="0.3">
      <c r="B5" s="152" t="s">
        <v>109</v>
      </c>
      <c r="C5" s="162">
        <v>2174871</v>
      </c>
      <c r="D5" s="162">
        <v>150000</v>
      </c>
      <c r="E5" s="162">
        <v>400000</v>
      </c>
      <c r="F5" s="162">
        <v>150000</v>
      </c>
      <c r="G5" s="162">
        <v>200000</v>
      </c>
      <c r="H5" s="162">
        <v>150000</v>
      </c>
      <c r="I5" s="162">
        <v>400000</v>
      </c>
      <c r="J5" s="162">
        <v>154976</v>
      </c>
      <c r="K5" s="162">
        <v>1585456</v>
      </c>
      <c r="L5" s="173">
        <v>12158756</v>
      </c>
      <c r="M5" s="174"/>
      <c r="N5" s="202">
        <f>L5-O5</f>
        <v>11358756</v>
      </c>
      <c r="O5" s="202">
        <f>SUM('APPENDIX 20 ii'!I5,'APPENDIX 20 i'!I5,'APPENDIX 20 i'!K5)</f>
        <v>800000</v>
      </c>
      <c r="P5" s="202">
        <f>'APPENDIX  21 iv'!L6-'APPENDIX 20 iii'!Q5</f>
        <v>25637770</v>
      </c>
      <c r="Q5" s="202">
        <f>SUM('APPENDIX 21 iii'!F6,'APPENDIX 21 ii'!D6,'APPENDIX 21 i'!K6)</f>
        <v>3507773</v>
      </c>
      <c r="R5" s="202">
        <f>N5+P5</f>
        <v>36996526</v>
      </c>
      <c r="S5" s="202">
        <f>O5+Q5</f>
        <v>4307773</v>
      </c>
      <c r="T5" s="202">
        <f>R5+S5</f>
        <v>41304299</v>
      </c>
      <c r="X5" s="202">
        <f>'APPENDIX 20 ii'!I5+'APPENDIX 20 i'!I5+'APPENDIX 20 i'!K5</f>
        <v>800000</v>
      </c>
      <c r="Y5" s="202">
        <f>L5-X5</f>
        <v>11358756</v>
      </c>
      <c r="Z5" s="143"/>
    </row>
    <row r="6" spans="1:26" ht="30.75" customHeight="1" x14ac:dyDescent="0.3">
      <c r="B6" s="152" t="s">
        <v>110</v>
      </c>
      <c r="C6" s="162">
        <v>1884957</v>
      </c>
      <c r="D6" s="162">
        <v>0</v>
      </c>
      <c r="E6" s="162">
        <v>718444</v>
      </c>
      <c r="F6" s="162">
        <v>0</v>
      </c>
      <c r="G6" s="162">
        <v>30260</v>
      </c>
      <c r="H6" s="162">
        <v>0</v>
      </c>
      <c r="I6" s="162">
        <v>0</v>
      </c>
      <c r="J6" s="162">
        <v>0</v>
      </c>
      <c r="K6" s="162">
        <v>0</v>
      </c>
      <c r="L6" s="173">
        <v>3323598</v>
      </c>
      <c r="M6" s="174"/>
      <c r="N6" s="202">
        <f t="shared" ref="N6:N38" si="0">L6-O6</f>
        <v>3323598</v>
      </c>
      <c r="O6" s="202">
        <f>SUM('APPENDIX 20 ii'!I6,'APPENDIX 20 i'!I6,'APPENDIX 20 i'!K6)</f>
        <v>0</v>
      </c>
      <c r="P6" s="202">
        <f>'APPENDIX  21 iv'!L7-'APPENDIX 20 iii'!Q6</f>
        <v>2274332</v>
      </c>
      <c r="Q6" s="202">
        <f>SUM('APPENDIX 21 iii'!F7,'APPENDIX 21 ii'!D7,'APPENDIX 21 i'!K7)</f>
        <v>0</v>
      </c>
      <c r="R6" s="202">
        <f t="shared" ref="R6:R38" si="1">N6+P6</f>
        <v>5597930</v>
      </c>
      <c r="S6" s="202">
        <f t="shared" ref="S6:S38" si="2">O6+Q6</f>
        <v>0</v>
      </c>
      <c r="T6" s="202">
        <f t="shared" ref="T6:T38" si="3">R6+S6</f>
        <v>5597930</v>
      </c>
      <c r="X6" s="202">
        <f>'APPENDIX 20 ii'!I6+'APPENDIX 20 i'!I6+'APPENDIX 20 i'!K6</f>
        <v>0</v>
      </c>
      <c r="Y6" s="202">
        <f t="shared" ref="Y6:Y38" si="4">L6-X6</f>
        <v>3323598</v>
      </c>
      <c r="Z6" s="143"/>
    </row>
    <row r="7" spans="1:26" ht="30.75" customHeight="1" x14ac:dyDescent="0.3">
      <c r="B7" s="152" t="s">
        <v>111</v>
      </c>
      <c r="C7" s="162">
        <v>0</v>
      </c>
      <c r="D7" s="162">
        <v>0</v>
      </c>
      <c r="E7" s="162">
        <v>0</v>
      </c>
      <c r="F7" s="162">
        <v>-358</v>
      </c>
      <c r="G7" s="162">
        <v>0</v>
      </c>
      <c r="H7" s="162">
        <v>0</v>
      </c>
      <c r="I7" s="162">
        <v>0</v>
      </c>
      <c r="J7" s="162">
        <v>0</v>
      </c>
      <c r="K7" s="162">
        <v>27534</v>
      </c>
      <c r="L7" s="173">
        <v>793584</v>
      </c>
      <c r="M7" s="174"/>
      <c r="N7" s="202">
        <f t="shared" si="0"/>
        <v>353408</v>
      </c>
      <c r="O7" s="202">
        <f>SUM('APPENDIX 20 ii'!I7,'APPENDIX 20 i'!I7,'APPENDIX 20 i'!K7)</f>
        <v>440176</v>
      </c>
      <c r="P7" s="202">
        <f>'APPENDIX  21 iv'!L8-'APPENDIX 20 iii'!Q7</f>
        <v>3238754</v>
      </c>
      <c r="Q7" s="202">
        <f>SUM('APPENDIX 21 iii'!F8,'APPENDIX 21 ii'!D8,'APPENDIX 21 i'!K8)</f>
        <v>202262</v>
      </c>
      <c r="R7" s="202">
        <f t="shared" si="1"/>
        <v>3592162</v>
      </c>
      <c r="S7" s="202">
        <f t="shared" si="2"/>
        <v>642438</v>
      </c>
      <c r="T7" s="202">
        <f t="shared" si="3"/>
        <v>4234600</v>
      </c>
      <c r="X7" s="202">
        <f>'APPENDIX 20 ii'!I7+'APPENDIX 20 i'!I7+'APPENDIX 20 i'!K7</f>
        <v>440176</v>
      </c>
      <c r="Y7" s="202">
        <f t="shared" si="4"/>
        <v>353408</v>
      </c>
      <c r="Z7" s="143"/>
    </row>
    <row r="8" spans="1:26" ht="30.75" customHeight="1" x14ac:dyDescent="0.3">
      <c r="B8" s="152" t="s">
        <v>112</v>
      </c>
      <c r="C8" s="162">
        <v>0</v>
      </c>
      <c r="D8" s="162">
        <v>524118</v>
      </c>
      <c r="E8" s="162">
        <v>-874048</v>
      </c>
      <c r="F8" s="162">
        <v>0</v>
      </c>
      <c r="G8" s="162">
        <v>2801419</v>
      </c>
      <c r="H8" s="162">
        <v>46818</v>
      </c>
      <c r="I8" s="162">
        <v>6000</v>
      </c>
      <c r="J8" s="162">
        <v>9681</v>
      </c>
      <c r="K8" s="162">
        <v>0</v>
      </c>
      <c r="L8" s="173">
        <v>20397269</v>
      </c>
      <c r="M8" s="174"/>
      <c r="N8" s="202">
        <f t="shared" si="0"/>
        <v>16958348</v>
      </c>
      <c r="O8" s="202">
        <f>SUM('APPENDIX 20 ii'!I8,'APPENDIX 20 i'!I8,'APPENDIX 20 i'!K8)</f>
        <v>3438921</v>
      </c>
      <c r="P8" s="202">
        <f>'APPENDIX  21 iv'!L9-'APPENDIX 20 iii'!Q8</f>
        <v>0</v>
      </c>
      <c r="Q8" s="202">
        <f>SUM('APPENDIX 21 iii'!F9,'APPENDIX 21 ii'!D9,'APPENDIX 21 i'!K9)</f>
        <v>0</v>
      </c>
      <c r="R8" s="202">
        <f t="shared" si="1"/>
        <v>16958348</v>
      </c>
      <c r="S8" s="202">
        <f t="shared" si="2"/>
        <v>3438921</v>
      </c>
      <c r="T8" s="202">
        <f t="shared" si="3"/>
        <v>20397269</v>
      </c>
      <c r="X8" s="202">
        <f>'APPENDIX 20 ii'!I8+'APPENDIX 20 i'!I8+'APPENDIX 20 i'!K8</f>
        <v>3438921</v>
      </c>
      <c r="Y8" s="202">
        <f t="shared" si="4"/>
        <v>16958348</v>
      </c>
      <c r="Z8" s="143"/>
    </row>
    <row r="9" spans="1:26" ht="30.75" customHeight="1" x14ac:dyDescent="0.3">
      <c r="B9" s="152" t="s">
        <v>113</v>
      </c>
      <c r="C9" s="162">
        <v>-2262777</v>
      </c>
      <c r="D9" s="162">
        <v>285194</v>
      </c>
      <c r="E9" s="162">
        <v>0</v>
      </c>
      <c r="F9" s="162">
        <v>0</v>
      </c>
      <c r="G9" s="162">
        <v>-958923</v>
      </c>
      <c r="H9" s="162">
        <v>0</v>
      </c>
      <c r="I9" s="162">
        <v>12468</v>
      </c>
      <c r="J9" s="162">
        <v>0</v>
      </c>
      <c r="K9" s="162">
        <v>-333826</v>
      </c>
      <c r="L9" s="173">
        <v>-1259369</v>
      </c>
      <c r="M9" s="174"/>
      <c r="N9" s="202">
        <f t="shared" si="0"/>
        <v>-1259369</v>
      </c>
      <c r="O9" s="202">
        <f>SUM('APPENDIX 20 ii'!I9,'APPENDIX 20 i'!I9,'APPENDIX 20 i'!K9)</f>
        <v>0</v>
      </c>
      <c r="P9" s="202">
        <f>'APPENDIX  21 iv'!L10-'APPENDIX 20 iii'!Q9</f>
        <v>32354996</v>
      </c>
      <c r="Q9" s="202">
        <f>SUM('APPENDIX 21 iii'!F10,'APPENDIX 21 ii'!D10,'APPENDIX 21 i'!K10)</f>
        <v>20385758</v>
      </c>
      <c r="R9" s="202">
        <f t="shared" si="1"/>
        <v>31095627</v>
      </c>
      <c r="S9" s="202">
        <f t="shared" si="2"/>
        <v>20385758</v>
      </c>
      <c r="T9" s="202">
        <f t="shared" si="3"/>
        <v>51481385</v>
      </c>
      <c r="X9" s="202">
        <f>'APPENDIX 20 ii'!I9+'APPENDIX 20 i'!I9+'APPENDIX 20 i'!K9</f>
        <v>0</v>
      </c>
      <c r="Y9" s="202">
        <f t="shared" si="4"/>
        <v>-1259369</v>
      </c>
      <c r="Z9" s="143"/>
    </row>
    <row r="10" spans="1:26" ht="30.75" customHeight="1" x14ac:dyDescent="0.3">
      <c r="B10" s="152" t="s">
        <v>114</v>
      </c>
      <c r="C10" s="162">
        <v>0</v>
      </c>
      <c r="D10" s="162">
        <v>0</v>
      </c>
      <c r="E10" s="162">
        <v>0</v>
      </c>
      <c r="F10" s="162">
        <v>-13396</v>
      </c>
      <c r="G10" s="162">
        <v>0</v>
      </c>
      <c r="H10" s="162">
        <v>0</v>
      </c>
      <c r="I10" s="162">
        <v>0</v>
      </c>
      <c r="J10" s="162">
        <v>151510</v>
      </c>
      <c r="K10" s="162">
        <v>0</v>
      </c>
      <c r="L10" s="173">
        <v>12294098</v>
      </c>
      <c r="M10" s="174"/>
      <c r="N10" s="202">
        <f t="shared" si="0"/>
        <v>12175182</v>
      </c>
      <c r="O10" s="202">
        <f>SUM('APPENDIX 20 ii'!I10,'APPENDIX 20 i'!I10,'APPENDIX 20 i'!K10)</f>
        <v>118916</v>
      </c>
      <c r="P10" s="202">
        <f>'APPENDIX  21 iv'!L11-'APPENDIX 20 iii'!Q10</f>
        <v>2644585</v>
      </c>
      <c r="Q10" s="202">
        <f>SUM('APPENDIX 21 iii'!F11,'APPENDIX 21 ii'!D11,'APPENDIX 21 i'!K11)</f>
        <v>680365</v>
      </c>
      <c r="R10" s="202">
        <f t="shared" si="1"/>
        <v>14819767</v>
      </c>
      <c r="S10" s="202">
        <f t="shared" si="2"/>
        <v>799281</v>
      </c>
      <c r="T10" s="202">
        <f t="shared" si="3"/>
        <v>15619048</v>
      </c>
      <c r="X10" s="202">
        <f>'APPENDIX 20 ii'!I10+'APPENDIX 20 i'!I10+'APPENDIX 20 i'!K10</f>
        <v>118916</v>
      </c>
      <c r="Y10" s="202">
        <f t="shared" si="4"/>
        <v>12175182</v>
      </c>
      <c r="Z10" s="143"/>
    </row>
    <row r="11" spans="1:26" ht="30.75" customHeight="1" x14ac:dyDescent="0.3">
      <c r="B11" s="153" t="s">
        <v>115</v>
      </c>
      <c r="C11" s="164">
        <v>1797050</v>
      </c>
      <c r="D11" s="164">
        <v>959312</v>
      </c>
      <c r="E11" s="164">
        <v>244396</v>
      </c>
      <c r="F11" s="164">
        <v>136246</v>
      </c>
      <c r="G11" s="164">
        <v>2072757</v>
      </c>
      <c r="H11" s="164">
        <v>196818</v>
      </c>
      <c r="I11" s="164">
        <v>418468</v>
      </c>
      <c r="J11" s="164">
        <v>316167</v>
      </c>
      <c r="K11" s="164">
        <v>1279164</v>
      </c>
      <c r="L11" s="175">
        <v>47707936</v>
      </c>
      <c r="M11" s="174"/>
      <c r="N11" s="202">
        <f t="shared" si="0"/>
        <v>42909923</v>
      </c>
      <c r="O11" s="202">
        <f>SUM('APPENDIX 20 ii'!I11,'APPENDIX 20 i'!I11,'APPENDIX 20 i'!K11)</f>
        <v>4798013</v>
      </c>
      <c r="P11" s="202">
        <f>'APPENDIX  21 iv'!L12-'APPENDIX 20 iii'!Q11</f>
        <v>66150434</v>
      </c>
      <c r="Q11" s="202">
        <f>SUM('APPENDIX 21 iii'!F12,'APPENDIX 21 ii'!D12,'APPENDIX 21 i'!K12)</f>
        <v>24776158</v>
      </c>
      <c r="R11" s="202">
        <f t="shared" si="1"/>
        <v>109060357</v>
      </c>
      <c r="S11" s="202">
        <f t="shared" si="2"/>
        <v>29574171</v>
      </c>
      <c r="T11" s="202">
        <f t="shared" si="3"/>
        <v>138634528</v>
      </c>
      <c r="X11" s="202">
        <f>'APPENDIX 20 ii'!I11+'APPENDIX 20 i'!I11+'APPENDIX 20 i'!K11</f>
        <v>4798013</v>
      </c>
      <c r="Y11" s="202">
        <f t="shared" si="4"/>
        <v>42909923</v>
      </c>
      <c r="Z11" s="143"/>
    </row>
    <row r="12" spans="1:26" ht="30.75" customHeight="1" x14ac:dyDescent="0.3">
      <c r="B12" s="152" t="s">
        <v>116</v>
      </c>
      <c r="C12" s="162">
        <v>380646</v>
      </c>
      <c r="D12" s="162">
        <v>519342</v>
      </c>
      <c r="E12" s="162">
        <v>84891</v>
      </c>
      <c r="F12" s="162">
        <v>0</v>
      </c>
      <c r="G12" s="162">
        <v>416271</v>
      </c>
      <c r="H12" s="162">
        <v>1488</v>
      </c>
      <c r="I12" s="162">
        <v>48718</v>
      </c>
      <c r="J12" s="162">
        <v>69525</v>
      </c>
      <c r="K12" s="162">
        <v>748862</v>
      </c>
      <c r="L12" s="173">
        <v>5794787</v>
      </c>
      <c r="M12" s="174"/>
      <c r="N12" s="202">
        <f t="shared" si="0"/>
        <v>5516959</v>
      </c>
      <c r="O12" s="202">
        <f>SUM('APPENDIX 20 ii'!I12,'APPENDIX 20 i'!I12,'APPENDIX 20 i'!K12)</f>
        <v>277828</v>
      </c>
      <c r="P12" s="202">
        <f>'APPENDIX  21 iv'!L13-'APPENDIX 20 iii'!Q12</f>
        <v>94933492</v>
      </c>
      <c r="Q12" s="202">
        <f>SUM('APPENDIX 21 iii'!F13,'APPENDIX 21 ii'!D13,'APPENDIX 21 i'!K13)</f>
        <v>12628450</v>
      </c>
      <c r="R12" s="202">
        <f t="shared" si="1"/>
        <v>100450451</v>
      </c>
      <c r="S12" s="202">
        <f t="shared" si="2"/>
        <v>12906278</v>
      </c>
      <c r="T12" s="202">
        <f t="shared" si="3"/>
        <v>113356729</v>
      </c>
      <c r="X12" s="202">
        <f>'APPENDIX 20 ii'!I12+'APPENDIX 20 i'!I12+'APPENDIX 20 i'!K12</f>
        <v>277828</v>
      </c>
      <c r="Y12" s="202">
        <f t="shared" si="4"/>
        <v>5516959</v>
      </c>
      <c r="Z12" s="143"/>
    </row>
    <row r="13" spans="1:26" ht="30.75" customHeight="1" x14ac:dyDescent="0.3">
      <c r="B13" s="155" t="s">
        <v>117</v>
      </c>
      <c r="C13" s="162">
        <v>10553662</v>
      </c>
      <c r="D13" s="162">
        <v>2294725</v>
      </c>
      <c r="E13" s="162">
        <v>480660</v>
      </c>
      <c r="F13" s="162">
        <v>1103885</v>
      </c>
      <c r="G13" s="162">
        <v>20253325</v>
      </c>
      <c r="H13" s="162">
        <v>20505</v>
      </c>
      <c r="I13" s="162">
        <v>2087982</v>
      </c>
      <c r="J13" s="162">
        <v>141100</v>
      </c>
      <c r="K13" s="162">
        <v>7448678</v>
      </c>
      <c r="L13" s="173">
        <v>250280200</v>
      </c>
      <c r="M13" s="174"/>
      <c r="N13" s="202">
        <f t="shared" si="0"/>
        <v>247827201</v>
      </c>
      <c r="O13" s="202">
        <f>SUM('APPENDIX 20 ii'!I13,'APPENDIX 20 i'!I13,'APPENDIX 20 i'!K13)</f>
        <v>2452999</v>
      </c>
      <c r="P13" s="202">
        <f>'APPENDIX  21 iv'!L14-'APPENDIX 20 iii'!Q13</f>
        <v>0</v>
      </c>
      <c r="Q13" s="202">
        <f>SUM('APPENDIX 21 iii'!F14,'APPENDIX 21 ii'!D14,'APPENDIX 21 i'!K14)</f>
        <v>0</v>
      </c>
      <c r="R13" s="202">
        <f t="shared" si="1"/>
        <v>247827201</v>
      </c>
      <c r="S13" s="202">
        <f t="shared" si="2"/>
        <v>2452999</v>
      </c>
      <c r="T13" s="202">
        <f t="shared" si="3"/>
        <v>250280200</v>
      </c>
      <c r="X13" s="202">
        <f>'APPENDIX 20 ii'!I13+'APPENDIX 20 i'!I13+'APPENDIX 20 i'!K13</f>
        <v>2452999</v>
      </c>
      <c r="Y13" s="202">
        <f t="shared" si="4"/>
        <v>247827201</v>
      </c>
      <c r="Z13" s="143"/>
    </row>
    <row r="14" spans="1:26" ht="30.75" customHeight="1" x14ac:dyDescent="0.3">
      <c r="B14" s="155" t="s">
        <v>118</v>
      </c>
      <c r="C14" s="162">
        <v>0</v>
      </c>
      <c r="D14" s="162">
        <v>235694</v>
      </c>
      <c r="E14" s="162">
        <v>0</v>
      </c>
      <c r="F14" s="162">
        <v>0</v>
      </c>
      <c r="G14" s="162">
        <v>840472</v>
      </c>
      <c r="H14" s="162">
        <v>0</v>
      </c>
      <c r="I14" s="162">
        <v>5343</v>
      </c>
      <c r="J14" s="162">
        <v>0</v>
      </c>
      <c r="K14" s="162">
        <v>0</v>
      </c>
      <c r="L14" s="173">
        <v>9396075</v>
      </c>
      <c r="M14" s="174"/>
      <c r="N14" s="202">
        <f t="shared" si="0"/>
        <v>9166357</v>
      </c>
      <c r="O14" s="202">
        <f>SUM('APPENDIX 20 ii'!I14,'APPENDIX 20 i'!I14,'APPENDIX 20 i'!K14)</f>
        <v>229718</v>
      </c>
      <c r="P14" s="202">
        <f>'APPENDIX  21 iv'!L15-'APPENDIX 20 iii'!Q14</f>
        <v>1039285</v>
      </c>
      <c r="Q14" s="202">
        <f>SUM('APPENDIX 21 iii'!F15,'APPENDIX 21 ii'!D15,'APPENDIX 21 i'!K15)</f>
        <v>79599</v>
      </c>
      <c r="R14" s="202">
        <f t="shared" si="1"/>
        <v>10205642</v>
      </c>
      <c r="S14" s="202">
        <f t="shared" si="2"/>
        <v>309317</v>
      </c>
      <c r="T14" s="202">
        <f t="shared" si="3"/>
        <v>10514959</v>
      </c>
      <c r="X14" s="202">
        <f>'APPENDIX 20 ii'!I14+'APPENDIX 20 i'!I14+'APPENDIX 20 i'!K14</f>
        <v>229718</v>
      </c>
      <c r="Y14" s="202">
        <f t="shared" si="4"/>
        <v>9166357</v>
      </c>
      <c r="Z14" s="143"/>
    </row>
    <row r="15" spans="1:26" ht="30.75" customHeight="1" x14ac:dyDescent="0.3">
      <c r="B15" s="155" t="s">
        <v>119</v>
      </c>
      <c r="C15" s="162">
        <v>835844</v>
      </c>
      <c r="D15" s="162">
        <v>128599</v>
      </c>
      <c r="E15" s="162">
        <v>56907</v>
      </c>
      <c r="F15" s="162">
        <v>100799</v>
      </c>
      <c r="G15" s="162">
        <v>1156655</v>
      </c>
      <c r="H15" s="162">
        <v>18244</v>
      </c>
      <c r="I15" s="162">
        <v>82623</v>
      </c>
      <c r="J15" s="162">
        <v>67916</v>
      </c>
      <c r="K15" s="162">
        <v>378351</v>
      </c>
      <c r="L15" s="173">
        <v>11304234</v>
      </c>
      <c r="M15" s="174"/>
      <c r="N15" s="202">
        <f t="shared" si="0"/>
        <v>9439214</v>
      </c>
      <c r="O15" s="202">
        <f>SUM('APPENDIX 20 ii'!I15,'APPENDIX 20 i'!I15,'APPENDIX 20 i'!K15)</f>
        <v>1865020</v>
      </c>
      <c r="P15" s="202">
        <f>'APPENDIX  21 iv'!L16-'APPENDIX 20 iii'!Q15</f>
        <v>21536754</v>
      </c>
      <c r="Q15" s="202">
        <f>SUM('APPENDIX 21 iii'!F16,'APPENDIX 21 ii'!D16,'APPENDIX 21 i'!K16)</f>
        <v>1750841</v>
      </c>
      <c r="R15" s="202">
        <f t="shared" si="1"/>
        <v>30975968</v>
      </c>
      <c r="S15" s="202">
        <f t="shared" si="2"/>
        <v>3615861</v>
      </c>
      <c r="T15" s="202">
        <f t="shared" si="3"/>
        <v>34591829</v>
      </c>
      <c r="X15" s="202">
        <f>'APPENDIX 20 ii'!I15+'APPENDIX 20 i'!I15+'APPENDIX 20 i'!K15</f>
        <v>1865020</v>
      </c>
      <c r="Y15" s="202">
        <f t="shared" si="4"/>
        <v>9439214</v>
      </c>
      <c r="Z15" s="143"/>
    </row>
    <row r="16" spans="1:26" ht="30.75" customHeight="1" thickBot="1" x14ac:dyDescent="0.35">
      <c r="B16" s="156" t="s">
        <v>120</v>
      </c>
      <c r="C16" s="167">
        <v>13567203</v>
      </c>
      <c r="D16" s="167">
        <v>4137672</v>
      </c>
      <c r="E16" s="167">
        <v>866853</v>
      </c>
      <c r="F16" s="167">
        <v>1340930</v>
      </c>
      <c r="G16" s="167">
        <v>24739479</v>
      </c>
      <c r="H16" s="167">
        <v>237055</v>
      </c>
      <c r="I16" s="167">
        <v>2643135</v>
      </c>
      <c r="J16" s="167">
        <v>594707</v>
      </c>
      <c r="K16" s="167">
        <v>9855054</v>
      </c>
      <c r="L16" s="176">
        <v>324483231</v>
      </c>
      <c r="M16" s="174"/>
      <c r="N16" s="202">
        <f t="shared" si="0"/>
        <v>314859653</v>
      </c>
      <c r="O16" s="202">
        <f>SUM('APPENDIX 20 ii'!I16,'APPENDIX 20 i'!I16,'APPENDIX 20 i'!K16)</f>
        <v>9623578</v>
      </c>
      <c r="P16" s="202">
        <f>'APPENDIX  21 iv'!L17-'APPENDIX 20 iii'!Q16</f>
        <v>183659967</v>
      </c>
      <c r="Q16" s="202">
        <f>SUM('APPENDIX 21 iii'!F17,'APPENDIX 21 ii'!D17,'APPENDIX 21 i'!K17)</f>
        <v>39235049</v>
      </c>
      <c r="R16" s="202">
        <f t="shared" si="1"/>
        <v>498519620</v>
      </c>
      <c r="S16" s="202">
        <f t="shared" si="2"/>
        <v>48858627</v>
      </c>
      <c r="T16" s="202">
        <f t="shared" si="3"/>
        <v>547378247</v>
      </c>
      <c r="X16" s="202">
        <f>'APPENDIX 20 ii'!I16+'APPENDIX 20 i'!I16+'APPENDIX 20 i'!K16</f>
        <v>9623578</v>
      </c>
      <c r="Y16" s="202">
        <f t="shared" si="4"/>
        <v>314859653</v>
      </c>
      <c r="Z16" s="143"/>
    </row>
    <row r="17" spans="2:26" ht="30.75" customHeight="1" thickTop="1" x14ac:dyDescent="0.3">
      <c r="B17" s="158" t="s">
        <v>121</v>
      </c>
      <c r="C17" s="169">
        <v>0</v>
      </c>
      <c r="D17" s="169">
        <v>0</v>
      </c>
      <c r="E17" s="169">
        <v>0</v>
      </c>
      <c r="F17" s="169">
        <v>0</v>
      </c>
      <c r="G17" s="169">
        <v>0</v>
      </c>
      <c r="H17" s="169">
        <v>0</v>
      </c>
      <c r="I17" s="169">
        <v>355000</v>
      </c>
      <c r="J17" s="169">
        <v>0</v>
      </c>
      <c r="K17" s="169">
        <v>0</v>
      </c>
      <c r="L17" s="177">
        <v>2239982</v>
      </c>
      <c r="M17" s="174"/>
      <c r="N17" s="202">
        <f t="shared" si="0"/>
        <v>2239982</v>
      </c>
      <c r="O17" s="202">
        <f>SUM('APPENDIX 20 ii'!I17,'APPENDIX 20 i'!I17,'APPENDIX 20 i'!K17)</f>
        <v>0</v>
      </c>
      <c r="P17" s="202">
        <f>'APPENDIX  21 iv'!L18-'APPENDIX 20 iii'!Q17</f>
        <v>5300622</v>
      </c>
      <c r="Q17" s="202">
        <f>SUM('APPENDIX 21 iii'!F18,'APPENDIX 21 ii'!D18,'APPENDIX 21 i'!K18)</f>
        <v>410077</v>
      </c>
      <c r="R17" s="202">
        <f t="shared" si="1"/>
        <v>7540604</v>
      </c>
      <c r="S17" s="202">
        <f t="shared" si="2"/>
        <v>410077</v>
      </c>
      <c r="T17" s="202">
        <f t="shared" si="3"/>
        <v>7950681</v>
      </c>
      <c r="U17" s="24" t="s">
        <v>121</v>
      </c>
      <c r="X17" s="202">
        <f>'APPENDIX 20 ii'!I17+'APPENDIX 20 i'!I17+'APPENDIX 20 i'!K17</f>
        <v>0</v>
      </c>
      <c r="Y17" s="202">
        <f t="shared" si="4"/>
        <v>2239982</v>
      </c>
      <c r="Z17" s="143"/>
    </row>
    <row r="18" spans="2:26" ht="30.75" customHeight="1" x14ac:dyDescent="0.3">
      <c r="B18" s="155" t="s">
        <v>122</v>
      </c>
      <c r="C18" s="178">
        <v>2080000</v>
      </c>
      <c r="D18" s="162">
        <v>1152347</v>
      </c>
      <c r="E18" s="162">
        <v>0</v>
      </c>
      <c r="F18" s="162">
        <v>80000</v>
      </c>
      <c r="G18" s="162">
        <v>2406313</v>
      </c>
      <c r="H18" s="162">
        <v>0</v>
      </c>
      <c r="I18" s="162">
        <v>0</v>
      </c>
      <c r="J18" s="162">
        <v>312982</v>
      </c>
      <c r="K18" s="162">
        <v>920000</v>
      </c>
      <c r="L18" s="173">
        <v>39090207</v>
      </c>
      <c r="M18" s="174"/>
      <c r="N18" s="202">
        <f t="shared" si="0"/>
        <v>37625207</v>
      </c>
      <c r="O18" s="202">
        <f>SUM('APPENDIX 20 ii'!I18,'APPENDIX 20 i'!I18,'APPENDIX 20 i'!K18)</f>
        <v>1465000</v>
      </c>
      <c r="P18" s="202">
        <f>'APPENDIX  21 iv'!L19-'APPENDIX 20 iii'!Q18</f>
        <v>26325241</v>
      </c>
      <c r="Q18" s="202">
        <f>SUM('APPENDIX 21 iii'!F19,'APPENDIX 21 ii'!D19,'APPENDIX 21 i'!K19)</f>
        <v>8221721</v>
      </c>
      <c r="R18" s="202">
        <f t="shared" si="1"/>
        <v>63950448</v>
      </c>
      <c r="S18" s="202">
        <f t="shared" si="2"/>
        <v>9686721</v>
      </c>
      <c r="T18" s="202">
        <f t="shared" si="3"/>
        <v>73637169</v>
      </c>
      <c r="U18" s="24" t="s">
        <v>122</v>
      </c>
      <c r="X18" s="202">
        <f>'APPENDIX 20 ii'!I18+'APPENDIX 20 i'!I18+'APPENDIX 20 i'!K18</f>
        <v>1465000</v>
      </c>
      <c r="Y18" s="202">
        <f t="shared" si="4"/>
        <v>37625207</v>
      </c>
      <c r="Z18" s="143"/>
    </row>
    <row r="19" spans="2:26" ht="30.75" customHeight="1" x14ac:dyDescent="0.3">
      <c r="B19" s="155" t="s">
        <v>123</v>
      </c>
      <c r="C19" s="178">
        <v>89436</v>
      </c>
      <c r="D19" s="162">
        <v>43785</v>
      </c>
      <c r="E19" s="162">
        <v>43282</v>
      </c>
      <c r="F19" s="162">
        <v>3519</v>
      </c>
      <c r="G19" s="162">
        <v>129313</v>
      </c>
      <c r="H19" s="162">
        <v>0</v>
      </c>
      <c r="I19" s="162">
        <v>2009</v>
      </c>
      <c r="J19" s="162">
        <v>22561</v>
      </c>
      <c r="K19" s="162">
        <v>32100</v>
      </c>
      <c r="L19" s="173">
        <v>1471883</v>
      </c>
      <c r="M19" s="174"/>
      <c r="N19" s="202">
        <f t="shared" si="0"/>
        <v>1471883</v>
      </c>
      <c r="O19" s="202">
        <f>SUM('APPENDIX 20 ii'!I19,'APPENDIX 20 i'!I19,'APPENDIX 20 i'!K19)</f>
        <v>0</v>
      </c>
      <c r="P19" s="202">
        <f>'APPENDIX  21 iv'!L20-'APPENDIX 20 iii'!Q19</f>
        <v>2205882</v>
      </c>
      <c r="Q19" s="202">
        <f>SUM('APPENDIX 21 iii'!F20,'APPENDIX 21 ii'!D20,'APPENDIX 21 i'!K20)</f>
        <v>91226</v>
      </c>
      <c r="R19" s="202">
        <f t="shared" si="1"/>
        <v>3677765</v>
      </c>
      <c r="S19" s="202">
        <f t="shared" si="2"/>
        <v>91226</v>
      </c>
      <c r="T19" s="202">
        <f t="shared" si="3"/>
        <v>3768991</v>
      </c>
      <c r="U19" s="24" t="s">
        <v>123</v>
      </c>
      <c r="X19" s="202">
        <f>'APPENDIX 20 ii'!I19+'APPENDIX 20 i'!I19+'APPENDIX 20 i'!K19</f>
        <v>0</v>
      </c>
      <c r="Y19" s="202">
        <f t="shared" si="4"/>
        <v>1471883</v>
      </c>
      <c r="Z19" s="143"/>
    </row>
    <row r="20" spans="2:26" ht="30.75" customHeight="1" x14ac:dyDescent="0.3">
      <c r="B20" s="155" t="s">
        <v>124</v>
      </c>
      <c r="C20" s="162">
        <v>3860820</v>
      </c>
      <c r="D20" s="162">
        <v>422717</v>
      </c>
      <c r="E20" s="162">
        <v>390926</v>
      </c>
      <c r="F20" s="162">
        <v>754308</v>
      </c>
      <c r="G20" s="162">
        <v>11014238</v>
      </c>
      <c r="H20" s="162">
        <v>54528</v>
      </c>
      <c r="I20" s="162">
        <v>324843</v>
      </c>
      <c r="J20" s="162">
        <v>43333</v>
      </c>
      <c r="K20" s="162">
        <v>5104198</v>
      </c>
      <c r="L20" s="173">
        <v>163481517</v>
      </c>
      <c r="M20" s="174"/>
      <c r="N20" s="202">
        <f t="shared" si="0"/>
        <v>159898157</v>
      </c>
      <c r="O20" s="202">
        <f>SUM('APPENDIX 20 ii'!I20,'APPENDIX 20 i'!I20,'APPENDIX 20 i'!K20)</f>
        <v>3583360</v>
      </c>
      <c r="P20" s="202">
        <f>'APPENDIX  21 iv'!L21-'APPENDIX 20 iii'!Q20</f>
        <v>46943883</v>
      </c>
      <c r="Q20" s="202">
        <f>SUM('APPENDIX 21 iii'!F21,'APPENDIX 21 ii'!D21,'APPENDIX 21 i'!K21)</f>
        <v>12249285</v>
      </c>
      <c r="R20" s="202">
        <f t="shared" si="1"/>
        <v>206842040</v>
      </c>
      <c r="S20" s="202">
        <f t="shared" si="2"/>
        <v>15832645</v>
      </c>
      <c r="T20" s="202">
        <f t="shared" si="3"/>
        <v>222674685</v>
      </c>
      <c r="U20" s="24" t="s">
        <v>124</v>
      </c>
      <c r="X20" s="202">
        <f>'APPENDIX 20 ii'!I20+'APPENDIX 20 i'!I20+'APPENDIX 20 i'!K20</f>
        <v>3583360</v>
      </c>
      <c r="Y20" s="202">
        <f t="shared" si="4"/>
        <v>159898157</v>
      </c>
      <c r="Z20" s="143"/>
    </row>
    <row r="21" spans="2:26" ht="30.75" customHeight="1" x14ac:dyDescent="0.3">
      <c r="B21" s="155" t="s">
        <v>125</v>
      </c>
      <c r="C21" s="162">
        <v>20145</v>
      </c>
      <c r="D21" s="162">
        <v>0</v>
      </c>
      <c r="E21" s="162">
        <v>0</v>
      </c>
      <c r="F21" s="162">
        <v>0</v>
      </c>
      <c r="G21" s="162">
        <v>2711189</v>
      </c>
      <c r="H21" s="162">
        <v>0</v>
      </c>
      <c r="I21" s="162">
        <v>0</v>
      </c>
      <c r="J21" s="162">
        <v>0</v>
      </c>
      <c r="K21" s="162">
        <v>0</v>
      </c>
      <c r="L21" s="173">
        <v>10516505</v>
      </c>
      <c r="M21" s="174"/>
      <c r="N21" s="202">
        <f t="shared" si="0"/>
        <v>10516505</v>
      </c>
      <c r="O21" s="202">
        <f>SUM('APPENDIX 20 ii'!I21,'APPENDIX 20 i'!I21,'APPENDIX 20 i'!K21)</f>
        <v>0</v>
      </c>
      <c r="P21" s="202">
        <f>'APPENDIX  21 iv'!L22-'APPENDIX 20 iii'!Q21</f>
        <v>689398</v>
      </c>
      <c r="Q21" s="202">
        <f>SUM('APPENDIX 21 iii'!F22,'APPENDIX 21 ii'!D22,'APPENDIX 21 i'!K22)</f>
        <v>4963</v>
      </c>
      <c r="R21" s="202">
        <f t="shared" si="1"/>
        <v>11205903</v>
      </c>
      <c r="S21" s="202">
        <f t="shared" si="2"/>
        <v>4963</v>
      </c>
      <c r="T21" s="202">
        <f t="shared" si="3"/>
        <v>11210866</v>
      </c>
      <c r="U21" s="24" t="s">
        <v>125</v>
      </c>
      <c r="X21" s="202">
        <f>'APPENDIX 20 ii'!I21+'APPENDIX 20 i'!I21+'APPENDIX 20 i'!K21</f>
        <v>0</v>
      </c>
      <c r="Y21" s="202">
        <f t="shared" si="4"/>
        <v>10516505</v>
      </c>
      <c r="Z21" s="143"/>
    </row>
    <row r="22" spans="2:26" ht="30.75" customHeight="1" x14ac:dyDescent="0.3">
      <c r="B22" s="155" t="s">
        <v>126</v>
      </c>
      <c r="C22" s="162">
        <v>0</v>
      </c>
      <c r="D22" s="162">
        <v>0</v>
      </c>
      <c r="E22" s="162">
        <v>0</v>
      </c>
      <c r="F22" s="162">
        <v>0</v>
      </c>
      <c r="G22" s="162">
        <v>0</v>
      </c>
      <c r="H22" s="162">
        <v>0</v>
      </c>
      <c r="I22" s="162">
        <v>0</v>
      </c>
      <c r="J22" s="162">
        <v>30000</v>
      </c>
      <c r="K22" s="162">
        <v>0</v>
      </c>
      <c r="L22" s="173">
        <v>6383393</v>
      </c>
      <c r="M22" s="174"/>
      <c r="N22" s="202">
        <f t="shared" si="0"/>
        <v>6383393</v>
      </c>
      <c r="O22" s="202">
        <f>SUM('APPENDIX 20 ii'!I22,'APPENDIX 20 i'!I22,'APPENDIX 20 i'!K22)</f>
        <v>0</v>
      </c>
      <c r="P22" s="202">
        <f>'APPENDIX  21 iv'!L23-'APPENDIX 20 iii'!Q22</f>
        <v>4413338</v>
      </c>
      <c r="Q22" s="202">
        <f>SUM('APPENDIX 21 iii'!F23,'APPENDIX 21 ii'!D23,'APPENDIX 21 i'!K23)</f>
        <v>4095607</v>
      </c>
      <c r="R22" s="202">
        <f t="shared" si="1"/>
        <v>10796731</v>
      </c>
      <c r="S22" s="202">
        <f t="shared" si="2"/>
        <v>4095607</v>
      </c>
      <c r="T22" s="202">
        <f t="shared" si="3"/>
        <v>14892338</v>
      </c>
      <c r="U22" s="24" t="s">
        <v>126</v>
      </c>
      <c r="X22" s="202">
        <f>'APPENDIX 20 ii'!I22+'APPENDIX 20 i'!I22+'APPENDIX 20 i'!K22</f>
        <v>0</v>
      </c>
      <c r="Y22" s="202">
        <f t="shared" si="4"/>
        <v>6383393</v>
      </c>
      <c r="Z22" s="143"/>
    </row>
    <row r="23" spans="2:26" ht="30.75" customHeight="1" x14ac:dyDescent="0.3">
      <c r="B23" s="155" t="s">
        <v>127</v>
      </c>
      <c r="C23" s="162">
        <v>735596</v>
      </c>
      <c r="D23" s="162">
        <v>1000</v>
      </c>
      <c r="E23" s="162">
        <v>0</v>
      </c>
      <c r="F23" s="162">
        <v>92254</v>
      </c>
      <c r="G23" s="162">
        <v>2444258</v>
      </c>
      <c r="H23" s="162">
        <v>26651</v>
      </c>
      <c r="I23" s="162">
        <v>52464</v>
      </c>
      <c r="J23" s="162">
        <v>0</v>
      </c>
      <c r="K23" s="162">
        <v>963071</v>
      </c>
      <c r="L23" s="173">
        <v>11176173</v>
      </c>
      <c r="M23" s="174"/>
      <c r="N23" s="202">
        <f t="shared" si="0"/>
        <v>11096933</v>
      </c>
      <c r="O23" s="202">
        <f>SUM('APPENDIX 20 ii'!I23,'APPENDIX 20 i'!I23,'APPENDIX 20 i'!K23)</f>
        <v>79240</v>
      </c>
      <c r="P23" s="202">
        <f>'APPENDIX  21 iv'!L24-'APPENDIX 20 iii'!Q23</f>
        <v>3003558</v>
      </c>
      <c r="Q23" s="202">
        <f>SUM('APPENDIX 21 iii'!F24,'APPENDIX 21 ii'!D24,'APPENDIX 21 i'!K24)</f>
        <v>899972</v>
      </c>
      <c r="R23" s="202">
        <f t="shared" si="1"/>
        <v>14100491</v>
      </c>
      <c r="S23" s="202">
        <f t="shared" si="2"/>
        <v>979212</v>
      </c>
      <c r="T23" s="202">
        <f t="shared" si="3"/>
        <v>15079703</v>
      </c>
      <c r="U23" s="24" t="s">
        <v>127</v>
      </c>
      <c r="X23" s="202">
        <f>'APPENDIX 20 ii'!I23+'APPENDIX 20 i'!I23+'APPENDIX 20 i'!K23</f>
        <v>79240</v>
      </c>
      <c r="Y23" s="202">
        <f t="shared" si="4"/>
        <v>11096933</v>
      </c>
      <c r="Z23" s="143"/>
    </row>
    <row r="24" spans="2:26" ht="30.75" customHeight="1" x14ac:dyDescent="0.3">
      <c r="B24" s="155" t="s">
        <v>128</v>
      </c>
      <c r="C24" s="162">
        <v>0</v>
      </c>
      <c r="D24" s="162">
        <v>0</v>
      </c>
      <c r="E24" s="162">
        <v>0</v>
      </c>
      <c r="F24" s="162">
        <v>0</v>
      </c>
      <c r="G24" s="162">
        <v>0</v>
      </c>
      <c r="H24" s="162">
        <v>0</v>
      </c>
      <c r="I24" s="162">
        <v>0</v>
      </c>
      <c r="J24" s="162">
        <v>0</v>
      </c>
      <c r="K24" s="162">
        <v>54074</v>
      </c>
      <c r="L24" s="173">
        <v>260764</v>
      </c>
      <c r="M24" s="174"/>
      <c r="N24" s="202">
        <f t="shared" si="0"/>
        <v>260764</v>
      </c>
      <c r="O24" s="202">
        <f>SUM('APPENDIX 20 ii'!I24,'APPENDIX 20 i'!I24,'APPENDIX 20 i'!K24)</f>
        <v>0</v>
      </c>
      <c r="P24" s="202">
        <f>'APPENDIX  21 iv'!L25-'APPENDIX 20 iii'!Q24</f>
        <v>364292</v>
      </c>
      <c r="Q24" s="202">
        <f>SUM('APPENDIX 21 iii'!F25,'APPENDIX 21 ii'!D25,'APPENDIX 21 i'!K25)</f>
        <v>0</v>
      </c>
      <c r="R24" s="202">
        <f t="shared" si="1"/>
        <v>625056</v>
      </c>
      <c r="S24" s="202">
        <f t="shared" si="2"/>
        <v>0</v>
      </c>
      <c r="T24" s="202">
        <f t="shared" si="3"/>
        <v>625056</v>
      </c>
      <c r="U24" s="24" t="s">
        <v>128</v>
      </c>
      <c r="X24" s="202">
        <f>'APPENDIX 20 ii'!I24+'APPENDIX 20 i'!I24+'APPENDIX 20 i'!K24</f>
        <v>0</v>
      </c>
      <c r="Y24" s="202">
        <f t="shared" si="4"/>
        <v>260764</v>
      </c>
      <c r="Z24" s="143"/>
    </row>
    <row r="25" spans="2:26" ht="30.75" customHeight="1" x14ac:dyDescent="0.3">
      <c r="B25" s="155" t="s">
        <v>129</v>
      </c>
      <c r="C25" s="162">
        <v>0</v>
      </c>
      <c r="D25" s="162">
        <v>0</v>
      </c>
      <c r="E25" s="162">
        <v>0</v>
      </c>
      <c r="F25" s="162">
        <v>0</v>
      </c>
      <c r="G25" s="162">
        <v>0</v>
      </c>
      <c r="H25" s="162">
        <v>0</v>
      </c>
      <c r="I25" s="162">
        <v>0</v>
      </c>
      <c r="J25" s="162">
        <v>0</v>
      </c>
      <c r="K25" s="162">
        <v>0</v>
      </c>
      <c r="L25" s="173">
        <v>0</v>
      </c>
      <c r="M25" s="174"/>
      <c r="N25" s="202">
        <f t="shared" si="0"/>
        <v>0</v>
      </c>
      <c r="O25" s="202">
        <f>SUM('APPENDIX 20 ii'!I25,'APPENDIX 20 i'!I25,'APPENDIX 20 i'!K25)</f>
        <v>0</v>
      </c>
      <c r="P25" s="202">
        <f>'APPENDIX  21 iv'!L26-'APPENDIX 20 iii'!Q25</f>
        <v>0</v>
      </c>
      <c r="Q25" s="202">
        <f>SUM('APPENDIX 21 iii'!F26,'APPENDIX 21 ii'!D26,'APPENDIX 21 i'!K26)</f>
        <v>0</v>
      </c>
      <c r="R25" s="202">
        <f t="shared" si="1"/>
        <v>0</v>
      </c>
      <c r="S25" s="202">
        <f t="shared" si="2"/>
        <v>0</v>
      </c>
      <c r="T25" s="202">
        <f t="shared" si="3"/>
        <v>0</v>
      </c>
      <c r="U25" s="24" t="s">
        <v>129</v>
      </c>
      <c r="X25" s="202">
        <f>'APPENDIX 20 ii'!I25+'APPENDIX 20 i'!I25+'APPENDIX 20 i'!K25</f>
        <v>0</v>
      </c>
      <c r="Y25" s="202">
        <f t="shared" si="4"/>
        <v>0</v>
      </c>
      <c r="Z25" s="143"/>
    </row>
    <row r="26" spans="2:26" ht="30.75" customHeight="1" x14ac:dyDescent="0.3">
      <c r="B26" s="155" t="s">
        <v>130</v>
      </c>
      <c r="C26" s="162">
        <v>3020851</v>
      </c>
      <c r="D26" s="162">
        <v>24712</v>
      </c>
      <c r="E26" s="162">
        <v>0</v>
      </c>
      <c r="F26" s="162">
        <v>8054</v>
      </c>
      <c r="G26" s="162">
        <v>2952109</v>
      </c>
      <c r="H26" s="162">
        <v>0</v>
      </c>
      <c r="I26" s="162">
        <v>0</v>
      </c>
      <c r="J26" s="162">
        <v>0</v>
      </c>
      <c r="K26" s="162">
        <v>1234408</v>
      </c>
      <c r="L26" s="173">
        <v>25923138</v>
      </c>
      <c r="M26" s="174"/>
      <c r="N26" s="202">
        <f t="shared" si="0"/>
        <v>25638758</v>
      </c>
      <c r="O26" s="202">
        <f>SUM('APPENDIX 20 ii'!I26,'APPENDIX 20 i'!I26,'APPENDIX 20 i'!K26)</f>
        <v>284380</v>
      </c>
      <c r="P26" s="202">
        <f>'APPENDIX  21 iv'!L27-'APPENDIX 20 iii'!Q26</f>
        <v>7238323</v>
      </c>
      <c r="Q26" s="202">
        <f>SUM('APPENDIX 21 iii'!F27,'APPENDIX 21 ii'!D27,'APPENDIX 21 i'!K27)</f>
        <v>1931000</v>
      </c>
      <c r="R26" s="202">
        <f t="shared" si="1"/>
        <v>32877081</v>
      </c>
      <c r="S26" s="202">
        <f t="shared" si="2"/>
        <v>2215380</v>
      </c>
      <c r="T26" s="202">
        <f t="shared" si="3"/>
        <v>35092461</v>
      </c>
      <c r="U26" s="24" t="s">
        <v>130</v>
      </c>
      <c r="X26" s="202">
        <f>'APPENDIX 20 ii'!I26+'APPENDIX 20 i'!I26+'APPENDIX 20 i'!K26</f>
        <v>284380</v>
      </c>
      <c r="Y26" s="202">
        <f t="shared" si="4"/>
        <v>25638758</v>
      </c>
      <c r="Z26" s="143"/>
    </row>
    <row r="27" spans="2:26" ht="30.75" customHeight="1" x14ac:dyDescent="0.3">
      <c r="B27" s="155" t="s">
        <v>131</v>
      </c>
      <c r="C27" s="162">
        <v>445374</v>
      </c>
      <c r="D27" s="162">
        <v>0</v>
      </c>
      <c r="E27" s="162">
        <v>0</v>
      </c>
      <c r="F27" s="162">
        <v>0</v>
      </c>
      <c r="G27" s="162">
        <v>0</v>
      </c>
      <c r="H27" s="162">
        <v>0</v>
      </c>
      <c r="I27" s="162">
        <v>0</v>
      </c>
      <c r="J27" s="162">
        <v>0</v>
      </c>
      <c r="K27" s="162">
        <v>13876</v>
      </c>
      <c r="L27" s="173">
        <v>4770043</v>
      </c>
      <c r="M27" s="174"/>
      <c r="N27" s="202">
        <f t="shared" si="0"/>
        <v>4770043</v>
      </c>
      <c r="O27" s="202">
        <f>SUM('APPENDIX 20 ii'!I27,'APPENDIX 20 i'!I27,'APPENDIX 20 i'!K27)</f>
        <v>0</v>
      </c>
      <c r="P27" s="202">
        <f>'APPENDIX  21 iv'!L28-'APPENDIX 20 iii'!Q27</f>
        <v>3458840</v>
      </c>
      <c r="Q27" s="202">
        <f>SUM('APPENDIX 21 iii'!F28,'APPENDIX 21 ii'!D28,'APPENDIX 21 i'!K28)</f>
        <v>202231</v>
      </c>
      <c r="R27" s="202">
        <f t="shared" si="1"/>
        <v>8228883</v>
      </c>
      <c r="S27" s="202">
        <f t="shared" si="2"/>
        <v>202231</v>
      </c>
      <c r="T27" s="202">
        <f t="shared" si="3"/>
        <v>8431114</v>
      </c>
      <c r="U27" s="24" t="s">
        <v>131</v>
      </c>
      <c r="X27" s="202">
        <f>'APPENDIX 20 ii'!I27+'APPENDIX 20 i'!I27+'APPENDIX 20 i'!K27</f>
        <v>0</v>
      </c>
      <c r="Y27" s="202">
        <f t="shared" si="4"/>
        <v>4770043</v>
      </c>
      <c r="Z27" s="143"/>
    </row>
    <row r="28" spans="2:26" ht="30.75" customHeight="1" x14ac:dyDescent="0.3">
      <c r="B28" s="155" t="s">
        <v>132</v>
      </c>
      <c r="C28" s="162">
        <v>0</v>
      </c>
      <c r="D28" s="162">
        <v>0</v>
      </c>
      <c r="E28" s="162">
        <v>0</v>
      </c>
      <c r="F28" s="162">
        <v>0</v>
      </c>
      <c r="G28" s="162">
        <v>0</v>
      </c>
      <c r="H28" s="162">
        <v>0</v>
      </c>
      <c r="I28" s="162">
        <v>0</v>
      </c>
      <c r="J28" s="162">
        <v>0</v>
      </c>
      <c r="K28" s="162">
        <v>0</v>
      </c>
      <c r="L28" s="173">
        <v>1279</v>
      </c>
      <c r="M28" s="174"/>
      <c r="N28" s="202">
        <f t="shared" si="0"/>
        <v>1279</v>
      </c>
      <c r="O28" s="202">
        <f>SUM('APPENDIX 20 ii'!I28,'APPENDIX 20 i'!I28,'APPENDIX 20 i'!K28)</f>
        <v>0</v>
      </c>
      <c r="P28" s="202">
        <f>'APPENDIX  21 iv'!L29-'APPENDIX 20 iii'!Q28</f>
        <v>445</v>
      </c>
      <c r="Q28" s="202">
        <f>SUM('APPENDIX 21 iii'!F29,'APPENDIX 21 ii'!D29,'APPENDIX 21 i'!K29)</f>
        <v>89</v>
      </c>
      <c r="R28" s="202">
        <f t="shared" si="1"/>
        <v>1724</v>
      </c>
      <c r="S28" s="202">
        <f t="shared" si="2"/>
        <v>89</v>
      </c>
      <c r="T28" s="202">
        <f t="shared" si="3"/>
        <v>1813</v>
      </c>
      <c r="U28" s="24" t="s">
        <v>132</v>
      </c>
      <c r="X28" s="202">
        <f>'APPENDIX 20 ii'!I28+'APPENDIX 20 i'!I28+'APPENDIX 20 i'!K28</f>
        <v>0</v>
      </c>
      <c r="Y28" s="202">
        <f t="shared" si="4"/>
        <v>1279</v>
      </c>
      <c r="Z28" s="143"/>
    </row>
    <row r="29" spans="2:26" ht="30.75" customHeight="1" x14ac:dyDescent="0.3">
      <c r="B29" s="155" t="s">
        <v>133</v>
      </c>
      <c r="C29" s="162">
        <v>0</v>
      </c>
      <c r="D29" s="162">
        <v>0</v>
      </c>
      <c r="E29" s="162">
        <v>0</v>
      </c>
      <c r="F29" s="162">
        <v>0</v>
      </c>
      <c r="G29" s="162">
        <v>0</v>
      </c>
      <c r="H29" s="162">
        <v>0</v>
      </c>
      <c r="I29" s="162">
        <v>0</v>
      </c>
      <c r="J29" s="162">
        <v>0</v>
      </c>
      <c r="K29" s="162">
        <v>0</v>
      </c>
      <c r="L29" s="173">
        <v>0</v>
      </c>
      <c r="M29" s="174"/>
      <c r="N29" s="202">
        <f t="shared" si="0"/>
        <v>0</v>
      </c>
      <c r="O29" s="202">
        <f>SUM('APPENDIX 20 ii'!I29,'APPENDIX 20 i'!I29,'APPENDIX 20 i'!K29)</f>
        <v>0</v>
      </c>
      <c r="P29" s="202">
        <f>'APPENDIX  21 iv'!L30-'APPENDIX 20 iii'!Q29</f>
        <v>0</v>
      </c>
      <c r="Q29" s="202">
        <f>SUM('APPENDIX 21 iii'!F30,'APPENDIX 21 ii'!D30,'APPENDIX 21 i'!K30)</f>
        <v>0</v>
      </c>
      <c r="R29" s="202">
        <f t="shared" si="1"/>
        <v>0</v>
      </c>
      <c r="S29" s="202">
        <f t="shared" si="2"/>
        <v>0</v>
      </c>
      <c r="T29" s="202">
        <f t="shared" si="3"/>
        <v>0</v>
      </c>
      <c r="U29" s="24" t="s">
        <v>133</v>
      </c>
      <c r="X29" s="202">
        <f>'APPENDIX 20 ii'!I29+'APPENDIX 20 i'!I29+'APPENDIX 20 i'!K29</f>
        <v>0</v>
      </c>
      <c r="Y29" s="202">
        <f t="shared" si="4"/>
        <v>0</v>
      </c>
      <c r="Z29" s="143"/>
    </row>
    <row r="30" spans="2:26" ht="30.75" customHeight="1" x14ac:dyDescent="0.3">
      <c r="B30" s="155" t="s">
        <v>134</v>
      </c>
      <c r="C30" s="162">
        <v>220576</v>
      </c>
      <c r="D30" s="162">
        <v>130471</v>
      </c>
      <c r="E30" s="162">
        <v>12326</v>
      </c>
      <c r="F30" s="162">
        <v>7804</v>
      </c>
      <c r="G30" s="162">
        <v>784613</v>
      </c>
      <c r="H30" s="162">
        <v>0</v>
      </c>
      <c r="I30" s="162">
        <v>9817</v>
      </c>
      <c r="J30" s="162">
        <v>0</v>
      </c>
      <c r="K30" s="162">
        <v>13874</v>
      </c>
      <c r="L30" s="173">
        <v>5032227</v>
      </c>
      <c r="M30" s="174"/>
      <c r="N30" s="202">
        <f t="shared" si="0"/>
        <v>5032058</v>
      </c>
      <c r="O30" s="202">
        <f>SUM('APPENDIX 20 ii'!I30,'APPENDIX 20 i'!I30,'APPENDIX 20 i'!K30)</f>
        <v>169</v>
      </c>
      <c r="P30" s="202">
        <f>'APPENDIX  21 iv'!L31-'APPENDIX 20 iii'!Q30</f>
        <v>2732424</v>
      </c>
      <c r="Q30" s="202">
        <f>SUM('APPENDIX 21 iii'!F31,'APPENDIX 21 ii'!D31,'APPENDIX 21 i'!K31)</f>
        <v>14200</v>
      </c>
      <c r="R30" s="202">
        <f t="shared" si="1"/>
        <v>7764482</v>
      </c>
      <c r="S30" s="202">
        <f t="shared" si="2"/>
        <v>14369</v>
      </c>
      <c r="T30" s="202">
        <f t="shared" si="3"/>
        <v>7778851</v>
      </c>
      <c r="U30" s="24" t="s">
        <v>134</v>
      </c>
      <c r="X30" s="202">
        <f>'APPENDIX 20 ii'!I30+'APPENDIX 20 i'!I30+'APPENDIX 20 i'!K30</f>
        <v>169</v>
      </c>
      <c r="Y30" s="202">
        <f t="shared" si="4"/>
        <v>5032058</v>
      </c>
      <c r="Z30" s="143"/>
    </row>
    <row r="31" spans="2:26" ht="30.75" customHeight="1" x14ac:dyDescent="0.3">
      <c r="B31" s="155" t="s">
        <v>135</v>
      </c>
      <c r="C31" s="162">
        <v>28478</v>
      </c>
      <c r="D31" s="162">
        <v>0</v>
      </c>
      <c r="E31" s="162">
        <v>0</v>
      </c>
      <c r="F31" s="162">
        <v>0</v>
      </c>
      <c r="G31" s="162">
        <v>324529</v>
      </c>
      <c r="H31" s="162">
        <v>0</v>
      </c>
      <c r="I31" s="162">
        <v>0</v>
      </c>
      <c r="J31" s="162">
        <v>0</v>
      </c>
      <c r="K31" s="162">
        <v>59316</v>
      </c>
      <c r="L31" s="173">
        <v>2653005</v>
      </c>
      <c r="M31" s="174"/>
      <c r="N31" s="202">
        <f t="shared" si="0"/>
        <v>2653005</v>
      </c>
      <c r="O31" s="202">
        <f>SUM('APPENDIX 20 ii'!I31,'APPENDIX 20 i'!I31,'APPENDIX 20 i'!K31)</f>
        <v>0</v>
      </c>
      <c r="P31" s="202">
        <f>'APPENDIX  21 iv'!L32-'APPENDIX 20 iii'!Q31</f>
        <v>919324</v>
      </c>
      <c r="Q31" s="202">
        <f>SUM('APPENDIX 21 iii'!F32,'APPENDIX 21 ii'!D32,'APPENDIX 21 i'!K32)</f>
        <v>770679</v>
      </c>
      <c r="R31" s="202">
        <f t="shared" si="1"/>
        <v>3572329</v>
      </c>
      <c r="S31" s="202">
        <f t="shared" si="2"/>
        <v>770679</v>
      </c>
      <c r="T31" s="202">
        <f t="shared" si="3"/>
        <v>4343008</v>
      </c>
      <c r="U31" s="24" t="s">
        <v>135</v>
      </c>
      <c r="X31" s="202">
        <f>'APPENDIX 20 ii'!I31+'APPENDIX 20 i'!I31+'APPENDIX 20 i'!K31</f>
        <v>0</v>
      </c>
      <c r="Y31" s="202">
        <f t="shared" si="4"/>
        <v>2653005</v>
      </c>
      <c r="Z31" s="143"/>
    </row>
    <row r="32" spans="2:26" ht="30.75" customHeight="1" x14ac:dyDescent="0.3">
      <c r="B32" s="155" t="s">
        <v>136</v>
      </c>
      <c r="C32" s="162">
        <v>2265936</v>
      </c>
      <c r="D32" s="162">
        <v>414512</v>
      </c>
      <c r="E32" s="162">
        <v>283451</v>
      </c>
      <c r="F32" s="162">
        <v>292255</v>
      </c>
      <c r="G32" s="162">
        <v>695098</v>
      </c>
      <c r="H32" s="162">
        <v>92999</v>
      </c>
      <c r="I32" s="162">
        <v>1036994</v>
      </c>
      <c r="J32" s="162">
        <v>0</v>
      </c>
      <c r="K32" s="162">
        <v>578245</v>
      </c>
      <c r="L32" s="173">
        <v>20503785</v>
      </c>
      <c r="M32" s="174"/>
      <c r="N32" s="202">
        <f t="shared" si="0"/>
        <v>17094049</v>
      </c>
      <c r="O32" s="202">
        <f>SUM('APPENDIX 20 ii'!I32,'APPENDIX 20 i'!I32,'APPENDIX 20 i'!K32)</f>
        <v>3409736</v>
      </c>
      <c r="P32" s="202">
        <f>'APPENDIX  21 iv'!L33-'APPENDIX 20 iii'!Q32</f>
        <v>19967193</v>
      </c>
      <c r="Q32" s="202">
        <f>SUM('APPENDIX 21 iii'!F33,'APPENDIX 21 ii'!D33,'APPENDIX 21 i'!K33)</f>
        <v>2294808</v>
      </c>
      <c r="R32" s="202">
        <f t="shared" si="1"/>
        <v>37061242</v>
      </c>
      <c r="S32" s="202">
        <f t="shared" si="2"/>
        <v>5704544</v>
      </c>
      <c r="T32" s="202">
        <f t="shared" si="3"/>
        <v>42765786</v>
      </c>
      <c r="U32" s="24" t="s">
        <v>136</v>
      </c>
      <c r="X32" s="202">
        <f>'APPENDIX 20 ii'!I32+'APPENDIX 20 i'!I32+'APPENDIX 20 i'!K32</f>
        <v>3409736</v>
      </c>
      <c r="Y32" s="202">
        <f t="shared" si="4"/>
        <v>17094049</v>
      </c>
      <c r="Z32" s="143"/>
    </row>
    <row r="33" spans="2:26" ht="30.75" customHeight="1" x14ac:dyDescent="0.3">
      <c r="B33" s="155" t="s">
        <v>137</v>
      </c>
      <c r="C33" s="162">
        <v>274673</v>
      </c>
      <c r="D33" s="162">
        <v>267820</v>
      </c>
      <c r="E33" s="162">
        <v>34520</v>
      </c>
      <c r="F33" s="162">
        <v>711</v>
      </c>
      <c r="G33" s="162">
        <v>374613</v>
      </c>
      <c r="H33" s="162">
        <v>24713</v>
      </c>
      <c r="I33" s="162">
        <v>29895</v>
      </c>
      <c r="J33" s="162">
        <v>254</v>
      </c>
      <c r="K33" s="162">
        <v>149276</v>
      </c>
      <c r="L33" s="173">
        <v>2200769</v>
      </c>
      <c r="M33" s="174"/>
      <c r="N33" s="202">
        <f t="shared" si="0"/>
        <v>2063619</v>
      </c>
      <c r="O33" s="202">
        <f>SUM('APPENDIX 20 ii'!I33,'APPENDIX 20 i'!I33,'APPENDIX 20 i'!K33)</f>
        <v>137150</v>
      </c>
      <c r="P33" s="202">
        <f>'APPENDIX  21 iv'!L34-'APPENDIX 20 iii'!Q33</f>
        <v>7034219</v>
      </c>
      <c r="Q33" s="202">
        <f>SUM('APPENDIX 21 iii'!F34,'APPENDIX 21 ii'!D34,'APPENDIX 21 i'!K34)</f>
        <v>676855</v>
      </c>
      <c r="R33" s="202">
        <f t="shared" si="1"/>
        <v>9097838</v>
      </c>
      <c r="S33" s="202">
        <f t="shared" si="2"/>
        <v>814005</v>
      </c>
      <c r="T33" s="202">
        <f t="shared" si="3"/>
        <v>9911843</v>
      </c>
      <c r="U33" s="24" t="s">
        <v>137</v>
      </c>
      <c r="X33" s="202">
        <f>'APPENDIX 20 ii'!I33+'APPENDIX 20 i'!I33+'APPENDIX 20 i'!K33</f>
        <v>137150</v>
      </c>
      <c r="Y33" s="202">
        <f t="shared" si="4"/>
        <v>2063619</v>
      </c>
      <c r="Z33" s="143"/>
    </row>
    <row r="34" spans="2:26" ht="30.75" customHeight="1" x14ac:dyDescent="0.3">
      <c r="B34" s="155" t="s">
        <v>138</v>
      </c>
      <c r="C34" s="162">
        <v>81341</v>
      </c>
      <c r="D34" s="162">
        <v>1416637</v>
      </c>
      <c r="E34" s="162">
        <v>15479</v>
      </c>
      <c r="F34" s="162">
        <v>40347</v>
      </c>
      <c r="G34" s="162">
        <v>525043</v>
      </c>
      <c r="H34" s="162">
        <v>34188</v>
      </c>
      <c r="I34" s="162">
        <v>49350</v>
      </c>
      <c r="J34" s="162">
        <v>90590</v>
      </c>
      <c r="K34" s="162">
        <v>448173</v>
      </c>
      <c r="L34" s="173">
        <v>5677468</v>
      </c>
      <c r="M34" s="174"/>
      <c r="N34" s="202">
        <f t="shared" si="0"/>
        <v>5138063</v>
      </c>
      <c r="O34" s="202">
        <f>SUM('APPENDIX 20 ii'!I34,'APPENDIX 20 i'!I34,'APPENDIX 20 i'!K34)</f>
        <v>539405</v>
      </c>
      <c r="P34" s="202">
        <f>'APPENDIX  21 iv'!L35-'APPENDIX 20 iii'!Q34</f>
        <v>35208876</v>
      </c>
      <c r="Q34" s="202">
        <f>SUM('APPENDIX 21 iii'!F35,'APPENDIX 21 ii'!D35,'APPENDIX 21 i'!K35)</f>
        <v>4413900</v>
      </c>
      <c r="R34" s="202">
        <f t="shared" si="1"/>
        <v>40346939</v>
      </c>
      <c r="S34" s="202">
        <f t="shared" si="2"/>
        <v>4953305</v>
      </c>
      <c r="T34" s="202">
        <f t="shared" si="3"/>
        <v>45300244</v>
      </c>
      <c r="U34" s="24" t="s">
        <v>138</v>
      </c>
      <c r="X34" s="202">
        <f>'APPENDIX 20 ii'!I34+'APPENDIX 20 i'!I34+'APPENDIX 20 i'!K34</f>
        <v>539405</v>
      </c>
      <c r="Y34" s="202">
        <f t="shared" si="4"/>
        <v>5138063</v>
      </c>
      <c r="Z34" s="143"/>
    </row>
    <row r="35" spans="2:26" ht="30.75" customHeight="1" x14ac:dyDescent="0.3">
      <c r="B35" s="155" t="s">
        <v>139</v>
      </c>
      <c r="C35" s="162">
        <v>253558</v>
      </c>
      <c r="D35" s="162">
        <v>163236</v>
      </c>
      <c r="E35" s="162">
        <v>8106</v>
      </c>
      <c r="F35" s="162">
        <v>0</v>
      </c>
      <c r="G35" s="162">
        <v>0</v>
      </c>
      <c r="H35" s="162">
        <v>0</v>
      </c>
      <c r="I35" s="162">
        <v>0</v>
      </c>
      <c r="J35" s="162">
        <v>0</v>
      </c>
      <c r="K35" s="162">
        <v>52949</v>
      </c>
      <c r="L35" s="173">
        <v>3287478</v>
      </c>
      <c r="M35" s="174"/>
      <c r="N35" s="202">
        <f t="shared" si="0"/>
        <v>3230437</v>
      </c>
      <c r="O35" s="202">
        <f>SUM('APPENDIX 20 ii'!I35,'APPENDIX 20 i'!I35,'APPENDIX 20 i'!K35)</f>
        <v>57041</v>
      </c>
      <c r="P35" s="202">
        <f>'APPENDIX  21 iv'!L36-'APPENDIX 20 iii'!Q35</f>
        <v>4876101</v>
      </c>
      <c r="Q35" s="202">
        <f>SUM('APPENDIX 21 iii'!F36,'APPENDIX 21 ii'!D36,'APPENDIX 21 i'!K36)</f>
        <v>558107</v>
      </c>
      <c r="R35" s="202">
        <f t="shared" si="1"/>
        <v>8106538</v>
      </c>
      <c r="S35" s="202">
        <f t="shared" si="2"/>
        <v>615148</v>
      </c>
      <c r="T35" s="202">
        <f t="shared" si="3"/>
        <v>8721686</v>
      </c>
      <c r="U35" s="24" t="s">
        <v>139</v>
      </c>
      <c r="X35" s="202">
        <f>'APPENDIX 20 ii'!I35+'APPENDIX 20 i'!I35+'APPENDIX 20 i'!K35</f>
        <v>57041</v>
      </c>
      <c r="Y35" s="202">
        <f t="shared" si="4"/>
        <v>3230437</v>
      </c>
      <c r="Z35" s="143"/>
    </row>
    <row r="36" spans="2:26" ht="30.75" customHeight="1" x14ac:dyDescent="0.3">
      <c r="B36" s="155" t="s">
        <v>140</v>
      </c>
      <c r="C36" s="162">
        <v>186050</v>
      </c>
      <c r="D36" s="162">
        <v>87080</v>
      </c>
      <c r="E36" s="162">
        <v>41838</v>
      </c>
      <c r="F36" s="162">
        <v>61680</v>
      </c>
      <c r="G36" s="162">
        <v>173456</v>
      </c>
      <c r="H36" s="162">
        <v>3977</v>
      </c>
      <c r="I36" s="162">
        <v>782762</v>
      </c>
      <c r="J36" s="162">
        <v>92390</v>
      </c>
      <c r="K36" s="162">
        <v>231496</v>
      </c>
      <c r="L36" s="173">
        <v>18235523</v>
      </c>
      <c r="M36" s="174"/>
      <c r="N36" s="202">
        <f t="shared" si="0"/>
        <v>18223606</v>
      </c>
      <c r="O36" s="202">
        <f>SUM('APPENDIX 20 ii'!I36,'APPENDIX 20 i'!I36,'APPENDIX 20 i'!K36)</f>
        <v>11917</v>
      </c>
      <c r="P36" s="202">
        <f>'APPENDIX  21 iv'!L37-'APPENDIX 20 iii'!Q36</f>
        <v>8047325</v>
      </c>
      <c r="Q36" s="202">
        <f>SUM('APPENDIX 21 iii'!F37,'APPENDIX 21 ii'!D37,'APPENDIX 21 i'!K37)</f>
        <v>457501</v>
      </c>
      <c r="R36" s="202">
        <f t="shared" si="1"/>
        <v>26270931</v>
      </c>
      <c r="S36" s="202">
        <f t="shared" si="2"/>
        <v>469418</v>
      </c>
      <c r="T36" s="202">
        <f t="shared" si="3"/>
        <v>26740349</v>
      </c>
      <c r="U36" s="24" t="s">
        <v>140</v>
      </c>
      <c r="X36" s="202">
        <f>'APPENDIX 20 ii'!I36+'APPENDIX 20 i'!I36+'APPENDIX 20 i'!K36</f>
        <v>11917</v>
      </c>
      <c r="Y36" s="202">
        <f t="shared" si="4"/>
        <v>18223606</v>
      </c>
      <c r="Z36" s="143"/>
    </row>
    <row r="37" spans="2:26" ht="30.75" customHeight="1" x14ac:dyDescent="0.3">
      <c r="B37" s="155" t="s">
        <v>141</v>
      </c>
      <c r="C37" s="162">
        <v>4370</v>
      </c>
      <c r="D37" s="162">
        <v>13353</v>
      </c>
      <c r="E37" s="162">
        <v>36923</v>
      </c>
      <c r="F37" s="162">
        <v>0</v>
      </c>
      <c r="G37" s="162">
        <v>204708</v>
      </c>
      <c r="H37" s="162">
        <v>0</v>
      </c>
      <c r="I37" s="162">
        <v>0</v>
      </c>
      <c r="J37" s="162">
        <v>2598</v>
      </c>
      <c r="K37" s="162">
        <v>0</v>
      </c>
      <c r="L37" s="173">
        <v>1578092</v>
      </c>
      <c r="M37" s="174"/>
      <c r="N37" s="202">
        <f t="shared" si="0"/>
        <v>1521912</v>
      </c>
      <c r="O37" s="202">
        <f>SUM('APPENDIX 20 ii'!I37,'APPENDIX 20 i'!I37,'APPENDIX 20 i'!K37)</f>
        <v>56180</v>
      </c>
      <c r="P37" s="202">
        <f>'APPENDIX  21 iv'!L38-'APPENDIX 20 iii'!Q37</f>
        <v>4930685</v>
      </c>
      <c r="Q37" s="202">
        <f>SUM('APPENDIX 21 iii'!F38,'APPENDIX 21 ii'!D38,'APPENDIX 21 i'!K38)</f>
        <v>1942829</v>
      </c>
      <c r="R37" s="202">
        <f t="shared" si="1"/>
        <v>6452597</v>
      </c>
      <c r="S37" s="202">
        <f t="shared" si="2"/>
        <v>1999009</v>
      </c>
      <c r="T37" s="202">
        <f t="shared" si="3"/>
        <v>8451606</v>
      </c>
      <c r="U37" s="24" t="s">
        <v>141</v>
      </c>
      <c r="X37" s="202">
        <f>'APPENDIX 20 ii'!I37+'APPENDIX 20 i'!I37+'APPENDIX 20 i'!K37</f>
        <v>56180</v>
      </c>
      <c r="Y37" s="202">
        <f t="shared" si="4"/>
        <v>1521912</v>
      </c>
      <c r="Z37" s="143"/>
    </row>
    <row r="38" spans="2:26" ht="30.75" customHeight="1" thickBot="1" x14ac:dyDescent="0.35">
      <c r="B38" s="156" t="s">
        <v>142</v>
      </c>
      <c r="C38" s="167">
        <v>13567203</v>
      </c>
      <c r="D38" s="167">
        <v>4137672</v>
      </c>
      <c r="E38" s="167">
        <v>866853</v>
      </c>
      <c r="F38" s="167">
        <v>1340930</v>
      </c>
      <c r="G38" s="167">
        <v>24739479</v>
      </c>
      <c r="H38" s="167">
        <v>237055</v>
      </c>
      <c r="I38" s="167">
        <v>2643135</v>
      </c>
      <c r="J38" s="167">
        <v>594707</v>
      </c>
      <c r="K38" s="167">
        <v>9855054</v>
      </c>
      <c r="L38" s="176">
        <v>324483231</v>
      </c>
      <c r="M38" s="174"/>
      <c r="N38" s="202">
        <f t="shared" si="0"/>
        <v>314859653</v>
      </c>
      <c r="O38" s="202">
        <f>SUM('APPENDIX 20 ii'!I38,'APPENDIX 20 i'!I38,'APPENDIX 20 i'!K38)</f>
        <v>9623578</v>
      </c>
      <c r="P38" s="202">
        <f>'APPENDIX  21 iv'!L39-'APPENDIX 20 iii'!Q38</f>
        <v>183659967</v>
      </c>
      <c r="Q38" s="202">
        <f>SUM('APPENDIX 21 iii'!F39,'APPENDIX 21 ii'!D39,'APPENDIX 21 i'!K39)</f>
        <v>39235049</v>
      </c>
      <c r="R38" s="202">
        <f t="shared" si="1"/>
        <v>498519620</v>
      </c>
      <c r="S38" s="202">
        <f t="shared" si="2"/>
        <v>48858627</v>
      </c>
      <c r="T38" s="202">
        <f t="shared" si="3"/>
        <v>547378247</v>
      </c>
      <c r="X38" s="202">
        <f>'APPENDIX 20 ii'!I38+'APPENDIX 20 i'!I38+'APPENDIX 20 i'!K38</f>
        <v>9623578</v>
      </c>
      <c r="Y38" s="202">
        <f t="shared" si="4"/>
        <v>314859653</v>
      </c>
      <c r="Z38" s="143"/>
    </row>
    <row r="39" spans="2:26" ht="19.5" customHeight="1" thickTop="1" x14ac:dyDescent="0.3">
      <c r="B39" s="192" t="s">
        <v>52</v>
      </c>
      <c r="C39" s="192"/>
      <c r="D39" s="192"/>
      <c r="E39" s="192"/>
      <c r="F39" s="192"/>
      <c r="G39" s="192"/>
      <c r="H39" s="192"/>
      <c r="I39" s="192"/>
      <c r="J39" s="192"/>
      <c r="K39" s="192"/>
      <c r="L39" s="192"/>
      <c r="M39" s="172"/>
      <c r="Z39" s="143"/>
    </row>
  </sheetData>
  <sheetProtection password="E931" sheet="1" objects="1" scenarios="1"/>
  <mergeCells count="1">
    <mergeCell ref="B3:L3"/>
  </mergeCells>
  <pageMargins left="0.7" right="0.7" top="0.75" bottom="0.75" header="0.3" footer="0.3"/>
  <pageSetup paperSize="9" scale="42" orientation="landscape" r:id="rId1"/>
  <colBreaks count="1" manualBreakCount="1">
    <brk id="12"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0000"/>
    <pageSetUpPr fitToPage="1"/>
  </sheetPr>
  <dimension ref="A2:M45"/>
  <sheetViews>
    <sheetView showGridLines="0" topLeftCell="A40" zoomScale="80" zoomScaleNormal="80" workbookViewId="0">
      <selection activeCell="M45" sqref="M45"/>
    </sheetView>
  </sheetViews>
  <sheetFormatPr defaultRowHeight="15" x14ac:dyDescent="0.25"/>
  <cols>
    <col min="1" max="1" width="12.42578125" style="12" customWidth="1"/>
    <col min="2" max="2" width="34.42578125" style="12" customWidth="1"/>
    <col min="3" max="12" width="25.42578125" style="12" customWidth="1"/>
    <col min="13" max="13" width="2.28515625" style="12" customWidth="1"/>
    <col min="14" max="16384" width="9.140625" style="12"/>
  </cols>
  <sheetData>
    <row r="2" spans="2:12" ht="21" customHeight="1" x14ac:dyDescent="0.25"/>
    <row r="3" spans="2:12" ht="4.5" customHeight="1" x14ac:dyDescent="0.25"/>
    <row r="4" spans="2:12" ht="24" customHeight="1" x14ac:dyDescent="0.25">
      <c r="B4" s="302" t="s">
        <v>298</v>
      </c>
      <c r="C4" s="303"/>
      <c r="D4" s="303"/>
      <c r="E4" s="303"/>
      <c r="F4" s="303"/>
      <c r="G4" s="303"/>
      <c r="H4" s="303"/>
      <c r="I4" s="303"/>
      <c r="J4" s="303"/>
      <c r="K4" s="303"/>
      <c r="L4" s="304"/>
    </row>
    <row r="5" spans="2:12" ht="57.75" customHeight="1" x14ac:dyDescent="0.25">
      <c r="B5" s="179" t="s">
        <v>0</v>
      </c>
      <c r="C5" s="180" t="s">
        <v>153</v>
      </c>
      <c r="D5" s="180" t="s">
        <v>154</v>
      </c>
      <c r="E5" s="180" t="s">
        <v>155</v>
      </c>
      <c r="F5" s="180" t="s">
        <v>202</v>
      </c>
      <c r="G5" s="180" t="s">
        <v>156</v>
      </c>
      <c r="H5" s="180" t="s">
        <v>191</v>
      </c>
      <c r="I5" s="180" t="s">
        <v>21</v>
      </c>
      <c r="J5" s="180" t="s">
        <v>22</v>
      </c>
      <c r="K5" s="180" t="s">
        <v>157</v>
      </c>
      <c r="L5" s="180" t="s">
        <v>108</v>
      </c>
    </row>
    <row r="6" spans="2:12" ht="27" customHeight="1" x14ac:dyDescent="0.3">
      <c r="B6" s="181" t="s">
        <v>109</v>
      </c>
      <c r="C6" s="30">
        <v>400000</v>
      </c>
      <c r="D6" s="30">
        <v>987386</v>
      </c>
      <c r="E6" s="30">
        <v>450000</v>
      </c>
      <c r="F6" s="30">
        <v>1000000</v>
      </c>
      <c r="G6" s="30">
        <v>1250000</v>
      </c>
      <c r="H6" s="30">
        <v>2668000</v>
      </c>
      <c r="I6" s="30">
        <v>681200</v>
      </c>
      <c r="J6" s="30">
        <v>1700000</v>
      </c>
      <c r="K6" s="30">
        <v>757900</v>
      </c>
      <c r="L6" s="30">
        <v>400000</v>
      </c>
    </row>
    <row r="7" spans="2:12" ht="27" customHeight="1" x14ac:dyDescent="0.3">
      <c r="B7" s="181" t="s">
        <v>110</v>
      </c>
      <c r="C7" s="30">
        <v>600523</v>
      </c>
      <c r="D7" s="30">
        <v>0</v>
      </c>
      <c r="E7" s="30">
        <v>0</v>
      </c>
      <c r="F7" s="30">
        <v>0</v>
      </c>
      <c r="G7" s="30">
        <v>0</v>
      </c>
      <c r="H7" s="30">
        <v>0</v>
      </c>
      <c r="I7" s="30">
        <v>0</v>
      </c>
      <c r="J7" s="30">
        <v>0</v>
      </c>
      <c r="K7" s="30">
        <v>0</v>
      </c>
      <c r="L7" s="30">
        <v>0</v>
      </c>
    </row>
    <row r="8" spans="2:12" ht="27" customHeight="1" x14ac:dyDescent="0.3">
      <c r="B8" s="181" t="s">
        <v>111</v>
      </c>
      <c r="C8" s="30">
        <v>0</v>
      </c>
      <c r="D8" s="30">
        <v>0</v>
      </c>
      <c r="E8" s="30">
        <v>-9300</v>
      </c>
      <c r="F8" s="30">
        <v>0</v>
      </c>
      <c r="G8" s="30">
        <v>0</v>
      </c>
      <c r="H8" s="30">
        <v>0</v>
      </c>
      <c r="I8" s="30">
        <v>0</v>
      </c>
      <c r="J8" s="30">
        <v>0</v>
      </c>
      <c r="K8" s="30">
        <v>-3291</v>
      </c>
      <c r="L8" s="30">
        <v>0</v>
      </c>
    </row>
    <row r="9" spans="2:12" ht="27" customHeight="1" x14ac:dyDescent="0.3">
      <c r="B9" s="181" t="s">
        <v>112</v>
      </c>
      <c r="C9" s="30">
        <v>0</v>
      </c>
      <c r="D9" s="30">
        <v>0</v>
      </c>
      <c r="E9" s="30">
        <v>0</v>
      </c>
      <c r="F9" s="30">
        <v>0</v>
      </c>
      <c r="G9" s="30">
        <v>0</v>
      </c>
      <c r="H9" s="30">
        <v>0</v>
      </c>
      <c r="I9" s="30">
        <v>0</v>
      </c>
      <c r="J9" s="30">
        <v>0</v>
      </c>
      <c r="K9" s="30">
        <v>0</v>
      </c>
      <c r="L9" s="30">
        <v>0</v>
      </c>
    </row>
    <row r="10" spans="2:12" ht="27" customHeight="1" x14ac:dyDescent="0.3">
      <c r="B10" s="181" t="s">
        <v>113</v>
      </c>
      <c r="C10" s="30">
        <v>-18648</v>
      </c>
      <c r="D10" s="30">
        <v>522381</v>
      </c>
      <c r="E10" s="30">
        <v>1364424</v>
      </c>
      <c r="F10" s="30">
        <v>-92715</v>
      </c>
      <c r="G10" s="30">
        <v>3754439</v>
      </c>
      <c r="H10" s="30">
        <v>275331</v>
      </c>
      <c r="I10" s="30">
        <v>32850</v>
      </c>
      <c r="J10" s="30">
        <v>2376250</v>
      </c>
      <c r="K10" s="30">
        <v>351775</v>
      </c>
      <c r="L10" s="30">
        <v>553535</v>
      </c>
    </row>
    <row r="11" spans="2:12" ht="27" customHeight="1" x14ac:dyDescent="0.3">
      <c r="B11" s="182" t="s">
        <v>114</v>
      </c>
      <c r="C11" s="30">
        <v>0</v>
      </c>
      <c r="D11" s="30">
        <v>15156</v>
      </c>
      <c r="E11" s="183">
        <v>250000</v>
      </c>
      <c r="F11" s="183">
        <v>0</v>
      </c>
      <c r="G11" s="183">
        <v>288909</v>
      </c>
      <c r="H11" s="183">
        <v>0</v>
      </c>
      <c r="I11" s="183">
        <v>0</v>
      </c>
      <c r="J11" s="183">
        <v>-115504</v>
      </c>
      <c r="K11" s="183">
        <v>0</v>
      </c>
      <c r="L11" s="183">
        <v>0</v>
      </c>
    </row>
    <row r="12" spans="2:12" ht="27" customHeight="1" x14ac:dyDescent="0.25">
      <c r="B12" s="189" t="s">
        <v>115</v>
      </c>
      <c r="C12" s="126">
        <v>981875</v>
      </c>
      <c r="D12" s="126">
        <v>1524923</v>
      </c>
      <c r="E12" s="126">
        <v>2055124</v>
      </c>
      <c r="F12" s="126">
        <v>907285</v>
      </c>
      <c r="G12" s="126">
        <v>5293348</v>
      </c>
      <c r="H12" s="126">
        <v>2943331</v>
      </c>
      <c r="I12" s="126">
        <v>714050</v>
      </c>
      <c r="J12" s="126">
        <v>3960746</v>
      </c>
      <c r="K12" s="126">
        <v>1106384</v>
      </c>
      <c r="L12" s="126">
        <v>953535</v>
      </c>
    </row>
    <row r="13" spans="2:12" ht="27" customHeight="1" x14ac:dyDescent="0.3">
      <c r="B13" s="184" t="s">
        <v>116</v>
      </c>
      <c r="C13" s="124">
        <v>4232279</v>
      </c>
      <c r="D13" s="124">
        <v>2232676</v>
      </c>
      <c r="E13" s="124">
        <v>1486934</v>
      </c>
      <c r="F13" s="124">
        <v>97059</v>
      </c>
      <c r="G13" s="124">
        <v>8516110</v>
      </c>
      <c r="H13" s="124">
        <v>6888602</v>
      </c>
      <c r="I13" s="124">
        <v>1585171</v>
      </c>
      <c r="J13" s="124">
        <v>7516258</v>
      </c>
      <c r="K13" s="124">
        <v>557188</v>
      </c>
      <c r="L13" s="124">
        <v>285100</v>
      </c>
    </row>
    <row r="14" spans="2:12" ht="27" customHeight="1" x14ac:dyDescent="0.3">
      <c r="B14" s="181" t="s">
        <v>117</v>
      </c>
      <c r="C14" s="124">
        <v>0</v>
      </c>
      <c r="D14" s="124">
        <v>0</v>
      </c>
      <c r="E14" s="30">
        <v>0</v>
      </c>
      <c r="F14" s="30">
        <v>0</v>
      </c>
      <c r="G14" s="30">
        <v>0</v>
      </c>
      <c r="H14" s="30">
        <v>0</v>
      </c>
      <c r="I14" s="30">
        <v>0</v>
      </c>
      <c r="J14" s="30">
        <v>0</v>
      </c>
      <c r="K14" s="30">
        <v>0</v>
      </c>
      <c r="L14" s="30">
        <v>0</v>
      </c>
    </row>
    <row r="15" spans="2:12" ht="27" customHeight="1" x14ac:dyDescent="0.3">
      <c r="B15" s="182" t="s">
        <v>118</v>
      </c>
      <c r="C15" s="124">
        <v>0</v>
      </c>
      <c r="D15" s="124">
        <v>0</v>
      </c>
      <c r="E15" s="183">
        <v>0</v>
      </c>
      <c r="F15" s="183">
        <v>0</v>
      </c>
      <c r="G15" s="183">
        <v>0</v>
      </c>
      <c r="H15" s="183">
        <v>0</v>
      </c>
      <c r="I15" s="183">
        <v>0</v>
      </c>
      <c r="J15" s="183">
        <v>0</v>
      </c>
      <c r="K15" s="183">
        <v>0</v>
      </c>
      <c r="L15" s="183">
        <v>0</v>
      </c>
    </row>
    <row r="16" spans="2:12" ht="27" customHeight="1" x14ac:dyDescent="0.3">
      <c r="B16" s="181" t="s">
        <v>119</v>
      </c>
      <c r="C16" s="124">
        <v>212384</v>
      </c>
      <c r="D16" s="124">
        <v>186359</v>
      </c>
      <c r="E16" s="30">
        <v>1128204</v>
      </c>
      <c r="F16" s="30">
        <v>84922</v>
      </c>
      <c r="G16" s="30">
        <v>804878</v>
      </c>
      <c r="H16" s="30">
        <v>727688</v>
      </c>
      <c r="I16" s="30">
        <v>385458</v>
      </c>
      <c r="J16" s="30">
        <v>464890</v>
      </c>
      <c r="K16" s="30">
        <v>129411</v>
      </c>
      <c r="L16" s="30">
        <v>98546</v>
      </c>
    </row>
    <row r="17" spans="2:12" ht="27" customHeight="1" thickBot="1" x14ac:dyDescent="0.3">
      <c r="B17" s="187" t="s">
        <v>120</v>
      </c>
      <c r="C17" s="188">
        <v>5426537</v>
      </c>
      <c r="D17" s="188">
        <v>3943957</v>
      </c>
      <c r="E17" s="188">
        <v>4670262</v>
      </c>
      <c r="F17" s="188">
        <v>1089266</v>
      </c>
      <c r="G17" s="188">
        <v>14614336</v>
      </c>
      <c r="H17" s="188">
        <v>10559622</v>
      </c>
      <c r="I17" s="188">
        <v>2684679</v>
      </c>
      <c r="J17" s="188">
        <v>11941895</v>
      </c>
      <c r="K17" s="188">
        <v>1792984</v>
      </c>
      <c r="L17" s="188">
        <v>1337181</v>
      </c>
    </row>
    <row r="18" spans="2:12" ht="27" customHeight="1" thickTop="1" x14ac:dyDescent="0.3">
      <c r="B18" s="184" t="s">
        <v>121</v>
      </c>
      <c r="C18" s="185">
        <v>0</v>
      </c>
      <c r="D18" s="185">
        <v>729066</v>
      </c>
      <c r="E18" s="185">
        <v>0</v>
      </c>
      <c r="F18" s="185">
        <v>0</v>
      </c>
      <c r="G18" s="185">
        <v>0</v>
      </c>
      <c r="H18" s="185">
        <v>40328</v>
      </c>
      <c r="I18" s="185">
        <v>105000</v>
      </c>
      <c r="J18" s="185">
        <v>229870</v>
      </c>
      <c r="K18" s="185">
        <v>0</v>
      </c>
      <c r="L18" s="185">
        <v>0</v>
      </c>
    </row>
    <row r="19" spans="2:12" ht="27" customHeight="1" x14ac:dyDescent="0.3">
      <c r="B19" s="181" t="s">
        <v>122</v>
      </c>
      <c r="C19" s="185">
        <v>0</v>
      </c>
      <c r="D19" s="185">
        <v>525000</v>
      </c>
      <c r="E19" s="26">
        <v>510000</v>
      </c>
      <c r="F19" s="26">
        <v>0</v>
      </c>
      <c r="G19" s="26">
        <v>1225000</v>
      </c>
      <c r="H19" s="26">
        <v>0</v>
      </c>
      <c r="I19" s="26">
        <v>270000</v>
      </c>
      <c r="J19" s="26">
        <v>1560000</v>
      </c>
      <c r="K19" s="26">
        <v>0</v>
      </c>
      <c r="L19" s="26">
        <v>800000</v>
      </c>
    </row>
    <row r="20" spans="2:12" ht="27" customHeight="1" x14ac:dyDescent="0.3">
      <c r="B20" s="181" t="s">
        <v>123</v>
      </c>
      <c r="C20" s="185">
        <v>98452</v>
      </c>
      <c r="D20" s="185">
        <v>133324</v>
      </c>
      <c r="E20" s="26">
        <v>52569</v>
      </c>
      <c r="F20" s="26">
        <v>36781</v>
      </c>
      <c r="G20" s="26">
        <v>98505</v>
      </c>
      <c r="H20" s="26">
        <v>145686</v>
      </c>
      <c r="I20" s="26">
        <v>38501</v>
      </c>
      <c r="J20" s="26">
        <v>251138</v>
      </c>
      <c r="K20" s="26">
        <v>14954</v>
      </c>
      <c r="L20" s="26">
        <v>3323</v>
      </c>
    </row>
    <row r="21" spans="2:12" ht="27" customHeight="1" x14ac:dyDescent="0.3">
      <c r="B21" s="181" t="s">
        <v>124</v>
      </c>
      <c r="C21" s="185">
        <v>1275218</v>
      </c>
      <c r="D21" s="185">
        <v>490086</v>
      </c>
      <c r="E21" s="26">
        <v>2798169</v>
      </c>
      <c r="F21" s="26">
        <v>49827</v>
      </c>
      <c r="G21" s="26">
        <v>7010155</v>
      </c>
      <c r="H21" s="26">
        <v>4689673</v>
      </c>
      <c r="I21" s="26">
        <v>533507</v>
      </c>
      <c r="J21" s="26">
        <v>2444275</v>
      </c>
      <c r="K21" s="26">
        <v>457177</v>
      </c>
      <c r="L21" s="26">
        <v>169550</v>
      </c>
    </row>
    <row r="22" spans="2:12" ht="27" customHeight="1" x14ac:dyDescent="0.3">
      <c r="B22" s="181" t="s">
        <v>125</v>
      </c>
      <c r="C22" s="185">
        <v>0</v>
      </c>
      <c r="D22" s="185">
        <v>0</v>
      </c>
      <c r="E22" s="26">
        <v>0</v>
      </c>
      <c r="F22" s="26">
        <v>0</v>
      </c>
      <c r="G22" s="26">
        <v>0</v>
      </c>
      <c r="H22" s="26">
        <v>0</v>
      </c>
      <c r="I22" s="26">
        <v>0</v>
      </c>
      <c r="J22" s="26">
        <v>525414</v>
      </c>
      <c r="K22" s="26">
        <v>4963</v>
      </c>
      <c r="L22" s="26">
        <v>0</v>
      </c>
    </row>
    <row r="23" spans="2:12" ht="27" customHeight="1" x14ac:dyDescent="0.3">
      <c r="B23" s="181" t="s">
        <v>126</v>
      </c>
      <c r="C23" s="185">
        <v>0</v>
      </c>
      <c r="D23" s="185">
        <v>0</v>
      </c>
      <c r="E23" s="26">
        <v>0</v>
      </c>
      <c r="F23" s="26">
        <v>0</v>
      </c>
      <c r="G23" s="26">
        <v>597913</v>
      </c>
      <c r="H23" s="26">
        <v>0</v>
      </c>
      <c r="I23" s="26">
        <v>30000</v>
      </c>
      <c r="J23" s="26">
        <v>0</v>
      </c>
      <c r="K23" s="26">
        <v>0</v>
      </c>
      <c r="L23" s="26">
        <v>0</v>
      </c>
    </row>
    <row r="24" spans="2:12" ht="27" customHeight="1" x14ac:dyDescent="0.3">
      <c r="B24" s="181" t="s">
        <v>127</v>
      </c>
      <c r="C24" s="185">
        <v>107595</v>
      </c>
      <c r="D24" s="185">
        <v>16362</v>
      </c>
      <c r="E24" s="26">
        <v>0</v>
      </c>
      <c r="F24" s="26">
        <v>0</v>
      </c>
      <c r="G24" s="26">
        <v>11839</v>
      </c>
      <c r="H24" s="26">
        <v>515031</v>
      </c>
      <c r="I24" s="26">
        <v>30112</v>
      </c>
      <c r="J24" s="26">
        <v>247632</v>
      </c>
      <c r="K24" s="26">
        <v>64967</v>
      </c>
      <c r="L24" s="26">
        <v>0</v>
      </c>
    </row>
    <row r="25" spans="2:12" ht="27" customHeight="1" x14ac:dyDescent="0.3">
      <c r="B25" s="181" t="s">
        <v>128</v>
      </c>
      <c r="C25" s="185">
        <v>0</v>
      </c>
      <c r="D25" s="185">
        <v>0</v>
      </c>
      <c r="E25" s="26">
        <v>0</v>
      </c>
      <c r="F25" s="26">
        <v>0</v>
      </c>
      <c r="G25" s="26">
        <v>280439</v>
      </c>
      <c r="H25" s="26">
        <v>0</v>
      </c>
      <c r="I25" s="26">
        <v>0</v>
      </c>
      <c r="J25" s="26">
        <v>10136</v>
      </c>
      <c r="K25" s="26">
        <v>0</v>
      </c>
      <c r="L25" s="26">
        <v>0</v>
      </c>
    </row>
    <row r="26" spans="2:12" ht="27" customHeight="1" x14ac:dyDescent="0.3">
      <c r="B26" s="181" t="s">
        <v>129</v>
      </c>
      <c r="C26" s="185">
        <v>0</v>
      </c>
      <c r="D26" s="185">
        <v>0</v>
      </c>
      <c r="E26" s="26">
        <v>0</v>
      </c>
      <c r="F26" s="26">
        <v>0</v>
      </c>
      <c r="G26" s="26">
        <v>0</v>
      </c>
      <c r="H26" s="26">
        <v>0</v>
      </c>
      <c r="I26" s="26">
        <v>0</v>
      </c>
      <c r="J26" s="26">
        <v>0</v>
      </c>
      <c r="K26" s="26">
        <v>0</v>
      </c>
      <c r="L26" s="26">
        <v>0</v>
      </c>
    </row>
    <row r="27" spans="2:12" ht="27" customHeight="1" x14ac:dyDescent="0.3">
      <c r="B27" s="181" t="s">
        <v>130</v>
      </c>
      <c r="C27" s="185">
        <v>0</v>
      </c>
      <c r="D27" s="185">
        <v>20370</v>
      </c>
      <c r="E27" s="26">
        <v>0</v>
      </c>
      <c r="F27" s="26">
        <v>0</v>
      </c>
      <c r="G27" s="26">
        <v>1246095</v>
      </c>
      <c r="H27" s="26">
        <v>412682</v>
      </c>
      <c r="I27" s="26">
        <v>232089</v>
      </c>
      <c r="J27" s="26">
        <v>343995</v>
      </c>
      <c r="K27" s="26">
        <v>33928</v>
      </c>
      <c r="L27" s="26">
        <v>1266</v>
      </c>
    </row>
    <row r="28" spans="2:12" ht="27" customHeight="1" x14ac:dyDescent="0.3">
      <c r="B28" s="181" t="s">
        <v>131</v>
      </c>
      <c r="C28" s="185">
        <v>0</v>
      </c>
      <c r="D28" s="185">
        <v>0</v>
      </c>
      <c r="E28" s="26">
        <v>0</v>
      </c>
      <c r="F28" s="26">
        <v>0</v>
      </c>
      <c r="G28" s="26">
        <v>22362</v>
      </c>
      <c r="H28" s="26">
        <v>10883</v>
      </c>
      <c r="I28" s="26">
        <v>299720</v>
      </c>
      <c r="J28" s="26">
        <v>19613</v>
      </c>
      <c r="K28" s="26">
        <v>0</v>
      </c>
      <c r="L28" s="26">
        <v>982</v>
      </c>
    </row>
    <row r="29" spans="2:12" ht="27" customHeight="1" x14ac:dyDescent="0.3">
      <c r="B29" s="181" t="s">
        <v>132</v>
      </c>
      <c r="C29" s="185">
        <v>0</v>
      </c>
      <c r="D29" s="185">
        <v>0</v>
      </c>
      <c r="E29" s="26">
        <v>0</v>
      </c>
      <c r="F29" s="26">
        <v>0</v>
      </c>
      <c r="G29" s="26">
        <v>0</v>
      </c>
      <c r="H29" s="26">
        <v>0</v>
      </c>
      <c r="I29" s="26">
        <v>0</v>
      </c>
      <c r="J29" s="26">
        <v>0</v>
      </c>
      <c r="K29" s="26">
        <v>0</v>
      </c>
      <c r="L29" s="26">
        <v>0</v>
      </c>
    </row>
    <row r="30" spans="2:12" ht="27" customHeight="1" x14ac:dyDescent="0.3">
      <c r="B30" s="181" t="s">
        <v>133</v>
      </c>
      <c r="C30" s="185">
        <v>0</v>
      </c>
      <c r="D30" s="185">
        <v>0</v>
      </c>
      <c r="E30" s="26">
        <v>0</v>
      </c>
      <c r="F30" s="26">
        <v>0</v>
      </c>
      <c r="G30" s="26">
        <v>0</v>
      </c>
      <c r="H30" s="26">
        <v>0</v>
      </c>
      <c r="I30" s="26">
        <v>0</v>
      </c>
      <c r="J30" s="26">
        <v>0</v>
      </c>
      <c r="K30" s="26">
        <v>0</v>
      </c>
      <c r="L30" s="26">
        <v>0</v>
      </c>
    </row>
    <row r="31" spans="2:12" ht="27" customHeight="1" x14ac:dyDescent="0.3">
      <c r="B31" s="181" t="s">
        <v>134</v>
      </c>
      <c r="C31" s="185">
        <v>0</v>
      </c>
      <c r="D31" s="185">
        <v>17507</v>
      </c>
      <c r="E31" s="26">
        <v>13970</v>
      </c>
      <c r="F31" s="26">
        <v>0</v>
      </c>
      <c r="G31" s="26">
        <v>59284</v>
      </c>
      <c r="H31" s="26">
        <v>0</v>
      </c>
      <c r="I31" s="26">
        <v>9946</v>
      </c>
      <c r="J31" s="26">
        <v>183323</v>
      </c>
      <c r="K31" s="26">
        <v>5951</v>
      </c>
      <c r="L31" s="26">
        <v>0</v>
      </c>
    </row>
    <row r="32" spans="2:12" ht="27" customHeight="1" x14ac:dyDescent="0.3">
      <c r="B32" s="181" t="s">
        <v>135</v>
      </c>
      <c r="C32" s="185">
        <v>0</v>
      </c>
      <c r="D32" s="185">
        <v>0</v>
      </c>
      <c r="E32" s="26">
        <v>0</v>
      </c>
      <c r="F32" s="26">
        <v>0</v>
      </c>
      <c r="G32" s="26">
        <v>49558</v>
      </c>
      <c r="H32" s="26">
        <v>0</v>
      </c>
      <c r="I32" s="26">
        <v>33627</v>
      </c>
      <c r="J32" s="26">
        <v>110760</v>
      </c>
      <c r="K32" s="26">
        <v>24182</v>
      </c>
      <c r="L32" s="26">
        <v>0</v>
      </c>
    </row>
    <row r="33" spans="1:13" ht="27" customHeight="1" x14ac:dyDescent="0.3">
      <c r="B33" s="181" t="s">
        <v>136</v>
      </c>
      <c r="C33" s="185">
        <v>2231051</v>
      </c>
      <c r="D33" s="185">
        <v>513385</v>
      </c>
      <c r="E33" s="26">
        <v>207169</v>
      </c>
      <c r="F33" s="26">
        <v>0</v>
      </c>
      <c r="G33" s="26">
        <v>910017</v>
      </c>
      <c r="H33" s="26">
        <v>712899</v>
      </c>
      <c r="I33" s="26">
        <v>453038</v>
      </c>
      <c r="J33" s="26">
        <v>1176427</v>
      </c>
      <c r="K33" s="26">
        <v>407074</v>
      </c>
      <c r="L33" s="26">
        <v>18116</v>
      </c>
    </row>
    <row r="34" spans="1:13" ht="27" customHeight="1" x14ac:dyDescent="0.3">
      <c r="B34" s="181" t="s">
        <v>137</v>
      </c>
      <c r="C34" s="185">
        <v>22472</v>
      </c>
      <c r="D34" s="185">
        <v>231473</v>
      </c>
      <c r="E34" s="26">
        <v>73315</v>
      </c>
      <c r="F34" s="26">
        <v>867074</v>
      </c>
      <c r="G34" s="26">
        <v>91592</v>
      </c>
      <c r="H34" s="26">
        <v>978791</v>
      </c>
      <c r="I34" s="26">
        <v>-3330</v>
      </c>
      <c r="J34" s="26">
        <v>955343</v>
      </c>
      <c r="K34" s="26">
        <v>16560</v>
      </c>
      <c r="L34" s="26">
        <v>4120</v>
      </c>
    </row>
    <row r="35" spans="1:13" ht="27" customHeight="1" x14ac:dyDescent="0.3">
      <c r="B35" s="181" t="s">
        <v>138</v>
      </c>
      <c r="C35" s="185">
        <v>1313750</v>
      </c>
      <c r="D35" s="185">
        <v>1053214</v>
      </c>
      <c r="E35" s="26">
        <v>686789</v>
      </c>
      <c r="F35" s="26">
        <v>34263</v>
      </c>
      <c r="G35" s="26">
        <v>2480671</v>
      </c>
      <c r="H35" s="26">
        <v>1210169</v>
      </c>
      <c r="I35" s="26">
        <v>338037</v>
      </c>
      <c r="J35" s="26">
        <v>2805832</v>
      </c>
      <c r="K35" s="26">
        <v>698746</v>
      </c>
      <c r="L35" s="26">
        <v>271609</v>
      </c>
    </row>
    <row r="36" spans="1:13" ht="27" customHeight="1" x14ac:dyDescent="0.3">
      <c r="B36" s="181" t="s">
        <v>139</v>
      </c>
      <c r="C36" s="185">
        <v>57156</v>
      </c>
      <c r="D36" s="185">
        <v>32175</v>
      </c>
      <c r="E36" s="26">
        <v>55662</v>
      </c>
      <c r="F36" s="26">
        <v>0</v>
      </c>
      <c r="G36" s="26">
        <v>72644</v>
      </c>
      <c r="H36" s="26">
        <v>229694</v>
      </c>
      <c r="I36" s="26">
        <v>183851</v>
      </c>
      <c r="J36" s="26">
        <v>240752</v>
      </c>
      <c r="K36" s="26">
        <v>0</v>
      </c>
      <c r="L36" s="26">
        <v>10313</v>
      </c>
    </row>
    <row r="37" spans="1:13" ht="27" customHeight="1" x14ac:dyDescent="0.3">
      <c r="B37" s="182" t="s">
        <v>140</v>
      </c>
      <c r="C37" s="185">
        <v>0</v>
      </c>
      <c r="D37" s="185">
        <v>169080</v>
      </c>
      <c r="E37" s="186">
        <v>72981</v>
      </c>
      <c r="F37" s="186">
        <v>69078</v>
      </c>
      <c r="G37" s="186">
        <v>215639</v>
      </c>
      <c r="H37" s="186">
        <v>763408</v>
      </c>
      <c r="I37" s="186">
        <v>36087</v>
      </c>
      <c r="J37" s="186">
        <v>778946</v>
      </c>
      <c r="K37" s="186">
        <v>64483</v>
      </c>
      <c r="L37" s="186">
        <v>43164</v>
      </c>
    </row>
    <row r="38" spans="1:13" ht="27" customHeight="1" x14ac:dyDescent="0.3">
      <c r="B38" s="181" t="s">
        <v>141</v>
      </c>
      <c r="C38" s="185">
        <v>320842</v>
      </c>
      <c r="D38" s="185">
        <v>12914</v>
      </c>
      <c r="E38" s="26">
        <v>199639</v>
      </c>
      <c r="F38" s="26">
        <v>32241</v>
      </c>
      <c r="G38" s="26">
        <v>242623</v>
      </c>
      <c r="H38" s="26">
        <v>850379</v>
      </c>
      <c r="I38" s="26">
        <v>94492</v>
      </c>
      <c r="J38" s="26">
        <v>58441</v>
      </c>
      <c r="K38" s="26">
        <v>0</v>
      </c>
      <c r="L38" s="26">
        <v>14739</v>
      </c>
    </row>
    <row r="39" spans="1:13" ht="27" customHeight="1" thickBot="1" x14ac:dyDescent="0.3">
      <c r="B39" s="187" t="s">
        <v>142</v>
      </c>
      <c r="C39" s="188">
        <v>5426537</v>
      </c>
      <c r="D39" s="188">
        <v>3943957</v>
      </c>
      <c r="E39" s="188">
        <v>4670262</v>
      </c>
      <c r="F39" s="188">
        <v>1089266</v>
      </c>
      <c r="G39" s="188">
        <v>14614336</v>
      </c>
      <c r="H39" s="188">
        <v>10559622</v>
      </c>
      <c r="I39" s="188">
        <v>2684679</v>
      </c>
      <c r="J39" s="188">
        <v>11941895</v>
      </c>
      <c r="K39" s="188">
        <v>1792984</v>
      </c>
      <c r="L39" s="188">
        <v>1337181</v>
      </c>
    </row>
    <row r="40" spans="1:13" ht="15.75" thickTop="1" x14ac:dyDescent="0.25">
      <c r="A40" s="32"/>
      <c r="B40" s="305" t="s">
        <v>159</v>
      </c>
      <c r="C40" s="305"/>
      <c r="D40" s="305"/>
      <c r="E40" s="305"/>
      <c r="F40" s="305"/>
      <c r="G40" s="305"/>
      <c r="H40" s="305"/>
      <c r="I40" s="305"/>
      <c r="J40" s="305"/>
      <c r="K40" s="295" t="s">
        <v>186</v>
      </c>
      <c r="L40" s="295"/>
      <c r="M40" s="32"/>
    </row>
    <row r="41" spans="1:13" x14ac:dyDescent="0.25">
      <c r="B41" s="32"/>
      <c r="C41" s="42"/>
      <c r="D41" s="42"/>
      <c r="E41" s="42"/>
      <c r="F41" s="42"/>
      <c r="G41" s="42"/>
      <c r="H41" s="42"/>
      <c r="I41" s="42"/>
      <c r="J41" s="42"/>
      <c r="K41" s="42"/>
      <c r="L41" s="42"/>
    </row>
    <row r="42" spans="1:13" x14ac:dyDescent="0.25">
      <c r="C42" s="43"/>
      <c r="D42" s="43"/>
      <c r="E42" s="43"/>
      <c r="F42" s="43"/>
      <c r="G42" s="43"/>
      <c r="H42" s="43"/>
      <c r="I42" s="43"/>
      <c r="J42" s="43"/>
      <c r="K42" s="43"/>
      <c r="L42" s="43"/>
    </row>
    <row r="43" spans="1:13" x14ac:dyDescent="0.25">
      <c r="C43" s="43"/>
      <c r="D43" s="43"/>
      <c r="E43" s="43"/>
      <c r="F43" s="43"/>
      <c r="G43" s="43"/>
      <c r="H43" s="43"/>
      <c r="I43" s="43"/>
      <c r="J43" s="43"/>
      <c r="K43" s="43"/>
      <c r="L43" s="43"/>
    </row>
    <row r="45" spans="1:13" x14ac:dyDescent="0.25">
      <c r="C45" s="38"/>
    </row>
  </sheetData>
  <sheetProtection password="E931" sheet="1" objects="1" scenarios="1"/>
  <mergeCells count="3">
    <mergeCell ref="B4:L4"/>
    <mergeCell ref="B40:J40"/>
    <mergeCell ref="K40:L40"/>
  </mergeCells>
  <pageMargins left="0.7" right="0.7" top="0.75" bottom="0.75" header="0.3" footer="0.3"/>
  <pageSetup paperSize="9" scale="43"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0000"/>
    <pageSetUpPr fitToPage="1"/>
  </sheetPr>
  <dimension ref="A3:N44"/>
  <sheetViews>
    <sheetView showGridLines="0" topLeftCell="A34" zoomScale="80" zoomScaleNormal="80" workbookViewId="0">
      <selection activeCell="N44" sqref="N44"/>
    </sheetView>
  </sheetViews>
  <sheetFormatPr defaultRowHeight="15" x14ac:dyDescent="0.25"/>
  <cols>
    <col min="1" max="1" width="12.5703125" style="12" customWidth="1"/>
    <col min="2" max="2" width="34" style="12" customWidth="1"/>
    <col min="3" max="12" width="21.7109375" style="12" customWidth="1"/>
    <col min="13" max="13" width="1.85546875" style="12" customWidth="1"/>
    <col min="14" max="16384" width="9.140625" style="12"/>
  </cols>
  <sheetData>
    <row r="3" spans="2:14" x14ac:dyDescent="0.25">
      <c r="B3" s="306" t="s">
        <v>143</v>
      </c>
      <c r="C3" s="306"/>
      <c r="D3" s="306"/>
      <c r="E3" s="306"/>
      <c r="F3" s="306"/>
      <c r="G3" s="306"/>
      <c r="H3" s="306"/>
      <c r="I3" s="306"/>
      <c r="J3" s="306"/>
      <c r="K3" s="306"/>
      <c r="L3" s="306"/>
    </row>
    <row r="4" spans="2:14" ht="25.5" customHeight="1" x14ac:dyDescent="0.25">
      <c r="B4" s="302" t="s">
        <v>299</v>
      </c>
      <c r="C4" s="303"/>
      <c r="D4" s="303"/>
      <c r="E4" s="303"/>
      <c r="F4" s="303"/>
      <c r="G4" s="303"/>
      <c r="H4" s="303"/>
      <c r="I4" s="303"/>
      <c r="J4" s="303"/>
      <c r="K4" s="303"/>
      <c r="L4" s="304"/>
    </row>
    <row r="5" spans="2:14" ht="57" customHeight="1" x14ac:dyDescent="0.25">
      <c r="B5" s="179" t="s">
        <v>0</v>
      </c>
      <c r="C5" s="180" t="s">
        <v>158</v>
      </c>
      <c r="D5" s="180" t="s">
        <v>160</v>
      </c>
      <c r="E5" s="180" t="s">
        <v>161</v>
      </c>
      <c r="F5" s="180" t="s">
        <v>56</v>
      </c>
      <c r="G5" s="180" t="s">
        <v>162</v>
      </c>
      <c r="H5" s="180" t="s">
        <v>163</v>
      </c>
      <c r="I5" s="180" t="s">
        <v>164</v>
      </c>
      <c r="J5" s="180" t="s">
        <v>165</v>
      </c>
      <c r="K5" s="180" t="s">
        <v>166</v>
      </c>
      <c r="L5" s="180" t="s">
        <v>32</v>
      </c>
    </row>
    <row r="6" spans="2:14" ht="30" customHeight="1" x14ac:dyDescent="0.3">
      <c r="B6" s="182" t="s">
        <v>109</v>
      </c>
      <c r="C6" s="183">
        <v>300000</v>
      </c>
      <c r="D6" s="183">
        <v>1000000</v>
      </c>
      <c r="E6" s="183">
        <v>600000</v>
      </c>
      <c r="F6" s="183">
        <v>660000</v>
      </c>
      <c r="G6" s="183">
        <v>700000</v>
      </c>
      <c r="H6" s="183">
        <v>550000</v>
      </c>
      <c r="I6" s="183">
        <v>500000</v>
      </c>
      <c r="J6" s="183">
        <v>1000000</v>
      </c>
      <c r="K6" s="183">
        <v>400000</v>
      </c>
      <c r="L6" s="183">
        <v>0</v>
      </c>
      <c r="M6" s="32"/>
      <c r="N6" s="32"/>
    </row>
    <row r="7" spans="2:14" ht="30" customHeight="1" x14ac:dyDescent="0.3">
      <c r="B7" s="181" t="s">
        <v>110</v>
      </c>
      <c r="C7" s="30">
        <v>0</v>
      </c>
      <c r="D7" s="30">
        <v>0</v>
      </c>
      <c r="E7" s="30">
        <v>0</v>
      </c>
      <c r="F7" s="30">
        <v>512139</v>
      </c>
      <c r="G7" s="30">
        <v>0</v>
      </c>
      <c r="H7" s="30">
        <v>0</v>
      </c>
      <c r="I7" s="30">
        <v>0</v>
      </c>
      <c r="J7" s="30">
        <v>0</v>
      </c>
      <c r="K7" s="30">
        <v>0</v>
      </c>
      <c r="L7" s="30">
        <v>0</v>
      </c>
      <c r="M7" s="32"/>
      <c r="N7" s="32"/>
    </row>
    <row r="8" spans="2:14" ht="30" customHeight="1" x14ac:dyDescent="0.3">
      <c r="B8" s="181" t="s">
        <v>111</v>
      </c>
      <c r="C8" s="30">
        <v>-102280</v>
      </c>
      <c r="D8" s="30">
        <v>201758</v>
      </c>
      <c r="E8" s="30">
        <v>105672</v>
      </c>
      <c r="F8" s="30">
        <v>244357</v>
      </c>
      <c r="G8" s="30">
        <v>829766</v>
      </c>
      <c r="H8" s="30">
        <v>578992</v>
      </c>
      <c r="I8" s="30">
        <v>0</v>
      </c>
      <c r="J8" s="30">
        <v>177615</v>
      </c>
      <c r="K8" s="30">
        <v>328452</v>
      </c>
      <c r="L8" s="30">
        <v>0</v>
      </c>
      <c r="M8" s="32"/>
      <c r="N8" s="32"/>
    </row>
    <row r="9" spans="2:14" ht="30" customHeight="1" x14ac:dyDescent="0.3">
      <c r="B9" s="181" t="s">
        <v>112</v>
      </c>
      <c r="C9" s="30">
        <v>0</v>
      </c>
      <c r="D9" s="30">
        <v>0</v>
      </c>
      <c r="E9" s="30">
        <v>0</v>
      </c>
      <c r="F9" s="30">
        <v>0</v>
      </c>
      <c r="G9" s="30">
        <v>0</v>
      </c>
      <c r="H9" s="30">
        <v>0</v>
      </c>
      <c r="I9" s="30">
        <v>0</v>
      </c>
      <c r="J9" s="30">
        <v>0</v>
      </c>
      <c r="K9" s="30">
        <v>0</v>
      </c>
      <c r="L9" s="30">
        <v>0</v>
      </c>
      <c r="M9" s="32"/>
      <c r="N9" s="32"/>
    </row>
    <row r="10" spans="2:14" ht="30" customHeight="1" x14ac:dyDescent="0.3">
      <c r="B10" s="181" t="s">
        <v>113</v>
      </c>
      <c r="C10" s="30">
        <v>891879</v>
      </c>
      <c r="D10" s="30">
        <v>1363219</v>
      </c>
      <c r="E10" s="30">
        <v>402372</v>
      </c>
      <c r="F10" s="30">
        <v>795686</v>
      </c>
      <c r="G10" s="30">
        <v>1215937</v>
      </c>
      <c r="H10" s="30">
        <v>487103</v>
      </c>
      <c r="I10" s="30">
        <v>2144273</v>
      </c>
      <c r="J10" s="30">
        <v>2262433</v>
      </c>
      <c r="K10" s="30">
        <v>99855</v>
      </c>
      <c r="L10" s="30">
        <v>0</v>
      </c>
      <c r="M10" s="32"/>
      <c r="N10" s="32"/>
    </row>
    <row r="11" spans="2:14" ht="30" customHeight="1" x14ac:dyDescent="0.3">
      <c r="B11" s="181" t="s">
        <v>114</v>
      </c>
      <c r="C11" s="30">
        <v>0</v>
      </c>
      <c r="D11" s="30">
        <v>68007</v>
      </c>
      <c r="E11" s="30">
        <v>0</v>
      </c>
      <c r="F11" s="30">
        <v>0</v>
      </c>
      <c r="G11" s="30">
        <v>251869</v>
      </c>
      <c r="H11" s="30">
        <v>97951</v>
      </c>
      <c r="I11" s="30">
        <v>0</v>
      </c>
      <c r="J11" s="30">
        <v>150000</v>
      </c>
      <c r="K11" s="30">
        <v>7500</v>
      </c>
      <c r="L11" s="30">
        <v>0</v>
      </c>
      <c r="M11" s="32"/>
      <c r="N11" s="32"/>
    </row>
    <row r="12" spans="2:14" ht="30" customHeight="1" x14ac:dyDescent="0.25">
      <c r="B12" s="189" t="s">
        <v>115</v>
      </c>
      <c r="C12" s="126">
        <v>1089599</v>
      </c>
      <c r="D12" s="126">
        <v>2632984</v>
      </c>
      <c r="E12" s="126">
        <v>1108044</v>
      </c>
      <c r="F12" s="126">
        <v>2212181</v>
      </c>
      <c r="G12" s="126">
        <v>2997572</v>
      </c>
      <c r="H12" s="126">
        <v>1714046</v>
      </c>
      <c r="I12" s="126">
        <v>2644273</v>
      </c>
      <c r="J12" s="126">
        <v>3590048</v>
      </c>
      <c r="K12" s="126">
        <v>835807</v>
      </c>
      <c r="L12" s="126">
        <v>0</v>
      </c>
      <c r="M12" s="32"/>
      <c r="N12" s="32"/>
    </row>
    <row r="13" spans="2:14" ht="30" customHeight="1" x14ac:dyDescent="0.3">
      <c r="B13" s="181" t="s">
        <v>116</v>
      </c>
      <c r="C13" s="30">
        <v>4302136</v>
      </c>
      <c r="D13" s="30">
        <v>2160056</v>
      </c>
      <c r="E13" s="30">
        <v>1785502</v>
      </c>
      <c r="F13" s="30">
        <v>2343550</v>
      </c>
      <c r="G13" s="30">
        <v>4855087</v>
      </c>
      <c r="H13" s="30">
        <v>2663258</v>
      </c>
      <c r="I13" s="30">
        <v>3224785</v>
      </c>
      <c r="J13" s="30">
        <v>5078767</v>
      </c>
      <c r="K13" s="30">
        <v>908388</v>
      </c>
      <c r="L13" s="30">
        <v>0</v>
      </c>
      <c r="M13" s="32"/>
      <c r="N13" s="32"/>
    </row>
    <row r="14" spans="2:14" ht="30" customHeight="1" x14ac:dyDescent="0.3">
      <c r="B14" s="181" t="s">
        <v>117</v>
      </c>
      <c r="C14" s="30">
        <v>0</v>
      </c>
      <c r="D14" s="30">
        <v>0</v>
      </c>
      <c r="E14" s="30">
        <v>0</v>
      </c>
      <c r="F14" s="30">
        <v>0</v>
      </c>
      <c r="G14" s="30">
        <v>0</v>
      </c>
      <c r="H14" s="30">
        <v>0</v>
      </c>
      <c r="I14" s="30">
        <v>0</v>
      </c>
      <c r="J14" s="30">
        <v>0</v>
      </c>
      <c r="K14" s="30">
        <v>0</v>
      </c>
      <c r="L14" s="30">
        <v>0</v>
      </c>
      <c r="M14" s="32"/>
      <c r="N14" s="32"/>
    </row>
    <row r="15" spans="2:14" ht="30" customHeight="1" x14ac:dyDescent="0.3">
      <c r="B15" s="181" t="s">
        <v>118</v>
      </c>
      <c r="C15" s="30">
        <v>0</v>
      </c>
      <c r="D15" s="30">
        <v>79599</v>
      </c>
      <c r="E15" s="30">
        <v>0</v>
      </c>
      <c r="F15" s="30">
        <v>0</v>
      </c>
      <c r="G15" s="30">
        <v>0</v>
      </c>
      <c r="H15" s="30">
        <v>1904</v>
      </c>
      <c r="I15" s="30">
        <v>0</v>
      </c>
      <c r="J15" s="30">
        <v>471116</v>
      </c>
      <c r="K15" s="30">
        <v>0</v>
      </c>
      <c r="L15" s="30">
        <v>0</v>
      </c>
      <c r="M15" s="32"/>
      <c r="N15" s="32"/>
    </row>
    <row r="16" spans="2:14" ht="30" customHeight="1" x14ac:dyDescent="0.3">
      <c r="B16" s="181" t="s">
        <v>119</v>
      </c>
      <c r="C16" s="30">
        <v>59374</v>
      </c>
      <c r="D16" s="30">
        <v>1130924</v>
      </c>
      <c r="E16" s="30">
        <v>161296</v>
      </c>
      <c r="F16" s="30">
        <v>801673</v>
      </c>
      <c r="G16" s="30">
        <v>1858348</v>
      </c>
      <c r="H16" s="30">
        <v>202604</v>
      </c>
      <c r="I16" s="30">
        <v>564486</v>
      </c>
      <c r="J16" s="30">
        <v>1167920</v>
      </c>
      <c r="K16" s="30">
        <v>80403</v>
      </c>
      <c r="L16" s="30">
        <v>0</v>
      </c>
      <c r="M16" s="32"/>
      <c r="N16" s="32"/>
    </row>
    <row r="17" spans="2:14" ht="30" customHeight="1" thickBot="1" x14ac:dyDescent="0.3">
      <c r="B17" s="187" t="s">
        <v>120</v>
      </c>
      <c r="C17" s="148">
        <v>5451109</v>
      </c>
      <c r="D17" s="148">
        <v>6003563</v>
      </c>
      <c r="E17" s="148">
        <v>3054843</v>
      </c>
      <c r="F17" s="148">
        <v>5357404</v>
      </c>
      <c r="G17" s="148">
        <v>9711007</v>
      </c>
      <c r="H17" s="148">
        <v>4581813</v>
      </c>
      <c r="I17" s="148">
        <v>6433544</v>
      </c>
      <c r="J17" s="148">
        <v>10307851</v>
      </c>
      <c r="K17" s="148">
        <v>1824598</v>
      </c>
      <c r="L17" s="148">
        <v>0</v>
      </c>
      <c r="M17" s="32"/>
      <c r="N17" s="32"/>
    </row>
    <row r="18" spans="2:14" ht="30" customHeight="1" thickTop="1" x14ac:dyDescent="0.3">
      <c r="B18" s="184" t="s">
        <v>121</v>
      </c>
      <c r="C18" s="124">
        <v>0</v>
      </c>
      <c r="D18" s="124">
        <v>381979</v>
      </c>
      <c r="E18" s="124">
        <v>274034</v>
      </c>
      <c r="F18" s="124">
        <v>338904</v>
      </c>
      <c r="G18" s="124">
        <v>1149750</v>
      </c>
      <c r="H18" s="124">
        <v>19206</v>
      </c>
      <c r="I18" s="124">
        <v>0</v>
      </c>
      <c r="J18" s="124">
        <v>0</v>
      </c>
      <c r="K18" s="124">
        <v>133120</v>
      </c>
      <c r="L18" s="124">
        <v>0</v>
      </c>
      <c r="M18" s="32"/>
      <c r="N18" s="32"/>
    </row>
    <row r="19" spans="2:14" ht="30" customHeight="1" x14ac:dyDescent="0.3">
      <c r="B19" s="181" t="s">
        <v>122</v>
      </c>
      <c r="C19" s="30">
        <v>2100570</v>
      </c>
      <c r="D19" s="30">
        <v>780000</v>
      </c>
      <c r="E19" s="30">
        <v>1121766</v>
      </c>
      <c r="F19" s="30">
        <v>1385000</v>
      </c>
      <c r="G19" s="30">
        <v>1396070</v>
      </c>
      <c r="H19" s="30">
        <v>973000</v>
      </c>
      <c r="I19" s="30">
        <v>13750</v>
      </c>
      <c r="J19" s="30">
        <v>2640000</v>
      </c>
      <c r="K19" s="30">
        <v>294260</v>
      </c>
      <c r="L19" s="30">
        <v>0</v>
      </c>
      <c r="M19" s="32"/>
      <c r="N19" s="32"/>
    </row>
    <row r="20" spans="2:14" ht="30" customHeight="1" x14ac:dyDescent="0.3">
      <c r="B20" s="181" t="s">
        <v>123</v>
      </c>
      <c r="C20" s="30">
        <v>0</v>
      </c>
      <c r="D20" s="30">
        <v>6799</v>
      </c>
      <c r="E20" s="30">
        <v>30961</v>
      </c>
      <c r="F20" s="30">
        <v>22768</v>
      </c>
      <c r="G20" s="30">
        <v>30959</v>
      </c>
      <c r="H20" s="30">
        <v>36111</v>
      </c>
      <c r="I20" s="30">
        <v>101234</v>
      </c>
      <c r="J20" s="30">
        <v>136867</v>
      </c>
      <c r="K20" s="30">
        <v>21373</v>
      </c>
      <c r="L20" s="30">
        <v>0</v>
      </c>
      <c r="M20" s="32"/>
      <c r="N20" s="32"/>
    </row>
    <row r="21" spans="2:14" ht="30" customHeight="1" x14ac:dyDescent="0.3">
      <c r="B21" s="181" t="s">
        <v>124</v>
      </c>
      <c r="C21" s="30">
        <v>997657</v>
      </c>
      <c r="D21" s="30">
        <v>1982664</v>
      </c>
      <c r="E21" s="30">
        <v>238669</v>
      </c>
      <c r="F21" s="30">
        <v>1302156</v>
      </c>
      <c r="G21" s="30">
        <v>2531559</v>
      </c>
      <c r="H21" s="30">
        <v>857200</v>
      </c>
      <c r="I21" s="30">
        <v>1935035</v>
      </c>
      <c r="J21" s="30">
        <v>4401447</v>
      </c>
      <c r="K21" s="30">
        <v>227146</v>
      </c>
      <c r="L21" s="30">
        <v>0</v>
      </c>
      <c r="M21" s="32"/>
      <c r="N21" s="32"/>
    </row>
    <row r="22" spans="2:14" ht="30" customHeight="1" x14ac:dyDescent="0.3">
      <c r="B22" s="181" t="s">
        <v>125</v>
      </c>
      <c r="C22" s="30">
        <v>0</v>
      </c>
      <c r="D22" s="30">
        <v>0</v>
      </c>
      <c r="E22" s="30">
        <v>0</v>
      </c>
      <c r="F22" s="30">
        <v>0</v>
      </c>
      <c r="G22" s="30">
        <v>0</v>
      </c>
      <c r="H22" s="30">
        <v>0</v>
      </c>
      <c r="I22" s="30">
        <v>0</v>
      </c>
      <c r="J22" s="30">
        <v>42456</v>
      </c>
      <c r="K22" s="30">
        <v>0</v>
      </c>
      <c r="L22" s="30">
        <v>0</v>
      </c>
      <c r="M22" s="32"/>
      <c r="N22" s="32"/>
    </row>
    <row r="23" spans="2:14" ht="30" customHeight="1" x14ac:dyDescent="0.3">
      <c r="B23" s="181" t="s">
        <v>126</v>
      </c>
      <c r="C23" s="30">
        <v>14500</v>
      </c>
      <c r="D23" s="30">
        <v>0</v>
      </c>
      <c r="E23" s="30">
        <v>0</v>
      </c>
      <c r="F23" s="30">
        <v>52929</v>
      </c>
      <c r="G23" s="30">
        <v>356109</v>
      </c>
      <c r="H23" s="30">
        <v>0</v>
      </c>
      <c r="I23" s="30">
        <v>121369</v>
      </c>
      <c r="J23" s="30">
        <v>50147</v>
      </c>
      <c r="K23" s="30">
        <v>0</v>
      </c>
      <c r="L23" s="30">
        <v>0</v>
      </c>
      <c r="M23" s="32"/>
      <c r="N23" s="32"/>
    </row>
    <row r="24" spans="2:14" ht="30" customHeight="1" x14ac:dyDescent="0.3">
      <c r="B24" s="181" t="s">
        <v>127</v>
      </c>
      <c r="C24" s="30">
        <v>0</v>
      </c>
      <c r="D24" s="30">
        <v>351950</v>
      </c>
      <c r="E24" s="30">
        <v>0</v>
      </c>
      <c r="F24" s="30">
        <v>56827</v>
      </c>
      <c r="G24" s="30">
        <v>302335</v>
      </c>
      <c r="H24" s="30">
        <v>24300</v>
      </c>
      <c r="I24" s="30">
        <v>192181</v>
      </c>
      <c r="J24" s="30">
        <v>271589</v>
      </c>
      <c r="K24" s="30">
        <v>0</v>
      </c>
      <c r="L24" s="30">
        <v>0</v>
      </c>
      <c r="M24" s="32"/>
      <c r="N24" s="32"/>
    </row>
    <row r="25" spans="2:14" ht="30" customHeight="1" x14ac:dyDescent="0.3">
      <c r="B25" s="181" t="s">
        <v>128</v>
      </c>
      <c r="C25" s="30">
        <v>0</v>
      </c>
      <c r="D25" s="30">
        <v>0</v>
      </c>
      <c r="E25" s="30">
        <v>0</v>
      </c>
      <c r="F25" s="30">
        <v>0</v>
      </c>
      <c r="G25" s="30">
        <v>10136</v>
      </c>
      <c r="H25" s="30">
        <v>0</v>
      </c>
      <c r="I25" s="30">
        <v>0</v>
      </c>
      <c r="J25" s="30">
        <v>0</v>
      </c>
      <c r="K25" s="30">
        <v>0</v>
      </c>
      <c r="L25" s="30">
        <v>0</v>
      </c>
      <c r="M25" s="32"/>
      <c r="N25" s="32"/>
    </row>
    <row r="26" spans="2:14" ht="30" customHeight="1" x14ac:dyDescent="0.3">
      <c r="B26" s="181" t="s">
        <v>129</v>
      </c>
      <c r="C26" s="30">
        <v>0</v>
      </c>
      <c r="D26" s="30">
        <v>0</v>
      </c>
      <c r="E26" s="30">
        <v>0</v>
      </c>
      <c r="F26" s="30">
        <v>0</v>
      </c>
      <c r="G26" s="30">
        <v>0</v>
      </c>
      <c r="H26" s="30">
        <v>0</v>
      </c>
      <c r="I26" s="30">
        <v>0</v>
      </c>
      <c r="J26" s="30">
        <v>0</v>
      </c>
      <c r="K26" s="30">
        <v>0</v>
      </c>
      <c r="L26" s="30">
        <v>0</v>
      </c>
      <c r="M26" s="32"/>
      <c r="N26" s="32"/>
    </row>
    <row r="27" spans="2:14" ht="30" customHeight="1" x14ac:dyDescent="0.3">
      <c r="B27" s="181" t="s">
        <v>130</v>
      </c>
      <c r="C27" s="30">
        <v>112528</v>
      </c>
      <c r="D27" s="30">
        <v>81619</v>
      </c>
      <c r="E27" s="30">
        <v>24731</v>
      </c>
      <c r="F27" s="30">
        <v>29920</v>
      </c>
      <c r="G27" s="30">
        <v>394451</v>
      </c>
      <c r="H27" s="30">
        <v>132563</v>
      </c>
      <c r="I27" s="30">
        <v>95771</v>
      </c>
      <c r="J27" s="30">
        <v>743604</v>
      </c>
      <c r="K27" s="30">
        <v>56923</v>
      </c>
      <c r="L27" s="30">
        <v>0</v>
      </c>
      <c r="M27" s="32"/>
      <c r="N27" s="32"/>
    </row>
    <row r="28" spans="2:14" ht="30" customHeight="1" x14ac:dyDescent="0.3">
      <c r="B28" s="181" t="s">
        <v>131</v>
      </c>
      <c r="C28" s="30">
        <v>0</v>
      </c>
      <c r="D28" s="30">
        <v>0</v>
      </c>
      <c r="E28" s="30">
        <v>0</v>
      </c>
      <c r="F28" s="30">
        <v>0</v>
      </c>
      <c r="G28" s="30">
        <v>235990</v>
      </c>
      <c r="H28" s="30">
        <v>6849</v>
      </c>
      <c r="I28" s="30">
        <v>0</v>
      </c>
      <c r="J28" s="30">
        <v>15492</v>
      </c>
      <c r="K28" s="30">
        <v>0</v>
      </c>
      <c r="L28" s="30">
        <v>0</v>
      </c>
      <c r="M28" s="32"/>
      <c r="N28" s="32"/>
    </row>
    <row r="29" spans="2:14" ht="30" customHeight="1" x14ac:dyDescent="0.3">
      <c r="B29" s="181" t="s">
        <v>132</v>
      </c>
      <c r="C29" s="30">
        <v>0</v>
      </c>
      <c r="D29" s="30">
        <v>0</v>
      </c>
      <c r="E29" s="30">
        <v>0</v>
      </c>
      <c r="F29" s="30">
        <v>0</v>
      </c>
      <c r="G29" s="30">
        <v>0</v>
      </c>
      <c r="H29" s="30">
        <v>0</v>
      </c>
      <c r="I29" s="30">
        <v>0</v>
      </c>
      <c r="J29" s="30">
        <v>0</v>
      </c>
      <c r="K29" s="30">
        <v>0</v>
      </c>
      <c r="L29" s="30">
        <v>0</v>
      </c>
      <c r="M29" s="32"/>
      <c r="N29" s="32"/>
    </row>
    <row r="30" spans="2:14" ht="30" customHeight="1" x14ac:dyDescent="0.3">
      <c r="B30" s="181" t="s">
        <v>133</v>
      </c>
      <c r="C30" s="30">
        <v>0</v>
      </c>
      <c r="D30" s="30">
        <v>0</v>
      </c>
      <c r="E30" s="30">
        <v>0</v>
      </c>
      <c r="F30" s="30">
        <v>0</v>
      </c>
      <c r="G30" s="30">
        <v>0</v>
      </c>
      <c r="H30" s="30">
        <v>0</v>
      </c>
      <c r="I30" s="30">
        <v>0</v>
      </c>
      <c r="J30" s="30">
        <v>0</v>
      </c>
      <c r="K30" s="30">
        <v>0</v>
      </c>
      <c r="L30" s="30">
        <v>0</v>
      </c>
      <c r="M30" s="32"/>
      <c r="N30" s="32"/>
    </row>
    <row r="31" spans="2:14" ht="30" customHeight="1" x14ac:dyDescent="0.3">
      <c r="B31" s="181" t="s">
        <v>134</v>
      </c>
      <c r="C31" s="30">
        <v>15396</v>
      </c>
      <c r="D31" s="30">
        <v>8249</v>
      </c>
      <c r="E31" s="30">
        <v>4329</v>
      </c>
      <c r="F31" s="30">
        <v>22225</v>
      </c>
      <c r="G31" s="30">
        <v>203946</v>
      </c>
      <c r="H31" s="30">
        <v>160333</v>
      </c>
      <c r="I31" s="30">
        <v>49861</v>
      </c>
      <c r="J31" s="30">
        <v>0</v>
      </c>
      <c r="K31" s="30">
        <v>13323</v>
      </c>
      <c r="L31" s="30">
        <v>0</v>
      </c>
      <c r="M31" s="32"/>
      <c r="N31" s="32"/>
    </row>
    <row r="32" spans="2:14" ht="30" customHeight="1" x14ac:dyDescent="0.3">
      <c r="B32" s="181" t="s">
        <v>135</v>
      </c>
      <c r="C32" s="30">
        <v>0</v>
      </c>
      <c r="D32" s="30">
        <v>42898</v>
      </c>
      <c r="E32" s="30">
        <v>25681</v>
      </c>
      <c r="F32" s="30">
        <v>0</v>
      </c>
      <c r="G32" s="30">
        <v>0</v>
      </c>
      <c r="H32" s="30">
        <v>0</v>
      </c>
      <c r="I32" s="30">
        <v>258008</v>
      </c>
      <c r="J32" s="30">
        <v>0</v>
      </c>
      <c r="K32" s="30">
        <v>12733</v>
      </c>
      <c r="L32" s="30">
        <v>0</v>
      </c>
      <c r="M32" s="32"/>
      <c r="N32" s="32"/>
    </row>
    <row r="33" spans="1:14" ht="30" customHeight="1" x14ac:dyDescent="0.3">
      <c r="B33" s="181" t="s">
        <v>136</v>
      </c>
      <c r="C33" s="30">
        <v>487533</v>
      </c>
      <c r="D33" s="30">
        <v>858450</v>
      </c>
      <c r="E33" s="30">
        <v>160113</v>
      </c>
      <c r="F33" s="30">
        <v>878233</v>
      </c>
      <c r="G33" s="30">
        <v>857277</v>
      </c>
      <c r="H33" s="30">
        <v>811625</v>
      </c>
      <c r="I33" s="30">
        <v>1374276</v>
      </c>
      <c r="J33" s="30">
        <v>373074</v>
      </c>
      <c r="K33" s="30">
        <v>267611</v>
      </c>
      <c r="L33" s="30">
        <v>0</v>
      </c>
      <c r="M33" s="32"/>
      <c r="N33" s="32"/>
    </row>
    <row r="34" spans="1:14" ht="30" customHeight="1" x14ac:dyDescent="0.3">
      <c r="B34" s="181" t="s">
        <v>137</v>
      </c>
      <c r="C34" s="30">
        <v>1226824</v>
      </c>
      <c r="D34" s="30">
        <v>348692</v>
      </c>
      <c r="E34" s="30">
        <v>195147</v>
      </c>
      <c r="F34" s="30">
        <v>42236</v>
      </c>
      <c r="G34" s="30">
        <v>48673</v>
      </c>
      <c r="H34" s="30">
        <v>129965</v>
      </c>
      <c r="I34" s="30">
        <v>550538</v>
      </c>
      <c r="J34" s="30">
        <v>2084</v>
      </c>
      <c r="K34" s="30">
        <v>2297</v>
      </c>
      <c r="L34" s="30">
        <v>0</v>
      </c>
      <c r="M34" s="32"/>
      <c r="N34" s="32"/>
    </row>
    <row r="35" spans="1:14" ht="30" customHeight="1" x14ac:dyDescent="0.3">
      <c r="B35" s="181" t="s">
        <v>138</v>
      </c>
      <c r="C35" s="30">
        <v>0</v>
      </c>
      <c r="D35" s="30">
        <v>725189</v>
      </c>
      <c r="E35" s="30">
        <v>780325</v>
      </c>
      <c r="F35" s="30">
        <v>782783</v>
      </c>
      <c r="G35" s="30">
        <v>1593708</v>
      </c>
      <c r="H35" s="30">
        <v>795438</v>
      </c>
      <c r="I35" s="30">
        <v>1273875</v>
      </c>
      <c r="J35" s="30">
        <v>1000555</v>
      </c>
      <c r="K35" s="30">
        <v>630299</v>
      </c>
      <c r="L35" s="30">
        <v>0</v>
      </c>
      <c r="M35" s="32"/>
      <c r="N35" s="32"/>
    </row>
    <row r="36" spans="1:14" ht="30" customHeight="1" x14ac:dyDescent="0.3">
      <c r="B36" s="181" t="s">
        <v>139</v>
      </c>
      <c r="C36" s="30">
        <v>0</v>
      </c>
      <c r="D36" s="30">
        <v>154108</v>
      </c>
      <c r="E36" s="30">
        <v>0</v>
      </c>
      <c r="F36" s="30">
        <v>16571</v>
      </c>
      <c r="G36" s="30">
        <v>72447</v>
      </c>
      <c r="H36" s="30">
        <v>20411</v>
      </c>
      <c r="I36" s="30">
        <v>47897</v>
      </c>
      <c r="J36" s="30">
        <v>97053</v>
      </c>
      <c r="K36" s="30">
        <v>116591</v>
      </c>
      <c r="L36" s="30">
        <v>0</v>
      </c>
      <c r="M36" s="32"/>
      <c r="N36" s="32"/>
    </row>
    <row r="37" spans="1:14" ht="30" customHeight="1" x14ac:dyDescent="0.3">
      <c r="B37" s="181" t="s">
        <v>140</v>
      </c>
      <c r="C37" s="30">
        <v>413730</v>
      </c>
      <c r="D37" s="30">
        <v>55308</v>
      </c>
      <c r="E37" s="30">
        <v>116635</v>
      </c>
      <c r="F37" s="30">
        <v>359593</v>
      </c>
      <c r="G37" s="30">
        <v>79150</v>
      </c>
      <c r="H37" s="30">
        <v>613634</v>
      </c>
      <c r="I37" s="30">
        <v>364288</v>
      </c>
      <c r="J37" s="30">
        <v>185225</v>
      </c>
      <c r="K37" s="30">
        <v>0</v>
      </c>
      <c r="L37" s="30">
        <v>0</v>
      </c>
      <c r="M37" s="32"/>
      <c r="N37" s="32"/>
    </row>
    <row r="38" spans="1:14" ht="30" customHeight="1" x14ac:dyDescent="0.3">
      <c r="B38" s="181" t="s">
        <v>141</v>
      </c>
      <c r="C38" s="30">
        <v>82370</v>
      </c>
      <c r="D38" s="30">
        <v>225658</v>
      </c>
      <c r="E38" s="30">
        <v>82452</v>
      </c>
      <c r="F38" s="30">
        <v>67259</v>
      </c>
      <c r="G38" s="30">
        <v>448449</v>
      </c>
      <c r="H38" s="30">
        <v>1179</v>
      </c>
      <c r="I38" s="30">
        <v>55462</v>
      </c>
      <c r="J38" s="30">
        <v>348259</v>
      </c>
      <c r="K38" s="30">
        <v>48921</v>
      </c>
      <c r="L38" s="30">
        <v>0</v>
      </c>
      <c r="M38" s="32"/>
      <c r="N38" s="32"/>
    </row>
    <row r="39" spans="1:14" ht="30" customHeight="1" thickBot="1" x14ac:dyDescent="0.3">
      <c r="B39" s="187" t="s">
        <v>142</v>
      </c>
      <c r="C39" s="148">
        <v>5451109</v>
      </c>
      <c r="D39" s="148">
        <v>6003563</v>
      </c>
      <c r="E39" s="148">
        <v>3054843</v>
      </c>
      <c r="F39" s="148">
        <v>5357404</v>
      </c>
      <c r="G39" s="148">
        <v>9711007</v>
      </c>
      <c r="H39" s="148">
        <v>4581813</v>
      </c>
      <c r="I39" s="148">
        <v>6433544</v>
      </c>
      <c r="J39" s="148">
        <v>10307851</v>
      </c>
      <c r="K39" s="148">
        <v>1824598</v>
      </c>
      <c r="L39" s="148">
        <v>0</v>
      </c>
      <c r="M39" s="32"/>
      <c r="N39" s="32"/>
    </row>
    <row r="40" spans="1:14" ht="15.75" thickTop="1" x14ac:dyDescent="0.25">
      <c r="A40" s="32"/>
      <c r="B40" s="305" t="s">
        <v>159</v>
      </c>
      <c r="C40" s="305"/>
      <c r="D40" s="305"/>
      <c r="E40" s="305"/>
      <c r="F40" s="305"/>
      <c r="G40" s="305"/>
      <c r="H40" s="305"/>
      <c r="I40" s="305"/>
      <c r="J40" s="305"/>
      <c r="K40" s="295" t="s">
        <v>186</v>
      </c>
      <c r="L40" s="295"/>
      <c r="M40" s="32"/>
      <c r="N40" s="32"/>
    </row>
    <row r="41" spans="1:14" x14ac:dyDescent="0.25">
      <c r="A41" s="32"/>
      <c r="B41" s="32"/>
      <c r="C41" s="42"/>
      <c r="D41" s="42"/>
      <c r="E41" s="42"/>
      <c r="F41" s="42"/>
      <c r="G41" s="42"/>
      <c r="H41" s="42"/>
      <c r="I41" s="42"/>
      <c r="J41" s="42"/>
      <c r="K41" s="42"/>
      <c r="L41" s="42"/>
      <c r="M41" s="32"/>
      <c r="N41" s="32"/>
    </row>
    <row r="42" spans="1:14" x14ac:dyDescent="0.25">
      <c r="C42" s="43"/>
      <c r="D42" s="43"/>
      <c r="E42" s="43"/>
      <c r="F42" s="43"/>
      <c r="G42" s="43"/>
      <c r="H42" s="43"/>
      <c r="I42" s="190"/>
      <c r="J42" s="43"/>
      <c r="K42" s="43"/>
      <c r="L42" s="43"/>
      <c r="M42" s="32"/>
      <c r="N42" s="32"/>
    </row>
    <row r="43" spans="1:14" x14ac:dyDescent="0.25">
      <c r="C43" s="43"/>
      <c r="D43" s="43"/>
      <c r="E43" s="43"/>
      <c r="F43" s="43"/>
      <c r="G43" s="43"/>
      <c r="H43" s="43"/>
      <c r="I43" s="43"/>
      <c r="J43" s="43"/>
      <c r="K43" s="43"/>
      <c r="L43" s="43"/>
      <c r="M43" s="32"/>
      <c r="N43" s="32"/>
    </row>
    <row r="44" spans="1:14" x14ac:dyDescent="0.25">
      <c r="C44" s="43"/>
      <c r="D44" s="43"/>
      <c r="E44" s="43"/>
      <c r="F44" s="43"/>
      <c r="G44" s="43"/>
      <c r="H44" s="43"/>
      <c r="I44" s="43"/>
      <c r="J44" s="43"/>
      <c r="K44" s="43"/>
      <c r="L44" s="43"/>
      <c r="M44" s="32"/>
      <c r="N44" s="32"/>
    </row>
  </sheetData>
  <sheetProtection password="E931" sheet="1" objects="1" scenarios="1"/>
  <mergeCells count="4">
    <mergeCell ref="B4:L4"/>
    <mergeCell ref="B40:J40"/>
    <mergeCell ref="K40:L40"/>
    <mergeCell ref="B3:L3"/>
  </mergeCells>
  <pageMargins left="0.7" right="0.7" top="0.75" bottom="0.75" header="0.3" footer="0.3"/>
  <pageSetup paperSize="9" scale="43"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0000"/>
    <pageSetUpPr fitToPage="1"/>
  </sheetPr>
  <dimension ref="A1:M44"/>
  <sheetViews>
    <sheetView showGridLines="0" topLeftCell="B1" zoomScale="80" zoomScaleNormal="80" workbookViewId="0">
      <selection activeCell="M44" sqref="M44"/>
    </sheetView>
  </sheetViews>
  <sheetFormatPr defaultRowHeight="15" x14ac:dyDescent="0.25"/>
  <cols>
    <col min="1" max="1" width="12.42578125" style="12" customWidth="1"/>
    <col min="2" max="2" width="37.42578125" style="12" customWidth="1"/>
    <col min="3" max="13" width="19.5703125" style="12" customWidth="1"/>
    <col min="14" max="16384" width="9.140625" style="12"/>
  </cols>
  <sheetData>
    <row r="1" spans="2:13" ht="9" customHeight="1" x14ac:dyDescent="0.25"/>
    <row r="2" spans="2:13" ht="20.25" customHeight="1" x14ac:dyDescent="0.25"/>
    <row r="3" spans="2:13" ht="17.25" customHeight="1" x14ac:dyDescent="0.25">
      <c r="B3" s="306" t="s">
        <v>143</v>
      </c>
      <c r="C3" s="306"/>
      <c r="D3" s="306"/>
      <c r="E3" s="306"/>
      <c r="F3" s="306"/>
      <c r="G3" s="306"/>
      <c r="H3" s="306"/>
      <c r="I3" s="306"/>
      <c r="J3" s="306"/>
      <c r="K3" s="306"/>
      <c r="L3" s="306"/>
      <c r="M3" s="306"/>
    </row>
    <row r="4" spans="2:13" ht="23.25" customHeight="1" x14ac:dyDescent="0.25">
      <c r="B4" s="302" t="s">
        <v>300</v>
      </c>
      <c r="C4" s="303"/>
      <c r="D4" s="303"/>
      <c r="E4" s="303"/>
      <c r="F4" s="303"/>
      <c r="G4" s="303"/>
      <c r="H4" s="303"/>
      <c r="I4" s="303"/>
      <c r="J4" s="303"/>
      <c r="K4" s="303"/>
      <c r="L4" s="303"/>
      <c r="M4" s="304"/>
    </row>
    <row r="5" spans="2:13" ht="57" customHeight="1" x14ac:dyDescent="0.25">
      <c r="B5" s="179" t="s">
        <v>0</v>
      </c>
      <c r="C5" s="180" t="s">
        <v>33</v>
      </c>
      <c r="D5" s="180" t="s">
        <v>34</v>
      </c>
      <c r="E5" s="180" t="s">
        <v>167</v>
      </c>
      <c r="F5" s="180" t="s">
        <v>50</v>
      </c>
      <c r="G5" s="180" t="s">
        <v>36</v>
      </c>
      <c r="H5" s="180" t="s">
        <v>168</v>
      </c>
      <c r="I5" s="180" t="s">
        <v>38</v>
      </c>
      <c r="J5" s="180" t="s">
        <v>39</v>
      </c>
      <c r="K5" s="180" t="s">
        <v>192</v>
      </c>
      <c r="L5" s="180" t="s">
        <v>217</v>
      </c>
      <c r="M5" s="180" t="s">
        <v>193</v>
      </c>
    </row>
    <row r="6" spans="2:13" ht="30.75" customHeight="1" x14ac:dyDescent="0.3">
      <c r="B6" s="181" t="s">
        <v>109</v>
      </c>
      <c r="C6" s="30">
        <v>2000000</v>
      </c>
      <c r="D6" s="30">
        <v>400000</v>
      </c>
      <c r="E6" s="30">
        <v>810721</v>
      </c>
      <c r="F6" s="30">
        <v>1749873</v>
      </c>
      <c r="G6" s="30">
        <v>300000</v>
      </c>
      <c r="H6" s="30">
        <v>600000</v>
      </c>
      <c r="I6" s="30">
        <v>693000</v>
      </c>
      <c r="J6" s="30">
        <v>303000</v>
      </c>
      <c r="K6" s="30">
        <v>300000</v>
      </c>
      <c r="L6" s="30">
        <v>600000</v>
      </c>
      <c r="M6" s="30">
        <v>410000</v>
      </c>
    </row>
    <row r="7" spans="2:13" ht="30.75" customHeight="1" x14ac:dyDescent="0.3">
      <c r="B7" s="181" t="s">
        <v>110</v>
      </c>
      <c r="C7" s="30">
        <v>0</v>
      </c>
      <c r="D7" s="30">
        <v>1198</v>
      </c>
      <c r="E7" s="30">
        <v>0</v>
      </c>
      <c r="F7" s="30">
        <v>0</v>
      </c>
      <c r="G7" s="30">
        <v>0</v>
      </c>
      <c r="H7" s="30">
        <v>0</v>
      </c>
      <c r="I7" s="30">
        <v>0</v>
      </c>
      <c r="J7" s="30">
        <v>17712</v>
      </c>
      <c r="K7" s="30">
        <v>0</v>
      </c>
      <c r="L7" s="30">
        <v>0</v>
      </c>
      <c r="M7" s="30">
        <v>990000</v>
      </c>
    </row>
    <row r="8" spans="2:13" ht="30.75" customHeight="1" x14ac:dyDescent="0.3">
      <c r="B8" s="181" t="s">
        <v>111</v>
      </c>
      <c r="C8" s="30">
        <v>-10411</v>
      </c>
      <c r="D8" s="30">
        <v>-11542</v>
      </c>
      <c r="E8" s="30">
        <v>191942</v>
      </c>
      <c r="F8" s="30">
        <v>3795</v>
      </c>
      <c r="G8" s="30">
        <v>0</v>
      </c>
      <c r="H8" s="30">
        <v>326196</v>
      </c>
      <c r="I8" s="30">
        <v>-9185</v>
      </c>
      <c r="J8" s="30">
        <v>0</v>
      </c>
      <c r="K8" s="30">
        <v>77602</v>
      </c>
      <c r="L8" s="30">
        <v>0</v>
      </c>
      <c r="M8" s="30">
        <v>-8010</v>
      </c>
    </row>
    <row r="9" spans="2:13" ht="30.75" customHeight="1" x14ac:dyDescent="0.3">
      <c r="B9" s="182" t="s">
        <v>112</v>
      </c>
      <c r="C9" s="183">
        <v>0</v>
      </c>
      <c r="D9" s="183">
        <v>0</v>
      </c>
      <c r="E9" s="183">
        <v>0</v>
      </c>
      <c r="F9" s="183">
        <v>0</v>
      </c>
      <c r="G9" s="183">
        <v>0</v>
      </c>
      <c r="H9" s="183">
        <v>0</v>
      </c>
      <c r="I9" s="183">
        <v>0</v>
      </c>
      <c r="J9" s="183">
        <v>0</v>
      </c>
      <c r="K9" s="183">
        <v>0</v>
      </c>
      <c r="L9" s="183">
        <v>0</v>
      </c>
      <c r="M9" s="183">
        <v>0</v>
      </c>
    </row>
    <row r="10" spans="2:13" ht="30.75" customHeight="1" x14ac:dyDescent="0.3">
      <c r="B10" s="181" t="s">
        <v>113</v>
      </c>
      <c r="C10" s="30">
        <v>3821289</v>
      </c>
      <c r="D10" s="30">
        <v>1683669</v>
      </c>
      <c r="E10" s="30">
        <v>-151381</v>
      </c>
      <c r="F10" s="30">
        <v>18670764</v>
      </c>
      <c r="G10" s="30">
        <v>879260</v>
      </c>
      <c r="H10" s="30">
        <v>1004801</v>
      </c>
      <c r="I10" s="30">
        <v>432896</v>
      </c>
      <c r="J10" s="30">
        <v>333808</v>
      </c>
      <c r="K10" s="30">
        <v>695065</v>
      </c>
      <c r="L10" s="30">
        <v>-23524</v>
      </c>
      <c r="M10" s="30">
        <v>-1039795</v>
      </c>
    </row>
    <row r="11" spans="2:13" ht="30.75" customHeight="1" x14ac:dyDescent="0.3">
      <c r="B11" s="181" t="s">
        <v>114</v>
      </c>
      <c r="C11" s="30">
        <v>0</v>
      </c>
      <c r="D11" s="30">
        <v>329573</v>
      </c>
      <c r="E11" s="30">
        <v>50000</v>
      </c>
      <c r="F11" s="30">
        <v>612358</v>
      </c>
      <c r="G11" s="30">
        <v>0</v>
      </c>
      <c r="H11" s="30">
        <v>0</v>
      </c>
      <c r="I11" s="30">
        <v>30000</v>
      </c>
      <c r="J11" s="30">
        <v>0</v>
      </c>
      <c r="K11" s="30">
        <v>0</v>
      </c>
      <c r="L11" s="30">
        <v>0</v>
      </c>
      <c r="M11" s="30">
        <v>0</v>
      </c>
    </row>
    <row r="12" spans="2:13" ht="30.75" customHeight="1" x14ac:dyDescent="0.25">
      <c r="B12" s="189" t="s">
        <v>115</v>
      </c>
      <c r="C12" s="126">
        <v>5810878</v>
      </c>
      <c r="D12" s="126">
        <v>2402898</v>
      </c>
      <c r="E12" s="126">
        <v>901281</v>
      </c>
      <c r="F12" s="126">
        <v>21036790</v>
      </c>
      <c r="G12" s="126">
        <v>1179260</v>
      </c>
      <c r="H12" s="126">
        <v>1930997</v>
      </c>
      <c r="I12" s="126">
        <v>1146711</v>
      </c>
      <c r="J12" s="126">
        <v>654520</v>
      </c>
      <c r="K12" s="126">
        <v>1072667</v>
      </c>
      <c r="L12" s="126">
        <v>576476</v>
      </c>
      <c r="M12" s="126">
        <v>352195</v>
      </c>
    </row>
    <row r="13" spans="2:13" ht="30.75" customHeight="1" x14ac:dyDescent="0.3">
      <c r="B13" s="181" t="s">
        <v>116</v>
      </c>
      <c r="C13" s="30">
        <v>7540725</v>
      </c>
      <c r="D13" s="30">
        <v>2992399</v>
      </c>
      <c r="E13" s="30">
        <v>1699507</v>
      </c>
      <c r="F13" s="30">
        <v>9911206</v>
      </c>
      <c r="G13" s="30">
        <v>2139920</v>
      </c>
      <c r="H13" s="30">
        <v>1893035</v>
      </c>
      <c r="I13" s="30">
        <v>1621244</v>
      </c>
      <c r="J13" s="30">
        <v>1052935</v>
      </c>
      <c r="K13" s="30">
        <v>799418</v>
      </c>
      <c r="L13" s="30">
        <v>54846</v>
      </c>
      <c r="M13" s="30">
        <v>986181</v>
      </c>
    </row>
    <row r="14" spans="2:13" ht="30.75" customHeight="1" x14ac:dyDescent="0.3">
      <c r="B14" s="181" t="s">
        <v>117</v>
      </c>
      <c r="C14" s="30">
        <v>0</v>
      </c>
      <c r="D14" s="30">
        <v>0</v>
      </c>
      <c r="E14" s="30">
        <v>0</v>
      </c>
      <c r="F14" s="30">
        <v>0</v>
      </c>
      <c r="G14" s="30">
        <v>0</v>
      </c>
      <c r="H14" s="30">
        <v>0</v>
      </c>
      <c r="I14" s="30">
        <v>0</v>
      </c>
      <c r="J14" s="30">
        <v>0</v>
      </c>
      <c r="K14" s="30">
        <v>0</v>
      </c>
      <c r="L14" s="30">
        <v>0</v>
      </c>
      <c r="M14" s="30">
        <v>0</v>
      </c>
    </row>
    <row r="15" spans="2:13" ht="30.75" customHeight="1" x14ac:dyDescent="0.3">
      <c r="B15" s="181" t="s">
        <v>118</v>
      </c>
      <c r="C15" s="30">
        <v>0</v>
      </c>
      <c r="D15" s="30">
        <v>101039</v>
      </c>
      <c r="E15" s="30">
        <v>62821</v>
      </c>
      <c r="F15" s="30">
        <v>0</v>
      </c>
      <c r="G15" s="30">
        <v>0</v>
      </c>
      <c r="H15" s="30">
        <v>0</v>
      </c>
      <c r="I15" s="30">
        <v>0</v>
      </c>
      <c r="J15" s="30">
        <v>200000</v>
      </c>
      <c r="K15" s="30">
        <v>0</v>
      </c>
      <c r="L15" s="30">
        <v>0</v>
      </c>
      <c r="M15" s="30">
        <v>0</v>
      </c>
    </row>
    <row r="16" spans="2:13" ht="30.75" customHeight="1" x14ac:dyDescent="0.3">
      <c r="B16" s="181" t="s">
        <v>119</v>
      </c>
      <c r="C16" s="30">
        <v>782154</v>
      </c>
      <c r="D16" s="30">
        <v>1170270</v>
      </c>
      <c r="E16" s="30">
        <v>386657</v>
      </c>
      <c r="F16" s="30">
        <v>490506</v>
      </c>
      <c r="G16" s="30">
        <v>140199</v>
      </c>
      <c r="H16" s="30">
        <v>377202</v>
      </c>
      <c r="I16" s="30">
        <v>133762</v>
      </c>
      <c r="J16" s="30">
        <v>177239</v>
      </c>
      <c r="K16" s="30">
        <v>60887</v>
      </c>
      <c r="L16" s="30">
        <v>87808</v>
      </c>
      <c r="M16" s="30">
        <v>4121275</v>
      </c>
    </row>
    <row r="17" spans="2:13" ht="30.75" customHeight="1" thickBot="1" x14ac:dyDescent="0.3">
      <c r="B17" s="187" t="s">
        <v>120</v>
      </c>
      <c r="C17" s="148">
        <v>14133756</v>
      </c>
      <c r="D17" s="148">
        <v>6666606</v>
      </c>
      <c r="E17" s="148">
        <v>3050267</v>
      </c>
      <c r="F17" s="148">
        <v>31438502</v>
      </c>
      <c r="G17" s="148">
        <v>3459379</v>
      </c>
      <c r="H17" s="148">
        <v>4201234</v>
      </c>
      <c r="I17" s="148">
        <v>2901717</v>
      </c>
      <c r="J17" s="148">
        <v>2084693</v>
      </c>
      <c r="K17" s="148">
        <v>1932972</v>
      </c>
      <c r="L17" s="148">
        <v>719130</v>
      </c>
      <c r="M17" s="148">
        <v>5459650</v>
      </c>
    </row>
    <row r="18" spans="2:13" ht="30.75" customHeight="1" thickTop="1" x14ac:dyDescent="0.3">
      <c r="B18" s="184" t="s">
        <v>121</v>
      </c>
      <c r="C18" s="124">
        <v>0</v>
      </c>
      <c r="D18" s="124">
        <v>679732</v>
      </c>
      <c r="E18" s="124">
        <v>76451</v>
      </c>
      <c r="F18" s="124">
        <v>28098</v>
      </c>
      <c r="G18" s="124">
        <v>0</v>
      </c>
      <c r="H18" s="124">
        <v>214276</v>
      </c>
      <c r="I18" s="124">
        <v>0</v>
      </c>
      <c r="J18" s="124">
        <v>111825</v>
      </c>
      <c r="K18" s="124">
        <v>0</v>
      </c>
      <c r="L18" s="124">
        <v>0</v>
      </c>
      <c r="M18" s="124">
        <v>0</v>
      </c>
    </row>
    <row r="19" spans="2:13" ht="30.75" customHeight="1" x14ac:dyDescent="0.3">
      <c r="B19" s="181" t="s">
        <v>122</v>
      </c>
      <c r="C19" s="30">
        <v>0</v>
      </c>
      <c r="D19" s="30">
        <v>1094468</v>
      </c>
      <c r="E19" s="30">
        <v>429152</v>
      </c>
      <c r="F19" s="30">
        <v>7441721</v>
      </c>
      <c r="G19" s="30">
        <v>805601</v>
      </c>
      <c r="H19" s="30">
        <v>434974</v>
      </c>
      <c r="I19" s="30">
        <v>491000</v>
      </c>
      <c r="J19" s="30">
        <v>732025</v>
      </c>
      <c r="K19" s="30">
        <v>0</v>
      </c>
      <c r="L19" s="30">
        <v>0</v>
      </c>
      <c r="M19" s="30">
        <v>0</v>
      </c>
    </row>
    <row r="20" spans="2:13" ht="30.75" customHeight="1" x14ac:dyDescent="0.3">
      <c r="B20" s="181" t="s">
        <v>123</v>
      </c>
      <c r="C20" s="30">
        <v>33591</v>
      </c>
      <c r="D20" s="30">
        <v>75625</v>
      </c>
      <c r="E20" s="30">
        <v>46861</v>
      </c>
      <c r="F20" s="30">
        <v>69473</v>
      </c>
      <c r="G20" s="30">
        <v>48139</v>
      </c>
      <c r="H20" s="30">
        <v>81267</v>
      </c>
      <c r="I20" s="30">
        <v>46928</v>
      </c>
      <c r="J20" s="30">
        <v>54497</v>
      </c>
      <c r="K20" s="30">
        <v>40690</v>
      </c>
      <c r="L20" s="30">
        <v>1365</v>
      </c>
      <c r="M20" s="30">
        <v>187168</v>
      </c>
    </row>
    <row r="21" spans="2:13" ht="30.75" customHeight="1" x14ac:dyDescent="0.3">
      <c r="B21" s="181" t="s">
        <v>124</v>
      </c>
      <c r="C21" s="30">
        <v>2836744</v>
      </c>
      <c r="D21" s="30">
        <v>2263817</v>
      </c>
      <c r="E21" s="30">
        <v>174896</v>
      </c>
      <c r="F21" s="30">
        <v>9809444</v>
      </c>
      <c r="G21" s="30">
        <v>579137</v>
      </c>
      <c r="H21" s="30">
        <v>428070</v>
      </c>
      <c r="I21" s="30">
        <v>1065318</v>
      </c>
      <c r="J21" s="30">
        <v>206955</v>
      </c>
      <c r="K21" s="30">
        <v>487107</v>
      </c>
      <c r="L21" s="30">
        <v>30000</v>
      </c>
      <c r="M21" s="30">
        <v>377611</v>
      </c>
    </row>
    <row r="22" spans="2:13" ht="30.75" customHeight="1" x14ac:dyDescent="0.3">
      <c r="B22" s="181" t="s">
        <v>125</v>
      </c>
      <c r="C22" s="30">
        <v>0</v>
      </c>
      <c r="D22" s="30">
        <v>0</v>
      </c>
      <c r="E22" s="30">
        <v>0</v>
      </c>
      <c r="F22" s="30">
        <v>0</v>
      </c>
      <c r="G22" s="30">
        <v>1573</v>
      </c>
      <c r="H22" s="30">
        <v>0</v>
      </c>
      <c r="I22" s="30">
        <v>0</v>
      </c>
      <c r="J22" s="30">
        <v>0</v>
      </c>
      <c r="K22" s="30">
        <v>0</v>
      </c>
      <c r="L22" s="30">
        <v>0</v>
      </c>
      <c r="M22" s="30">
        <v>0</v>
      </c>
    </row>
    <row r="23" spans="2:13" ht="30.75" customHeight="1" x14ac:dyDescent="0.3">
      <c r="B23" s="181" t="s">
        <v>126</v>
      </c>
      <c r="C23" s="30">
        <v>1746274</v>
      </c>
      <c r="D23" s="30">
        <v>81905</v>
      </c>
      <c r="E23" s="30">
        <v>170000</v>
      </c>
      <c r="F23" s="30">
        <v>4095607</v>
      </c>
      <c r="G23" s="30">
        <v>0</v>
      </c>
      <c r="H23" s="30">
        <v>397534</v>
      </c>
      <c r="I23" s="30">
        <v>0</v>
      </c>
      <c r="J23" s="30">
        <v>0</v>
      </c>
      <c r="K23" s="30">
        <v>143807</v>
      </c>
      <c r="L23" s="30">
        <v>0</v>
      </c>
      <c r="M23" s="30">
        <v>0</v>
      </c>
    </row>
    <row r="24" spans="2:13" ht="30.75" customHeight="1" x14ac:dyDescent="0.3">
      <c r="B24" s="181" t="s">
        <v>127</v>
      </c>
      <c r="C24" s="30">
        <v>22125</v>
      </c>
      <c r="D24" s="30">
        <v>51855</v>
      </c>
      <c r="E24" s="30">
        <v>5027</v>
      </c>
      <c r="F24" s="30">
        <v>483055</v>
      </c>
      <c r="G24" s="30">
        <v>16900</v>
      </c>
      <c r="H24" s="30">
        <v>106789</v>
      </c>
      <c r="I24" s="30">
        <v>10951</v>
      </c>
      <c r="J24" s="30">
        <v>0</v>
      </c>
      <c r="K24" s="30">
        <v>0</v>
      </c>
      <c r="L24" s="30">
        <v>0</v>
      </c>
      <c r="M24" s="30">
        <v>0</v>
      </c>
    </row>
    <row r="25" spans="2:13" ht="30.75" customHeight="1" x14ac:dyDescent="0.3">
      <c r="B25" s="181" t="s">
        <v>128</v>
      </c>
      <c r="C25" s="30">
        <v>0</v>
      </c>
      <c r="D25" s="30">
        <v>41241</v>
      </c>
      <c r="E25" s="30">
        <v>0</v>
      </c>
      <c r="F25" s="30">
        <v>0</v>
      </c>
      <c r="G25" s="30">
        <v>0</v>
      </c>
      <c r="H25" s="30">
        <v>0</v>
      </c>
      <c r="I25" s="30">
        <v>0</v>
      </c>
      <c r="J25" s="30">
        <v>0</v>
      </c>
      <c r="K25" s="30">
        <v>0</v>
      </c>
      <c r="L25" s="30">
        <v>0</v>
      </c>
      <c r="M25" s="30">
        <v>0</v>
      </c>
    </row>
    <row r="26" spans="2:13" ht="30.75" customHeight="1" x14ac:dyDescent="0.3">
      <c r="B26" s="181" t="s">
        <v>129</v>
      </c>
      <c r="C26" s="30">
        <v>0</v>
      </c>
      <c r="D26" s="30">
        <v>0</v>
      </c>
      <c r="E26" s="30">
        <v>0</v>
      </c>
      <c r="F26" s="30">
        <v>0</v>
      </c>
      <c r="G26" s="30">
        <v>0</v>
      </c>
      <c r="H26" s="30">
        <v>0</v>
      </c>
      <c r="I26" s="30">
        <v>0</v>
      </c>
      <c r="J26" s="30">
        <v>0</v>
      </c>
      <c r="K26" s="30">
        <v>0</v>
      </c>
      <c r="L26" s="30">
        <v>0</v>
      </c>
      <c r="M26" s="30">
        <v>0</v>
      </c>
    </row>
    <row r="27" spans="2:13" ht="30.75" customHeight="1" x14ac:dyDescent="0.3">
      <c r="B27" s="181" t="s">
        <v>130</v>
      </c>
      <c r="C27" s="30">
        <v>1308977</v>
      </c>
      <c r="D27" s="30">
        <v>46148</v>
      </c>
      <c r="E27" s="30">
        <v>5922</v>
      </c>
      <c r="F27" s="30">
        <v>1815453</v>
      </c>
      <c r="G27" s="30">
        <v>9772</v>
      </c>
      <c r="H27" s="30">
        <v>162560</v>
      </c>
      <c r="I27" s="30">
        <v>95961</v>
      </c>
      <c r="J27" s="30">
        <v>1182</v>
      </c>
      <c r="K27" s="30">
        <v>153384</v>
      </c>
      <c r="L27" s="30">
        <v>0</v>
      </c>
      <c r="M27" s="30">
        <v>0</v>
      </c>
    </row>
    <row r="28" spans="2:13" ht="30.75" customHeight="1" x14ac:dyDescent="0.3">
      <c r="B28" s="181" t="s">
        <v>131</v>
      </c>
      <c r="C28" s="30">
        <v>583636</v>
      </c>
      <c r="D28" s="30">
        <v>211542</v>
      </c>
      <c r="E28" s="30">
        <v>859050</v>
      </c>
      <c r="F28" s="30">
        <v>202231</v>
      </c>
      <c r="G28" s="30">
        <v>367793</v>
      </c>
      <c r="H28" s="30">
        <v>539590</v>
      </c>
      <c r="I28" s="30">
        <v>100825</v>
      </c>
      <c r="J28" s="30">
        <v>1020</v>
      </c>
      <c r="K28" s="30">
        <v>0</v>
      </c>
      <c r="L28" s="30">
        <v>0</v>
      </c>
      <c r="M28" s="30">
        <v>0</v>
      </c>
    </row>
    <row r="29" spans="2:13" ht="30.75" customHeight="1" x14ac:dyDescent="0.3">
      <c r="B29" s="181" t="s">
        <v>132</v>
      </c>
      <c r="C29" s="30">
        <v>445</v>
      </c>
      <c r="D29" s="30">
        <v>0</v>
      </c>
      <c r="E29" s="30">
        <v>0</v>
      </c>
      <c r="F29" s="30">
        <v>89</v>
      </c>
      <c r="G29" s="30">
        <v>0</v>
      </c>
      <c r="H29" s="30">
        <v>0</v>
      </c>
      <c r="I29" s="30">
        <v>0</v>
      </c>
      <c r="J29" s="30">
        <v>0</v>
      </c>
      <c r="K29" s="30">
        <v>0</v>
      </c>
      <c r="L29" s="30">
        <v>0</v>
      </c>
      <c r="M29" s="30">
        <v>0</v>
      </c>
    </row>
    <row r="30" spans="2:13" ht="30.75" customHeight="1" x14ac:dyDescent="0.3">
      <c r="B30" s="181" t="s">
        <v>133</v>
      </c>
      <c r="C30" s="30">
        <v>0</v>
      </c>
      <c r="D30" s="30">
        <v>0</v>
      </c>
      <c r="E30" s="30">
        <v>0</v>
      </c>
      <c r="F30" s="30">
        <v>0</v>
      </c>
      <c r="G30" s="30">
        <v>0</v>
      </c>
      <c r="H30" s="30">
        <v>0</v>
      </c>
      <c r="I30" s="30">
        <v>0</v>
      </c>
      <c r="J30" s="30">
        <v>0</v>
      </c>
      <c r="K30" s="30">
        <v>0</v>
      </c>
      <c r="L30" s="30">
        <v>0</v>
      </c>
      <c r="M30" s="30">
        <v>0</v>
      </c>
    </row>
    <row r="31" spans="2:13" ht="30.75" customHeight="1" x14ac:dyDescent="0.3">
      <c r="B31" s="181" t="s">
        <v>134</v>
      </c>
      <c r="C31" s="30">
        <v>15941</v>
      </c>
      <c r="D31" s="30">
        <v>380</v>
      </c>
      <c r="E31" s="30">
        <v>0</v>
      </c>
      <c r="F31" s="30">
        <v>0</v>
      </c>
      <c r="G31" s="30">
        <v>0</v>
      </c>
      <c r="H31" s="30">
        <v>13141</v>
      </c>
      <c r="I31" s="30">
        <v>0</v>
      </c>
      <c r="J31" s="30">
        <v>0</v>
      </c>
      <c r="K31" s="30">
        <v>3628</v>
      </c>
      <c r="L31" s="30">
        <v>0</v>
      </c>
      <c r="M31" s="30">
        <v>0</v>
      </c>
    </row>
    <row r="32" spans="2:13" ht="30.75" customHeight="1" x14ac:dyDescent="0.3">
      <c r="B32" s="181" t="s">
        <v>135</v>
      </c>
      <c r="C32" s="30">
        <v>95357</v>
      </c>
      <c r="D32" s="30">
        <v>0</v>
      </c>
      <c r="E32" s="30">
        <v>0</v>
      </c>
      <c r="F32" s="30">
        <v>703599</v>
      </c>
      <c r="G32" s="30">
        <v>0</v>
      </c>
      <c r="H32" s="30">
        <v>0</v>
      </c>
      <c r="I32" s="30">
        <v>0</v>
      </c>
      <c r="J32" s="30">
        <v>0</v>
      </c>
      <c r="K32" s="30">
        <v>0</v>
      </c>
      <c r="L32" s="30">
        <v>0</v>
      </c>
      <c r="M32" s="30">
        <v>0</v>
      </c>
    </row>
    <row r="33" spans="1:13" ht="30.75" customHeight="1" x14ac:dyDescent="0.3">
      <c r="B33" s="181" t="s">
        <v>136</v>
      </c>
      <c r="C33" s="30">
        <v>2005073</v>
      </c>
      <c r="D33" s="30">
        <v>451936</v>
      </c>
      <c r="E33" s="30">
        <v>64342</v>
      </c>
      <c r="F33" s="30">
        <v>1029284</v>
      </c>
      <c r="G33" s="30">
        <v>254003</v>
      </c>
      <c r="H33" s="30">
        <v>1037223</v>
      </c>
      <c r="I33" s="30">
        <v>181230</v>
      </c>
      <c r="J33" s="30">
        <v>88101</v>
      </c>
      <c r="K33" s="30">
        <v>51021</v>
      </c>
      <c r="L33" s="30">
        <v>600000</v>
      </c>
      <c r="M33" s="30">
        <v>598356</v>
      </c>
    </row>
    <row r="34" spans="1:13" ht="30.75" customHeight="1" x14ac:dyDescent="0.3">
      <c r="B34" s="181" t="s">
        <v>137</v>
      </c>
      <c r="C34" s="30">
        <v>168606</v>
      </c>
      <c r="D34" s="30">
        <v>63665</v>
      </c>
      <c r="E34" s="30">
        <v>36089</v>
      </c>
      <c r="F34" s="30">
        <v>311603</v>
      </c>
      <c r="G34" s="30">
        <v>42361</v>
      </c>
      <c r="H34" s="30">
        <v>72136</v>
      </c>
      <c r="I34" s="30">
        <v>66120</v>
      </c>
      <c r="J34" s="30">
        <v>16579</v>
      </c>
      <c r="K34" s="30">
        <v>1181</v>
      </c>
      <c r="L34" s="30">
        <v>9369</v>
      </c>
      <c r="M34" s="30">
        <v>113627</v>
      </c>
    </row>
    <row r="35" spans="1:13" ht="30.75" customHeight="1" x14ac:dyDescent="0.3">
      <c r="B35" s="181" t="s">
        <v>138</v>
      </c>
      <c r="C35" s="30">
        <v>3573970</v>
      </c>
      <c r="D35" s="30">
        <v>989952</v>
      </c>
      <c r="E35" s="30">
        <v>791709</v>
      </c>
      <c r="F35" s="30">
        <v>2989965</v>
      </c>
      <c r="G35" s="30">
        <v>1050319</v>
      </c>
      <c r="H35" s="30">
        <v>550745</v>
      </c>
      <c r="I35" s="30">
        <v>658002</v>
      </c>
      <c r="J35" s="30">
        <v>707397</v>
      </c>
      <c r="K35" s="30">
        <v>698098</v>
      </c>
      <c r="L35" s="30">
        <v>52224</v>
      </c>
      <c r="M35" s="30">
        <v>2970216</v>
      </c>
    </row>
    <row r="36" spans="1:13" ht="30.75" customHeight="1" x14ac:dyDescent="0.3">
      <c r="B36" s="181" t="s">
        <v>139</v>
      </c>
      <c r="C36" s="30">
        <v>1047092</v>
      </c>
      <c r="D36" s="30">
        <v>0</v>
      </c>
      <c r="E36" s="30">
        <v>41089</v>
      </c>
      <c r="F36" s="30">
        <v>403999</v>
      </c>
      <c r="G36" s="30">
        <v>99467</v>
      </c>
      <c r="H36" s="30">
        <v>0</v>
      </c>
      <c r="I36" s="30">
        <v>71815</v>
      </c>
      <c r="J36" s="30">
        <v>93799</v>
      </c>
      <c r="K36" s="30">
        <v>68142</v>
      </c>
      <c r="L36" s="30">
        <v>14521</v>
      </c>
      <c r="M36" s="30">
        <v>601760</v>
      </c>
    </row>
    <row r="37" spans="1:13" ht="30.75" customHeight="1" x14ac:dyDescent="0.3">
      <c r="B37" s="181" t="s">
        <v>140</v>
      </c>
      <c r="C37" s="30">
        <v>323134</v>
      </c>
      <c r="D37" s="30">
        <v>566644</v>
      </c>
      <c r="E37" s="30">
        <v>198115</v>
      </c>
      <c r="F37" s="30">
        <v>337710</v>
      </c>
      <c r="G37" s="30">
        <v>32729</v>
      </c>
      <c r="H37" s="30">
        <v>145301</v>
      </c>
      <c r="I37" s="30">
        <v>11719</v>
      </c>
      <c r="J37" s="30">
        <v>16640</v>
      </c>
      <c r="K37" s="30">
        <v>222828</v>
      </c>
      <c r="L37" s="30">
        <v>0</v>
      </c>
      <c r="M37" s="30">
        <v>334187</v>
      </c>
    </row>
    <row r="38" spans="1:13" ht="30.75" customHeight="1" x14ac:dyDescent="0.3">
      <c r="B38" s="181" t="s">
        <v>141</v>
      </c>
      <c r="C38" s="30">
        <v>372792</v>
      </c>
      <c r="D38" s="30">
        <v>47696</v>
      </c>
      <c r="E38" s="30">
        <v>151562</v>
      </c>
      <c r="F38" s="30">
        <v>1717171</v>
      </c>
      <c r="G38" s="30">
        <v>151586</v>
      </c>
      <c r="H38" s="30">
        <v>17629</v>
      </c>
      <c r="I38" s="30">
        <v>101848</v>
      </c>
      <c r="J38" s="30">
        <v>54673</v>
      </c>
      <c r="K38" s="30">
        <v>63086</v>
      </c>
      <c r="L38" s="30">
        <v>11651</v>
      </c>
      <c r="M38" s="30">
        <v>276725</v>
      </c>
    </row>
    <row r="39" spans="1:13" ht="30.75" customHeight="1" thickBot="1" x14ac:dyDescent="0.3">
      <c r="B39" s="187" t="s">
        <v>142</v>
      </c>
      <c r="C39" s="148">
        <v>14133756</v>
      </c>
      <c r="D39" s="148">
        <v>6666606</v>
      </c>
      <c r="E39" s="148">
        <v>3050267</v>
      </c>
      <c r="F39" s="148">
        <v>31438502</v>
      </c>
      <c r="G39" s="148">
        <v>3459379</v>
      </c>
      <c r="H39" s="148">
        <v>4201234</v>
      </c>
      <c r="I39" s="148">
        <v>2901717</v>
      </c>
      <c r="J39" s="148">
        <v>2084693</v>
      </c>
      <c r="K39" s="148">
        <v>1932972</v>
      </c>
      <c r="L39" s="148">
        <v>719130</v>
      </c>
      <c r="M39" s="148">
        <v>5459650</v>
      </c>
    </row>
    <row r="40" spans="1:13" ht="15.75" thickTop="1" x14ac:dyDescent="0.25">
      <c r="A40" s="32"/>
      <c r="B40" s="305" t="s">
        <v>159</v>
      </c>
      <c r="C40" s="305"/>
      <c r="D40" s="305"/>
      <c r="E40" s="305"/>
      <c r="F40" s="305"/>
      <c r="G40" s="305"/>
      <c r="H40" s="305"/>
      <c r="I40" s="305"/>
      <c r="J40" s="305"/>
      <c r="K40" s="295" t="s">
        <v>186</v>
      </c>
      <c r="L40" s="295"/>
      <c r="M40" s="295"/>
    </row>
    <row r="41" spans="1:13" x14ac:dyDescent="0.25">
      <c r="B41" s="32"/>
      <c r="C41" s="42"/>
      <c r="D41" s="42"/>
      <c r="E41" s="42"/>
      <c r="F41" s="42"/>
      <c r="G41" s="42"/>
      <c r="H41" s="42"/>
      <c r="I41" s="42"/>
      <c r="J41" s="42"/>
      <c r="K41" s="42"/>
      <c r="L41" s="42"/>
      <c r="M41" s="42"/>
    </row>
    <row r="42" spans="1:13" x14ac:dyDescent="0.25">
      <c r="C42" s="43"/>
      <c r="D42" s="43"/>
      <c r="E42" s="43"/>
      <c r="F42" s="43"/>
      <c r="G42" s="43"/>
      <c r="H42" s="43"/>
      <c r="I42" s="190"/>
      <c r="J42" s="43"/>
      <c r="K42" s="43"/>
      <c r="L42" s="43"/>
      <c r="M42" s="43"/>
    </row>
    <row r="44" spans="1:13" x14ac:dyDescent="0.25">
      <c r="C44" s="43"/>
      <c r="D44" s="43"/>
      <c r="E44" s="43"/>
      <c r="F44" s="43"/>
      <c r="G44" s="43"/>
      <c r="H44" s="43"/>
      <c r="I44" s="43"/>
      <c r="J44" s="43"/>
      <c r="K44" s="43"/>
      <c r="L44" s="43"/>
      <c r="M44" s="43"/>
    </row>
  </sheetData>
  <sheetProtection password="E931" sheet="1" objects="1" scenarios="1"/>
  <mergeCells count="4">
    <mergeCell ref="B40:J40"/>
    <mergeCell ref="K40:M40"/>
    <mergeCell ref="B4:M4"/>
    <mergeCell ref="B3:M3"/>
  </mergeCells>
  <pageMargins left="0.7" right="0.7" top="0.75" bottom="0.75" header="0.3" footer="0.3"/>
  <pageSetup paperSize="9" scale="4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pageSetUpPr fitToPage="1"/>
  </sheetPr>
  <dimension ref="A1:D34"/>
  <sheetViews>
    <sheetView showGridLines="0" topLeftCell="A31" zoomScale="80" zoomScaleNormal="80" workbookViewId="0">
      <selection activeCell="B29" sqref="B29"/>
    </sheetView>
  </sheetViews>
  <sheetFormatPr defaultRowHeight="21.75" customHeight="1" x14ac:dyDescent="0.25"/>
  <cols>
    <col min="1" max="1" width="11.5703125" style="12" customWidth="1"/>
    <col min="2" max="2" width="38" style="13" customWidth="1"/>
    <col min="3" max="3" width="175.28515625" style="13" customWidth="1"/>
    <col min="4" max="4" width="20.140625" style="10" customWidth="1"/>
    <col min="5" max="16384" width="9.140625" style="10"/>
  </cols>
  <sheetData>
    <row r="1" spans="1:3" ht="21.75" customHeight="1" thickBot="1" x14ac:dyDescent="0.3"/>
    <row r="2" spans="1:3" ht="21.75" customHeight="1" thickTop="1" x14ac:dyDescent="0.25">
      <c r="A2" s="205"/>
      <c r="B2" s="206"/>
      <c r="C2" s="207"/>
    </row>
    <row r="3" spans="1:3" ht="21.75" customHeight="1" x14ac:dyDescent="0.25">
      <c r="A3" s="205"/>
      <c r="B3" s="240" t="s">
        <v>206</v>
      </c>
      <c r="C3" s="241"/>
    </row>
    <row r="4" spans="1:3" ht="21.75" customHeight="1" x14ac:dyDescent="0.25">
      <c r="A4" s="205"/>
      <c r="B4" s="240"/>
      <c r="C4" s="241"/>
    </row>
    <row r="5" spans="1:3" ht="26.25" customHeight="1" x14ac:dyDescent="0.25">
      <c r="A5" s="205"/>
      <c r="B5" s="242" t="s">
        <v>305</v>
      </c>
      <c r="C5" s="243"/>
    </row>
    <row r="6" spans="1:3" ht="21.75" customHeight="1" thickBot="1" x14ac:dyDescent="0.35">
      <c r="A6" s="208"/>
      <c r="B6" s="238" t="s">
        <v>203</v>
      </c>
      <c r="C6" s="239"/>
    </row>
    <row r="7" spans="1:3" s="23" customFormat="1" ht="21.75" customHeight="1" thickTop="1" thickBot="1" x14ac:dyDescent="0.3">
      <c r="A7" s="208"/>
      <c r="B7" s="75" t="s">
        <v>204</v>
      </c>
      <c r="C7" s="76" t="s">
        <v>205</v>
      </c>
    </row>
    <row r="8" spans="1:3" ht="29.25" customHeight="1" thickTop="1" x14ac:dyDescent="0.3">
      <c r="A8" s="208"/>
      <c r="B8" s="209" t="s">
        <v>227</v>
      </c>
      <c r="C8" s="196" t="s">
        <v>255</v>
      </c>
    </row>
    <row r="9" spans="1:3" ht="29.25" customHeight="1" x14ac:dyDescent="0.3">
      <c r="A9" s="208"/>
      <c r="B9" s="210" t="s">
        <v>228</v>
      </c>
      <c r="C9" s="197" t="s">
        <v>256</v>
      </c>
    </row>
    <row r="10" spans="1:3" ht="29.25" customHeight="1" x14ac:dyDescent="0.3">
      <c r="A10" s="208"/>
      <c r="B10" s="210" t="s">
        <v>229</v>
      </c>
      <c r="C10" s="197" t="s">
        <v>257</v>
      </c>
    </row>
    <row r="11" spans="1:3" ht="29.25" customHeight="1" x14ac:dyDescent="0.3">
      <c r="A11" s="208"/>
      <c r="B11" s="210" t="s">
        <v>230</v>
      </c>
      <c r="C11" s="197" t="s">
        <v>258</v>
      </c>
    </row>
    <row r="12" spans="1:3" ht="29.25" customHeight="1" x14ac:dyDescent="0.3">
      <c r="A12" s="208"/>
      <c r="B12" s="210" t="s">
        <v>231</v>
      </c>
      <c r="C12" s="197" t="s">
        <v>259</v>
      </c>
    </row>
    <row r="13" spans="1:3" ht="29.25" customHeight="1" x14ac:dyDescent="0.3">
      <c r="A13" s="208"/>
      <c r="B13" s="210" t="s">
        <v>232</v>
      </c>
      <c r="C13" s="197" t="s">
        <v>260</v>
      </c>
    </row>
    <row r="14" spans="1:3" ht="29.25" customHeight="1" x14ac:dyDescent="0.3">
      <c r="A14" s="208"/>
      <c r="B14" s="210" t="s">
        <v>233</v>
      </c>
      <c r="C14" s="197" t="s">
        <v>261</v>
      </c>
    </row>
    <row r="15" spans="1:3" ht="29.25" customHeight="1" x14ac:dyDescent="0.3">
      <c r="A15" s="208"/>
      <c r="B15" s="210" t="s">
        <v>234</v>
      </c>
      <c r="C15" s="197" t="s">
        <v>262</v>
      </c>
    </row>
    <row r="16" spans="1:3" ht="29.25" customHeight="1" x14ac:dyDescent="0.3">
      <c r="A16" s="208"/>
      <c r="B16" s="210" t="s">
        <v>235</v>
      </c>
      <c r="C16" s="197" t="s">
        <v>263</v>
      </c>
    </row>
    <row r="17" spans="1:4" ht="29.25" customHeight="1" x14ac:dyDescent="0.3">
      <c r="A17" s="208"/>
      <c r="B17" s="210" t="s">
        <v>236</v>
      </c>
      <c r="C17" s="197" t="s">
        <v>264</v>
      </c>
    </row>
    <row r="18" spans="1:4" ht="29.25" customHeight="1" x14ac:dyDescent="0.3">
      <c r="A18" s="208"/>
      <c r="B18" s="210" t="s">
        <v>237</v>
      </c>
      <c r="C18" s="197" t="s">
        <v>265</v>
      </c>
    </row>
    <row r="19" spans="1:4" ht="29.25" customHeight="1" x14ac:dyDescent="0.3">
      <c r="A19" s="208"/>
      <c r="B19" s="210" t="s">
        <v>238</v>
      </c>
      <c r="C19" s="197" t="s">
        <v>266</v>
      </c>
      <c r="D19" s="211"/>
    </row>
    <row r="20" spans="1:4" ht="29.25" customHeight="1" x14ac:dyDescent="0.3">
      <c r="A20" s="208"/>
      <c r="B20" s="210" t="s">
        <v>239</v>
      </c>
      <c r="C20" s="197" t="s">
        <v>267</v>
      </c>
    </row>
    <row r="21" spans="1:4" ht="29.25" customHeight="1" x14ac:dyDescent="0.3">
      <c r="A21" s="208"/>
      <c r="B21" s="210" t="s">
        <v>240</v>
      </c>
      <c r="C21" s="197" t="s">
        <v>268</v>
      </c>
    </row>
    <row r="22" spans="1:4" ht="29.25" customHeight="1" x14ac:dyDescent="0.3">
      <c r="A22" s="208"/>
      <c r="B22" s="210" t="s">
        <v>241</v>
      </c>
      <c r="C22" s="197" t="s">
        <v>269</v>
      </c>
    </row>
    <row r="23" spans="1:4" ht="29.25" customHeight="1" x14ac:dyDescent="0.3">
      <c r="A23" s="208"/>
      <c r="B23" s="210" t="s">
        <v>242</v>
      </c>
      <c r="C23" s="197" t="s">
        <v>270</v>
      </c>
    </row>
    <row r="24" spans="1:4" ht="29.25" customHeight="1" x14ac:dyDescent="0.3">
      <c r="A24" s="208"/>
      <c r="B24" s="210" t="s">
        <v>243</v>
      </c>
      <c r="C24" s="197" t="s">
        <v>271</v>
      </c>
    </row>
    <row r="25" spans="1:4" ht="29.25" customHeight="1" x14ac:dyDescent="0.3">
      <c r="A25" s="208"/>
      <c r="B25" s="210" t="s">
        <v>244</v>
      </c>
      <c r="C25" s="197" t="s">
        <v>272</v>
      </c>
    </row>
    <row r="26" spans="1:4" ht="29.25" customHeight="1" x14ac:dyDescent="0.3">
      <c r="A26" s="208"/>
      <c r="B26" s="210" t="s">
        <v>245</v>
      </c>
      <c r="C26" s="197" t="s">
        <v>273</v>
      </c>
    </row>
    <row r="27" spans="1:4" ht="29.25" customHeight="1" x14ac:dyDescent="0.3">
      <c r="A27" s="208"/>
      <c r="B27" s="210" t="s">
        <v>246</v>
      </c>
      <c r="C27" s="197" t="s">
        <v>274</v>
      </c>
    </row>
    <row r="28" spans="1:4" ht="29.25" customHeight="1" x14ac:dyDescent="0.3">
      <c r="A28" s="208"/>
      <c r="B28" s="210" t="s">
        <v>247</v>
      </c>
      <c r="C28" s="197" t="s">
        <v>274</v>
      </c>
    </row>
    <row r="29" spans="1:4" ht="29.25" customHeight="1" x14ac:dyDescent="0.3">
      <c r="A29" s="208"/>
      <c r="B29" s="210" t="s">
        <v>248</v>
      </c>
      <c r="C29" s="197" t="s">
        <v>274</v>
      </c>
    </row>
    <row r="30" spans="1:4" ht="29.25" customHeight="1" x14ac:dyDescent="0.3">
      <c r="B30" s="210" t="s">
        <v>249</v>
      </c>
      <c r="C30" s="197" t="s">
        <v>275</v>
      </c>
    </row>
    <row r="31" spans="1:4" ht="29.25" customHeight="1" x14ac:dyDescent="0.3">
      <c r="B31" s="210" t="s">
        <v>250</v>
      </c>
      <c r="C31" s="197" t="s">
        <v>275</v>
      </c>
    </row>
    <row r="32" spans="1:4" ht="29.25" customHeight="1" x14ac:dyDescent="0.3">
      <c r="B32" s="210" t="s">
        <v>251</v>
      </c>
      <c r="C32" s="197" t="s">
        <v>275</v>
      </c>
    </row>
    <row r="33" spans="2:3" ht="29.25" customHeight="1" thickBot="1" x14ac:dyDescent="0.35">
      <c r="B33" s="212" t="s">
        <v>252</v>
      </c>
      <c r="C33" s="198" t="s">
        <v>275</v>
      </c>
    </row>
    <row r="34" spans="2:3" ht="21.75" customHeight="1" thickTop="1" x14ac:dyDescent="0.25">
      <c r="B34" s="213"/>
    </row>
  </sheetData>
  <sheetProtection password="E931" sheet="1" objects="1" scenarios="1"/>
  <mergeCells count="3">
    <mergeCell ref="B6:C6"/>
    <mergeCell ref="B3:C4"/>
    <mergeCell ref="B5:C5"/>
  </mergeCells>
  <hyperlinks>
    <hyperlink ref="B8" location="'APPENDIX 1 '!A1" display="APPENDIX 1 "/>
    <hyperlink ref="B9" location="'APPENDIX 2'!A1" display="'APPENDIX 2'"/>
    <hyperlink ref="B10" location="'APPENDIX 3'!A1" display="'APPENDIX 3'"/>
    <hyperlink ref="B11" location="'APPENDIX 4'!A1" display="'APPENDIX 4'"/>
    <hyperlink ref="B12" location="'APPENDIX 5'!A1" display="'APPENDIX 5'"/>
    <hyperlink ref="B13" location="'APPENDIX 6'!A1" display="'APPENDIX 6'"/>
    <hyperlink ref="B14" location="'APPENDIX 7'!A1" display="'APPENDIX 7'"/>
    <hyperlink ref="B15" location="'APPENDIX 8'!A1" display="'APPENDIX 8'"/>
    <hyperlink ref="B16" location="'APPENDIX 9'!A1" display="'APPENDIX 9'"/>
    <hyperlink ref="B17" location="'APPENDIX 10'!A1" display="'APPENDIX 10'"/>
    <hyperlink ref="B18" location="'APPENDIX 11'!A1" display="'APPENDIX 11'"/>
    <hyperlink ref="B19" location="'APPENDIX 12'!A1" display="'APPENDIX 12'"/>
    <hyperlink ref="B20" location="'APPENDIX 13'!A1" display="'APPENDIX 13'"/>
    <hyperlink ref="B21" location="'APPENDIX 14'!A1" display="'APPENDIX 14'"/>
    <hyperlink ref="B22" location="'APPENDIX 15'!A1" display="'APPENDIX 15'"/>
    <hyperlink ref="B23" location="'APPENDIX 16'!A1" display="'APPENDIX 16'"/>
    <hyperlink ref="B24" location="'APPENDIX 17'!A1" display="'APPENDIX 17'"/>
    <hyperlink ref="B25" location="'APPENDIX 18'!A1" display="'APPENDIX 18'"/>
    <hyperlink ref="B26" location="'APPENDIX 19'!A1" display="'APPENDIX 19'"/>
    <hyperlink ref="B27" location="'APPENDIX 20 i'!A1" display="'APPENDIX 20 i'"/>
    <hyperlink ref="B28" location="'APPENDIX 20 ii'!A1" display="'APPENDIX 20 ii'"/>
    <hyperlink ref="B29" location="'APPENDIX 20 iii'!A1" display="'APPENDIX 20 iii'"/>
    <hyperlink ref="B30" location="'APPENDIX 21 i'!A1" display="'APPENDIX 21 i'"/>
    <hyperlink ref="B31" location="'APPENDIX 21 ii'!A1" display="'APPENDIX 21 ii'"/>
    <hyperlink ref="B32" location="'APPENDIX 21 iii'!A1" display="'APPENDIX 21 iii'"/>
    <hyperlink ref="B33" location="'APPENDIX  21 iv'!A1" display="'APPENDIX  21 iv'"/>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0000"/>
    <pageSetUpPr fitToPage="1"/>
  </sheetPr>
  <dimension ref="A3:O44"/>
  <sheetViews>
    <sheetView showGridLines="0" topLeftCell="A34" zoomScale="80" zoomScaleNormal="80" workbookViewId="0">
      <selection activeCell="M44" sqref="M44"/>
    </sheetView>
  </sheetViews>
  <sheetFormatPr defaultRowHeight="15" x14ac:dyDescent="0.25"/>
  <cols>
    <col min="1" max="1" width="12.42578125" style="12" customWidth="1"/>
    <col min="2" max="2" width="37.42578125" style="12" customWidth="1"/>
    <col min="3" max="12" width="21.42578125" style="12" customWidth="1"/>
    <col min="13" max="13" width="6.140625" style="12" customWidth="1"/>
    <col min="14" max="14" width="20.140625" style="12" hidden="1" customWidth="1"/>
    <col min="15" max="15" width="17.28515625" style="12" hidden="1" customWidth="1"/>
    <col min="16" max="16" width="11.7109375" style="12" customWidth="1"/>
    <col min="17" max="16384" width="9.140625" style="12"/>
  </cols>
  <sheetData>
    <row r="3" spans="2:15" x14ac:dyDescent="0.25">
      <c r="B3" s="306" t="s">
        <v>143</v>
      </c>
      <c r="C3" s="306"/>
      <c r="D3" s="306"/>
      <c r="E3" s="306"/>
      <c r="F3" s="306"/>
      <c r="G3" s="306"/>
      <c r="H3" s="306"/>
      <c r="I3" s="306"/>
      <c r="J3" s="306"/>
      <c r="K3" s="306"/>
      <c r="L3" s="306"/>
    </row>
    <row r="4" spans="2:15" ht="21.75" customHeight="1" x14ac:dyDescent="0.25">
      <c r="B4" s="259" t="s">
        <v>301</v>
      </c>
      <c r="C4" s="259"/>
      <c r="D4" s="259"/>
      <c r="E4" s="259"/>
      <c r="F4" s="259"/>
      <c r="G4" s="259"/>
      <c r="H4" s="259"/>
      <c r="I4" s="259"/>
      <c r="J4" s="259"/>
      <c r="K4" s="259"/>
      <c r="L4" s="259"/>
      <c r="M4" s="16"/>
    </row>
    <row r="5" spans="2:15" ht="57" customHeight="1" x14ac:dyDescent="0.25">
      <c r="B5" s="191" t="s">
        <v>0</v>
      </c>
      <c r="C5" s="180" t="s">
        <v>89</v>
      </c>
      <c r="D5" s="180" t="s">
        <v>218</v>
      </c>
      <c r="E5" s="180" t="s">
        <v>169</v>
      </c>
      <c r="F5" s="180" t="s">
        <v>41</v>
      </c>
      <c r="G5" s="180" t="s">
        <v>170</v>
      </c>
      <c r="H5" s="180" t="s">
        <v>171</v>
      </c>
      <c r="I5" s="180" t="s">
        <v>44</v>
      </c>
      <c r="J5" s="180" t="s">
        <v>172</v>
      </c>
      <c r="K5" s="180" t="s">
        <v>173</v>
      </c>
      <c r="L5" s="180" t="s">
        <v>47</v>
      </c>
      <c r="M5" s="39"/>
      <c r="N5" s="220" t="s">
        <v>226</v>
      </c>
      <c r="O5" s="220" t="s">
        <v>225</v>
      </c>
    </row>
    <row r="6" spans="2:15" ht="32.25" customHeight="1" x14ac:dyDescent="0.3">
      <c r="B6" s="181" t="s">
        <v>109</v>
      </c>
      <c r="C6" s="30">
        <v>300000</v>
      </c>
      <c r="D6" s="30">
        <v>600284</v>
      </c>
      <c r="E6" s="30">
        <v>470203</v>
      </c>
      <c r="F6" s="30">
        <v>600000</v>
      </c>
      <c r="G6" s="30">
        <v>300000</v>
      </c>
      <c r="H6" s="30">
        <v>316476</v>
      </c>
      <c r="I6" s="30">
        <v>500000</v>
      </c>
      <c r="J6" s="30">
        <v>1000000</v>
      </c>
      <c r="K6" s="30">
        <v>887500</v>
      </c>
      <c r="L6" s="31">
        <f>SUM('APPENDIX 21 i'!C6:L6,'APPENDIX 21 ii'!C6:L6,'APPENDIX 21 iii'!C6:M6,'APPENDIX  21 iv'!C6:K6)</f>
        <v>29145543</v>
      </c>
      <c r="M6" s="40"/>
      <c r="N6" s="202">
        <f>'APPENDIX 21 iii'!F6+'APPENDIX 21 ii'!D6+'APPENDIX 21 i'!K6</f>
        <v>3507773</v>
      </c>
      <c r="O6" s="44">
        <f>L6-N6</f>
        <v>25637770</v>
      </c>
    </row>
    <row r="7" spans="2:15" ht="32.25" customHeight="1" x14ac:dyDescent="0.3">
      <c r="B7" s="181" t="s">
        <v>110</v>
      </c>
      <c r="C7" s="30">
        <v>0</v>
      </c>
      <c r="D7" s="30">
        <v>102760</v>
      </c>
      <c r="E7" s="30">
        <v>50000</v>
      </c>
      <c r="F7" s="30">
        <v>0</v>
      </c>
      <c r="G7" s="30">
        <v>0</v>
      </c>
      <c r="H7" s="30">
        <v>0</v>
      </c>
      <c r="I7" s="30">
        <v>0</v>
      </c>
      <c r="J7" s="30">
        <v>0</v>
      </c>
      <c r="K7" s="30">
        <v>0</v>
      </c>
      <c r="L7" s="31">
        <f>SUM('APPENDIX 21 i'!C7:L7,'APPENDIX 21 ii'!C7:L7,'APPENDIX 21 iii'!C7:M7,'APPENDIX  21 iv'!C7:K7)</f>
        <v>2274332</v>
      </c>
      <c r="M7" s="40"/>
      <c r="N7" s="202">
        <f>'APPENDIX 21 iii'!F7+'APPENDIX 21 ii'!D7+'APPENDIX 21 i'!K7</f>
        <v>0</v>
      </c>
      <c r="O7" s="44">
        <f t="shared" ref="O7:O39" si="0">L7-N7</f>
        <v>2274332</v>
      </c>
    </row>
    <row r="8" spans="2:15" ht="32.25" customHeight="1" x14ac:dyDescent="0.3">
      <c r="B8" s="181" t="s">
        <v>111</v>
      </c>
      <c r="C8" s="30">
        <v>-4945</v>
      </c>
      <c r="D8" s="30">
        <v>77611</v>
      </c>
      <c r="E8" s="30">
        <v>0</v>
      </c>
      <c r="F8" s="30">
        <v>149944</v>
      </c>
      <c r="G8" s="30">
        <v>85660</v>
      </c>
      <c r="H8" s="30">
        <v>0</v>
      </c>
      <c r="I8" s="30">
        <v>200948</v>
      </c>
      <c r="J8" s="30">
        <v>0</v>
      </c>
      <c r="K8" s="30">
        <v>19670</v>
      </c>
      <c r="L8" s="31">
        <f>SUM('APPENDIX 21 i'!C8:L8,'APPENDIX 21 ii'!C8:L8,'APPENDIX 21 iii'!C8:M8,'APPENDIX  21 iv'!C8:K8)</f>
        <v>3441016</v>
      </c>
      <c r="M8" s="40"/>
      <c r="N8" s="202">
        <f>'APPENDIX 21 iii'!F8+'APPENDIX 21 ii'!D8+'APPENDIX 21 i'!K8</f>
        <v>202262</v>
      </c>
      <c r="O8" s="44">
        <f t="shared" si="0"/>
        <v>3238754</v>
      </c>
    </row>
    <row r="9" spans="2:15" ht="32.25" customHeight="1" x14ac:dyDescent="0.3">
      <c r="B9" s="181" t="s">
        <v>112</v>
      </c>
      <c r="C9" s="30">
        <v>0</v>
      </c>
      <c r="D9" s="30">
        <v>0</v>
      </c>
      <c r="E9" s="30">
        <v>0</v>
      </c>
      <c r="F9" s="30">
        <v>0</v>
      </c>
      <c r="G9" s="30">
        <v>0</v>
      </c>
      <c r="H9" s="30">
        <v>0</v>
      </c>
      <c r="I9" s="30">
        <v>0</v>
      </c>
      <c r="J9" s="30">
        <v>0</v>
      </c>
      <c r="K9" s="30">
        <v>0</v>
      </c>
      <c r="L9" s="31">
        <f>SUM('APPENDIX 21 i'!C9:L9,'APPENDIX 21 ii'!C9:L9,'APPENDIX 21 iii'!C9:M9,'APPENDIX  21 iv'!C9:K9)</f>
        <v>0</v>
      </c>
      <c r="M9" s="40"/>
      <c r="N9" s="202">
        <f>'APPENDIX 21 iii'!F9+'APPENDIX 21 ii'!D9+'APPENDIX 21 i'!K9</f>
        <v>0</v>
      </c>
      <c r="O9" s="44">
        <f t="shared" si="0"/>
        <v>0</v>
      </c>
    </row>
    <row r="10" spans="2:15" ht="32.25" customHeight="1" x14ac:dyDescent="0.3">
      <c r="B10" s="181" t="s">
        <v>113</v>
      </c>
      <c r="C10" s="30">
        <v>153430</v>
      </c>
      <c r="D10" s="30">
        <v>-243987</v>
      </c>
      <c r="E10" s="30">
        <v>-53618</v>
      </c>
      <c r="F10" s="30">
        <v>390379</v>
      </c>
      <c r="G10" s="30">
        <v>952147</v>
      </c>
      <c r="H10" s="30">
        <v>56261</v>
      </c>
      <c r="I10" s="30">
        <v>1506913</v>
      </c>
      <c r="J10" s="30">
        <v>4864505</v>
      </c>
      <c r="K10" s="30">
        <v>25493</v>
      </c>
      <c r="L10" s="31">
        <f>SUM('APPENDIX 21 i'!C10:L10,'APPENDIX 21 ii'!C10:L10,'APPENDIX 21 iii'!C10:M10,'APPENDIX  21 iv'!C10:K10)</f>
        <v>52740754</v>
      </c>
      <c r="M10" s="40"/>
      <c r="N10" s="202">
        <f>'APPENDIX 21 iii'!F10+'APPENDIX 21 ii'!D10+'APPENDIX 21 i'!K10</f>
        <v>20385758</v>
      </c>
      <c r="O10" s="44">
        <f t="shared" si="0"/>
        <v>32354996</v>
      </c>
    </row>
    <row r="11" spans="2:15" ht="32.25" customHeight="1" x14ac:dyDescent="0.3">
      <c r="B11" s="181" t="s">
        <v>114</v>
      </c>
      <c r="C11" s="30">
        <v>30000</v>
      </c>
      <c r="D11" s="30">
        <v>0</v>
      </c>
      <c r="E11" s="30">
        <v>0</v>
      </c>
      <c r="F11" s="30">
        <v>-23368</v>
      </c>
      <c r="G11" s="30">
        <v>-3681</v>
      </c>
      <c r="H11" s="30">
        <v>23000</v>
      </c>
      <c r="I11" s="30">
        <v>25000</v>
      </c>
      <c r="J11" s="30">
        <v>1238180</v>
      </c>
      <c r="K11" s="30">
        <v>0</v>
      </c>
      <c r="L11" s="31">
        <f>SUM('APPENDIX 21 i'!C11:L11,'APPENDIX 21 ii'!C11:L11,'APPENDIX 21 iii'!C11:M11,'APPENDIX  21 iv'!C11:K11)</f>
        <v>3324950</v>
      </c>
      <c r="M11" s="40"/>
      <c r="N11" s="202">
        <f>'APPENDIX 21 iii'!F11+'APPENDIX 21 ii'!D11+'APPENDIX 21 i'!K11</f>
        <v>680365</v>
      </c>
      <c r="O11" s="44">
        <f t="shared" si="0"/>
        <v>2644585</v>
      </c>
    </row>
    <row r="12" spans="2:15" ht="32.25" customHeight="1" x14ac:dyDescent="0.25">
      <c r="B12" s="189" t="s">
        <v>115</v>
      </c>
      <c r="C12" s="126">
        <v>478485</v>
      </c>
      <c r="D12" s="126">
        <v>536667</v>
      </c>
      <c r="E12" s="126">
        <v>466585</v>
      </c>
      <c r="F12" s="126">
        <v>1116955</v>
      </c>
      <c r="G12" s="126">
        <v>1334125</v>
      </c>
      <c r="H12" s="126">
        <v>395737</v>
      </c>
      <c r="I12" s="126">
        <v>2232862</v>
      </c>
      <c r="J12" s="126">
        <v>7102685</v>
      </c>
      <c r="K12" s="126">
        <v>932663</v>
      </c>
      <c r="L12" s="126">
        <f>SUM('APPENDIX 21 i'!C12:L12,'APPENDIX 21 ii'!C12:L12,'APPENDIX 21 iii'!C12:M12,'APPENDIX  21 iv'!C12:K12)</f>
        <v>90926592</v>
      </c>
      <c r="M12" s="40"/>
      <c r="N12" s="202">
        <f>'APPENDIX 21 iii'!F12+'APPENDIX 21 ii'!D12+'APPENDIX 21 i'!K12</f>
        <v>24776158</v>
      </c>
      <c r="O12" s="44">
        <f t="shared" si="0"/>
        <v>66150434</v>
      </c>
    </row>
    <row r="13" spans="2:15" ht="32.25" customHeight="1" x14ac:dyDescent="0.3">
      <c r="B13" s="181" t="s">
        <v>116</v>
      </c>
      <c r="C13" s="30">
        <v>657735</v>
      </c>
      <c r="D13" s="30">
        <v>1803720</v>
      </c>
      <c r="E13" s="30">
        <v>589988</v>
      </c>
      <c r="F13" s="30">
        <v>883398</v>
      </c>
      <c r="G13" s="30">
        <v>1299518</v>
      </c>
      <c r="H13" s="30">
        <v>849986</v>
      </c>
      <c r="I13" s="30">
        <v>1708039</v>
      </c>
      <c r="J13" s="30">
        <v>7572067</v>
      </c>
      <c r="K13" s="30">
        <v>787169</v>
      </c>
      <c r="L13" s="31">
        <f>SUM('APPENDIX 21 i'!C13:L13,'APPENDIX 21 ii'!C13:L13,'APPENDIX 21 iii'!C13:M13,'APPENDIX  21 iv'!C13:K13)</f>
        <v>107561942</v>
      </c>
      <c r="M13" s="40"/>
      <c r="N13" s="202">
        <f>'APPENDIX 21 iii'!F13+'APPENDIX 21 ii'!D13+'APPENDIX 21 i'!K13</f>
        <v>12628450</v>
      </c>
      <c r="O13" s="44">
        <f t="shared" si="0"/>
        <v>94933492</v>
      </c>
    </row>
    <row r="14" spans="2:15" ht="32.25" customHeight="1" x14ac:dyDescent="0.3">
      <c r="B14" s="181" t="s">
        <v>117</v>
      </c>
      <c r="C14" s="30">
        <v>0</v>
      </c>
      <c r="D14" s="30">
        <v>0</v>
      </c>
      <c r="E14" s="30">
        <v>0</v>
      </c>
      <c r="F14" s="30">
        <v>0</v>
      </c>
      <c r="G14" s="30">
        <v>0</v>
      </c>
      <c r="H14" s="30">
        <v>0</v>
      </c>
      <c r="I14" s="30">
        <v>0</v>
      </c>
      <c r="J14" s="30">
        <v>0</v>
      </c>
      <c r="K14" s="30">
        <v>0</v>
      </c>
      <c r="L14" s="31">
        <f>SUM('APPENDIX 21 i'!C14:L14,'APPENDIX 21 ii'!C14:L14,'APPENDIX 21 iii'!C14:M14,'APPENDIX  21 iv'!C14:K14)</f>
        <v>0</v>
      </c>
      <c r="M14" s="40"/>
      <c r="N14" s="202">
        <f>'APPENDIX 21 iii'!F14+'APPENDIX 21 ii'!D14+'APPENDIX 21 i'!K14</f>
        <v>0</v>
      </c>
      <c r="O14" s="44">
        <f t="shared" si="0"/>
        <v>0</v>
      </c>
    </row>
    <row r="15" spans="2:15" ht="32.25" customHeight="1" x14ac:dyDescent="0.3">
      <c r="B15" s="181" t="s">
        <v>118</v>
      </c>
      <c r="C15" s="30">
        <v>0</v>
      </c>
      <c r="D15" s="30">
        <v>0</v>
      </c>
      <c r="E15" s="30">
        <v>40000</v>
      </c>
      <c r="F15" s="30">
        <v>50682</v>
      </c>
      <c r="G15" s="30">
        <v>55008</v>
      </c>
      <c r="H15" s="30">
        <v>0</v>
      </c>
      <c r="I15" s="30">
        <v>56715</v>
      </c>
      <c r="J15" s="30">
        <v>0</v>
      </c>
      <c r="K15" s="30">
        <v>0</v>
      </c>
      <c r="L15" s="31">
        <f>SUM('APPENDIX 21 i'!C15:L15,'APPENDIX 21 ii'!C15:L15,'APPENDIX 21 iii'!C15:M15,'APPENDIX  21 iv'!C15:K15)</f>
        <v>1118884</v>
      </c>
      <c r="M15" s="40"/>
      <c r="N15" s="202">
        <f>'APPENDIX 21 iii'!F15+'APPENDIX 21 ii'!D15+'APPENDIX 21 i'!K15</f>
        <v>79599</v>
      </c>
      <c r="O15" s="44">
        <f t="shared" si="0"/>
        <v>1039285</v>
      </c>
    </row>
    <row r="16" spans="2:15" ht="32.25" customHeight="1" x14ac:dyDescent="0.3">
      <c r="B16" s="181" t="s">
        <v>119</v>
      </c>
      <c r="C16" s="30">
        <v>312947</v>
      </c>
      <c r="D16" s="30">
        <v>432039</v>
      </c>
      <c r="E16" s="30">
        <v>327112</v>
      </c>
      <c r="F16" s="30">
        <v>187179</v>
      </c>
      <c r="G16" s="30">
        <v>660166</v>
      </c>
      <c r="H16" s="30">
        <v>59135</v>
      </c>
      <c r="I16" s="30">
        <v>611619</v>
      </c>
      <c r="J16" s="30">
        <v>2178769</v>
      </c>
      <c r="K16" s="30">
        <v>340902</v>
      </c>
      <c r="L16" s="31">
        <f>SUM('APPENDIX 21 i'!C16:L16,'APPENDIX 21 ii'!C16:L16,'APPENDIX 21 iii'!C16:M16,'APPENDIX  21 iv'!C16:K16)</f>
        <v>23287595</v>
      </c>
      <c r="M16" s="40"/>
      <c r="N16" s="202">
        <f>'APPENDIX 21 iii'!F16+'APPENDIX 21 ii'!D16+'APPENDIX 21 i'!K16</f>
        <v>1750841</v>
      </c>
      <c r="O16" s="44">
        <f t="shared" si="0"/>
        <v>21536754</v>
      </c>
    </row>
    <row r="17" spans="2:15" ht="32.25" customHeight="1" thickBot="1" x14ac:dyDescent="0.3">
      <c r="B17" s="187" t="s">
        <v>120</v>
      </c>
      <c r="C17" s="148">
        <v>1449167</v>
      </c>
      <c r="D17" s="148">
        <v>2772426</v>
      </c>
      <c r="E17" s="148">
        <v>1423685</v>
      </c>
      <c r="F17" s="148">
        <v>2238214</v>
      </c>
      <c r="G17" s="148">
        <v>3348818</v>
      </c>
      <c r="H17" s="148">
        <v>1304858</v>
      </c>
      <c r="I17" s="148">
        <v>4609235</v>
      </c>
      <c r="J17" s="148">
        <v>16853522</v>
      </c>
      <c r="K17" s="148">
        <v>2060734</v>
      </c>
      <c r="L17" s="148">
        <f>SUM('APPENDIX 21 i'!C17:L17,'APPENDIX 21 ii'!C17:L17,'APPENDIX 21 iii'!C17:M17,'APPENDIX  21 iv'!C17:K17)</f>
        <v>222895016</v>
      </c>
      <c r="M17" s="40"/>
      <c r="N17" s="202">
        <f>'APPENDIX 21 iii'!F17+'APPENDIX 21 ii'!D17+'APPENDIX 21 i'!K17</f>
        <v>39235049</v>
      </c>
      <c r="O17" s="44">
        <f t="shared" si="0"/>
        <v>183659967</v>
      </c>
    </row>
    <row r="18" spans="2:15" ht="32.25" customHeight="1" thickTop="1" x14ac:dyDescent="0.3">
      <c r="B18" s="184" t="s">
        <v>121</v>
      </c>
      <c r="C18" s="124">
        <v>0</v>
      </c>
      <c r="D18" s="124">
        <v>0</v>
      </c>
      <c r="E18" s="124">
        <v>0</v>
      </c>
      <c r="F18" s="124">
        <v>268789</v>
      </c>
      <c r="G18" s="124">
        <v>103111</v>
      </c>
      <c r="H18" s="124">
        <v>0</v>
      </c>
      <c r="I18" s="124">
        <v>240660</v>
      </c>
      <c r="J18" s="124">
        <v>0</v>
      </c>
      <c r="K18" s="124">
        <v>586500</v>
      </c>
      <c r="L18" s="125">
        <f>SUM('APPENDIX 21 i'!C18:L18,'APPENDIX 21 ii'!C18:L18,'APPENDIX 21 iii'!C18:M18,'APPENDIX  21 iv'!C18:K18)</f>
        <v>5710699</v>
      </c>
      <c r="M18" s="40"/>
      <c r="N18" s="202">
        <f>'APPENDIX 21 iii'!F18+'APPENDIX 21 ii'!D18+'APPENDIX 21 i'!K18</f>
        <v>410077</v>
      </c>
      <c r="O18" s="44">
        <f t="shared" si="0"/>
        <v>5300622</v>
      </c>
    </row>
    <row r="19" spans="2:15" ht="32.25" customHeight="1" x14ac:dyDescent="0.3">
      <c r="B19" s="181" t="s">
        <v>122</v>
      </c>
      <c r="C19" s="30">
        <v>0</v>
      </c>
      <c r="D19" s="30">
        <v>516700</v>
      </c>
      <c r="E19" s="30">
        <v>21100</v>
      </c>
      <c r="F19" s="30">
        <v>0</v>
      </c>
      <c r="G19" s="30">
        <v>1256188</v>
      </c>
      <c r="H19" s="30">
        <v>376518</v>
      </c>
      <c r="I19" s="30">
        <v>1716399</v>
      </c>
      <c r="J19" s="30">
        <v>3636700</v>
      </c>
      <c r="K19" s="30">
        <v>0</v>
      </c>
      <c r="L19" s="31">
        <f>SUM('APPENDIX 21 i'!C19:L19,'APPENDIX 21 ii'!C19:L19,'APPENDIX 21 iii'!C19:M19,'APPENDIX  21 iv'!C19:K19)</f>
        <v>34546962</v>
      </c>
      <c r="M19" s="40"/>
      <c r="N19" s="202">
        <f>'APPENDIX 21 iii'!F19+'APPENDIX 21 ii'!D19+'APPENDIX 21 i'!K19</f>
        <v>8221721</v>
      </c>
      <c r="O19" s="44">
        <f t="shared" si="0"/>
        <v>26325241</v>
      </c>
    </row>
    <row r="20" spans="2:15" ht="32.25" customHeight="1" x14ac:dyDescent="0.3">
      <c r="B20" s="181" t="s">
        <v>123</v>
      </c>
      <c r="C20" s="30">
        <v>10215</v>
      </c>
      <c r="D20" s="30">
        <v>23263</v>
      </c>
      <c r="E20" s="30">
        <v>43402</v>
      </c>
      <c r="F20" s="30">
        <v>18419</v>
      </c>
      <c r="G20" s="30">
        <v>47647</v>
      </c>
      <c r="H20" s="30">
        <v>7952</v>
      </c>
      <c r="I20" s="30">
        <v>17722</v>
      </c>
      <c r="J20" s="30">
        <v>61637</v>
      </c>
      <c r="K20" s="30">
        <v>120942</v>
      </c>
      <c r="L20" s="31">
        <f>SUM('APPENDIX 21 i'!C20:L20,'APPENDIX 21 ii'!C20:L20,'APPENDIX 21 iii'!C20:M20,'APPENDIX  21 iv'!C20:K20)</f>
        <v>2297108</v>
      </c>
      <c r="M20" s="40"/>
      <c r="N20" s="202">
        <f>'APPENDIX 21 iii'!F20+'APPENDIX 21 ii'!D20+'APPENDIX 21 i'!K20</f>
        <v>91226</v>
      </c>
      <c r="O20" s="44">
        <f t="shared" si="0"/>
        <v>2205882</v>
      </c>
    </row>
    <row r="21" spans="2:15" ht="32.25" customHeight="1" x14ac:dyDescent="0.3">
      <c r="B21" s="181" t="s">
        <v>124</v>
      </c>
      <c r="C21" s="30">
        <v>553429</v>
      </c>
      <c r="D21" s="30">
        <v>624800</v>
      </c>
      <c r="E21" s="30">
        <v>32547</v>
      </c>
      <c r="F21" s="30">
        <v>1019645</v>
      </c>
      <c r="G21" s="30">
        <v>374564</v>
      </c>
      <c r="H21" s="30">
        <v>178175</v>
      </c>
      <c r="I21" s="30">
        <v>249061</v>
      </c>
      <c r="J21" s="30">
        <v>3430678</v>
      </c>
      <c r="K21" s="30">
        <v>80000</v>
      </c>
      <c r="L21" s="31">
        <f>SUM('APPENDIX 21 i'!C21:L21,'APPENDIX 21 ii'!C21:L21,'APPENDIX 21 iii'!C21:M21,'APPENDIX  21 iv'!C21:K21)</f>
        <v>59193168</v>
      </c>
      <c r="M21" s="40"/>
      <c r="N21" s="202">
        <f>'APPENDIX 21 iii'!F21+'APPENDIX 21 ii'!D21+'APPENDIX 21 i'!K21</f>
        <v>12249285</v>
      </c>
      <c r="O21" s="44">
        <f t="shared" si="0"/>
        <v>46943883</v>
      </c>
    </row>
    <row r="22" spans="2:15" ht="32.25" customHeight="1" x14ac:dyDescent="0.3">
      <c r="B22" s="181" t="s">
        <v>125</v>
      </c>
      <c r="C22" s="30">
        <v>0</v>
      </c>
      <c r="D22" s="30">
        <v>0</v>
      </c>
      <c r="E22" s="30">
        <v>0</v>
      </c>
      <c r="F22" s="30">
        <v>0</v>
      </c>
      <c r="G22" s="30">
        <v>0</v>
      </c>
      <c r="H22" s="30">
        <v>0</v>
      </c>
      <c r="I22" s="30">
        <v>16955</v>
      </c>
      <c r="J22" s="30">
        <v>0</v>
      </c>
      <c r="K22" s="30">
        <v>103000</v>
      </c>
      <c r="L22" s="31">
        <f>SUM('APPENDIX 21 i'!C22:L22,'APPENDIX 21 ii'!C22:L22,'APPENDIX 21 iii'!C22:M22,'APPENDIX  21 iv'!C22:K22)</f>
        <v>694361</v>
      </c>
      <c r="M22" s="40"/>
      <c r="N22" s="202">
        <f>'APPENDIX 21 iii'!F22+'APPENDIX 21 ii'!D22+'APPENDIX 21 i'!K22</f>
        <v>4963</v>
      </c>
      <c r="O22" s="44">
        <f t="shared" si="0"/>
        <v>689398</v>
      </c>
    </row>
    <row r="23" spans="2:15" ht="32.25" customHeight="1" x14ac:dyDescent="0.3">
      <c r="B23" s="181" t="s">
        <v>126</v>
      </c>
      <c r="C23" s="30">
        <v>0</v>
      </c>
      <c r="D23" s="30">
        <v>0</v>
      </c>
      <c r="E23" s="30">
        <v>10000</v>
      </c>
      <c r="F23" s="30">
        <v>0</v>
      </c>
      <c r="G23" s="30">
        <v>0</v>
      </c>
      <c r="H23" s="30">
        <v>0</v>
      </c>
      <c r="I23" s="30">
        <v>615600</v>
      </c>
      <c r="J23" s="30">
        <v>0</v>
      </c>
      <c r="K23" s="30">
        <v>25251</v>
      </c>
      <c r="L23" s="31">
        <f>SUM('APPENDIX 21 i'!C23:L23,'APPENDIX 21 ii'!C23:L23,'APPENDIX 21 iii'!C23:M23,'APPENDIX  21 iv'!C23:K23)</f>
        <v>8508945</v>
      </c>
      <c r="M23" s="40"/>
      <c r="N23" s="202">
        <f>'APPENDIX 21 iii'!F23+'APPENDIX 21 ii'!D23+'APPENDIX 21 i'!K23</f>
        <v>4095607</v>
      </c>
      <c r="O23" s="44">
        <f t="shared" si="0"/>
        <v>4413338</v>
      </c>
    </row>
    <row r="24" spans="2:15" ht="32.25" customHeight="1" x14ac:dyDescent="0.3">
      <c r="B24" s="181" t="s">
        <v>127</v>
      </c>
      <c r="C24" s="30">
        <v>92842</v>
      </c>
      <c r="D24" s="30">
        <v>15000</v>
      </c>
      <c r="E24" s="30">
        <v>51650</v>
      </c>
      <c r="F24" s="30">
        <v>0</v>
      </c>
      <c r="G24" s="30">
        <v>26721</v>
      </c>
      <c r="H24" s="30">
        <v>0</v>
      </c>
      <c r="I24" s="30">
        <v>23750</v>
      </c>
      <c r="J24" s="30">
        <v>804145</v>
      </c>
      <c r="K24" s="30">
        <v>0</v>
      </c>
      <c r="L24" s="31">
        <f>SUM('APPENDIX 21 i'!C24:L24,'APPENDIX 21 ii'!C24:L24,'APPENDIX 21 iii'!C24:M24,'APPENDIX  21 iv'!C24:K24)</f>
        <v>3903530</v>
      </c>
      <c r="M24" s="40"/>
      <c r="N24" s="202">
        <f>'APPENDIX 21 iii'!F24+'APPENDIX 21 ii'!D24+'APPENDIX 21 i'!K24</f>
        <v>899972</v>
      </c>
      <c r="O24" s="44">
        <f t="shared" si="0"/>
        <v>3003558</v>
      </c>
    </row>
    <row r="25" spans="2:15" ht="32.25" customHeight="1" x14ac:dyDescent="0.3">
      <c r="B25" s="181" t="s">
        <v>128</v>
      </c>
      <c r="C25" s="30">
        <v>0</v>
      </c>
      <c r="D25" s="30">
        <v>0</v>
      </c>
      <c r="E25" s="30">
        <v>0</v>
      </c>
      <c r="F25" s="30">
        <v>22340</v>
      </c>
      <c r="G25" s="30">
        <v>0</v>
      </c>
      <c r="H25" s="30">
        <v>0</v>
      </c>
      <c r="I25" s="30">
        <v>0</v>
      </c>
      <c r="J25" s="30">
        <v>0</v>
      </c>
      <c r="K25" s="30">
        <v>0</v>
      </c>
      <c r="L25" s="31">
        <f>SUM('APPENDIX 21 i'!C25:L25,'APPENDIX 21 ii'!C25:L25,'APPENDIX 21 iii'!C25:M25,'APPENDIX  21 iv'!C25:K25)</f>
        <v>364292</v>
      </c>
      <c r="M25" s="40"/>
      <c r="N25" s="202">
        <f>'APPENDIX 21 iii'!F25+'APPENDIX 21 ii'!D25+'APPENDIX 21 i'!K25</f>
        <v>0</v>
      </c>
      <c r="O25" s="44">
        <f t="shared" si="0"/>
        <v>364292</v>
      </c>
    </row>
    <row r="26" spans="2:15" ht="32.25" customHeight="1" x14ac:dyDescent="0.3">
      <c r="B26" s="181" t="s">
        <v>129</v>
      </c>
      <c r="C26" s="30">
        <v>0</v>
      </c>
      <c r="D26" s="30">
        <v>0</v>
      </c>
      <c r="E26" s="30">
        <v>0</v>
      </c>
      <c r="F26" s="30">
        <v>0</v>
      </c>
      <c r="G26" s="30">
        <v>0</v>
      </c>
      <c r="H26" s="30">
        <v>0</v>
      </c>
      <c r="I26" s="30">
        <v>0</v>
      </c>
      <c r="J26" s="30">
        <v>0</v>
      </c>
      <c r="K26" s="30">
        <v>0</v>
      </c>
      <c r="L26" s="31">
        <f>SUM('APPENDIX 21 i'!C26:L26,'APPENDIX 21 ii'!C26:L26,'APPENDIX 21 iii'!C26:M26,'APPENDIX  21 iv'!C26:K26)</f>
        <v>0</v>
      </c>
      <c r="M26" s="40"/>
      <c r="N26" s="202">
        <f>'APPENDIX 21 iii'!F26+'APPENDIX 21 ii'!D26+'APPENDIX 21 i'!K26</f>
        <v>0</v>
      </c>
      <c r="O26" s="44">
        <f t="shared" si="0"/>
        <v>0</v>
      </c>
    </row>
    <row r="27" spans="2:15" ht="32.25" customHeight="1" x14ac:dyDescent="0.3">
      <c r="B27" s="181" t="s">
        <v>130</v>
      </c>
      <c r="C27" s="30">
        <v>30543</v>
      </c>
      <c r="D27" s="30">
        <v>543</v>
      </c>
      <c r="E27" s="30">
        <v>0</v>
      </c>
      <c r="F27" s="30">
        <v>187592</v>
      </c>
      <c r="G27" s="30">
        <v>19115</v>
      </c>
      <c r="H27" s="30">
        <v>0</v>
      </c>
      <c r="I27" s="30">
        <v>5113</v>
      </c>
      <c r="J27" s="30">
        <v>1364523</v>
      </c>
      <c r="K27" s="30">
        <v>0</v>
      </c>
      <c r="L27" s="31">
        <f>SUM('APPENDIX 21 i'!C27:L27,'APPENDIX 21 ii'!C27:L27,'APPENDIX 21 iii'!C27:M27,'APPENDIX  21 iv'!C27:K27)</f>
        <v>9169323</v>
      </c>
      <c r="M27" s="40"/>
      <c r="N27" s="202">
        <f>'APPENDIX 21 iii'!F27+'APPENDIX 21 ii'!D27+'APPENDIX 21 i'!K27</f>
        <v>1931000</v>
      </c>
      <c r="O27" s="44">
        <f t="shared" si="0"/>
        <v>7238323</v>
      </c>
    </row>
    <row r="28" spans="2:15" ht="32.25" customHeight="1" x14ac:dyDescent="0.3">
      <c r="B28" s="181" t="s">
        <v>152</v>
      </c>
      <c r="C28" s="30">
        <v>0</v>
      </c>
      <c r="D28" s="30">
        <v>104103</v>
      </c>
      <c r="E28" s="30">
        <v>0</v>
      </c>
      <c r="F28" s="30">
        <v>5796</v>
      </c>
      <c r="G28" s="30">
        <v>0</v>
      </c>
      <c r="H28" s="30">
        <v>59</v>
      </c>
      <c r="I28" s="30">
        <v>7985</v>
      </c>
      <c r="J28" s="30">
        <v>65550</v>
      </c>
      <c r="K28" s="30">
        <v>0</v>
      </c>
      <c r="L28" s="31">
        <f>SUM('APPENDIX 21 i'!C28:L28,'APPENDIX 21 ii'!C28:L28,'APPENDIX 21 iii'!C28:M28,'APPENDIX  21 iv'!C28:K28)</f>
        <v>3661071</v>
      </c>
      <c r="M28" s="40"/>
      <c r="N28" s="202">
        <f>'APPENDIX 21 iii'!F28+'APPENDIX 21 ii'!D28+'APPENDIX 21 i'!K28</f>
        <v>202231</v>
      </c>
      <c r="O28" s="44">
        <f t="shared" si="0"/>
        <v>3458840</v>
      </c>
    </row>
    <row r="29" spans="2:15" ht="32.25" customHeight="1" x14ac:dyDescent="0.3">
      <c r="B29" s="181" t="s">
        <v>132</v>
      </c>
      <c r="C29" s="30">
        <v>0</v>
      </c>
      <c r="D29" s="30">
        <v>0</v>
      </c>
      <c r="E29" s="30">
        <v>0</v>
      </c>
      <c r="F29" s="30">
        <v>0</v>
      </c>
      <c r="G29" s="30">
        <v>0</v>
      </c>
      <c r="H29" s="30">
        <v>0</v>
      </c>
      <c r="I29" s="30">
        <v>0</v>
      </c>
      <c r="J29" s="30">
        <v>0</v>
      </c>
      <c r="K29" s="30">
        <v>0</v>
      </c>
      <c r="L29" s="31">
        <f>SUM('APPENDIX 21 i'!C29:L29,'APPENDIX 21 ii'!C29:L29,'APPENDIX 21 iii'!C29:M29,'APPENDIX  21 iv'!C29:K29)</f>
        <v>534</v>
      </c>
      <c r="M29" s="40"/>
      <c r="N29" s="202">
        <f>'APPENDIX 21 iii'!F29+'APPENDIX 21 ii'!D29+'APPENDIX 21 i'!K29</f>
        <v>89</v>
      </c>
      <c r="O29" s="44">
        <f t="shared" si="0"/>
        <v>445</v>
      </c>
    </row>
    <row r="30" spans="2:15" ht="32.25" customHeight="1" x14ac:dyDescent="0.3">
      <c r="B30" s="181" t="s">
        <v>133</v>
      </c>
      <c r="C30" s="30">
        <v>0</v>
      </c>
      <c r="D30" s="30">
        <v>0</v>
      </c>
      <c r="E30" s="30">
        <v>0</v>
      </c>
      <c r="F30" s="30">
        <v>0</v>
      </c>
      <c r="G30" s="30">
        <v>0</v>
      </c>
      <c r="H30" s="30">
        <v>0</v>
      </c>
      <c r="I30" s="30">
        <v>0</v>
      </c>
      <c r="J30" s="30">
        <v>0</v>
      </c>
      <c r="K30" s="30">
        <v>0</v>
      </c>
      <c r="L30" s="31">
        <f>SUM('APPENDIX 21 i'!C30:L30,'APPENDIX 21 ii'!C30:L30,'APPENDIX 21 iii'!C30:M30,'APPENDIX  21 iv'!C30:K30)</f>
        <v>0</v>
      </c>
      <c r="M30" s="40"/>
      <c r="N30" s="202">
        <f>'APPENDIX 21 iii'!F30+'APPENDIX 21 ii'!D30+'APPENDIX 21 i'!K30</f>
        <v>0</v>
      </c>
      <c r="O30" s="44">
        <f t="shared" si="0"/>
        <v>0</v>
      </c>
    </row>
    <row r="31" spans="2:15" ht="32.25" customHeight="1" x14ac:dyDescent="0.3">
      <c r="B31" s="181" t="s">
        <v>134</v>
      </c>
      <c r="C31" s="30">
        <v>9650</v>
      </c>
      <c r="D31" s="30">
        <v>9330</v>
      </c>
      <c r="E31" s="30">
        <v>0</v>
      </c>
      <c r="F31" s="30">
        <v>6522</v>
      </c>
      <c r="G31" s="30">
        <v>10070</v>
      </c>
      <c r="H31" s="30">
        <v>0</v>
      </c>
      <c r="I31" s="30">
        <v>1008051</v>
      </c>
      <c r="J31" s="30">
        <v>898485</v>
      </c>
      <c r="K31" s="30">
        <v>3783</v>
      </c>
      <c r="L31" s="31">
        <f>SUM('APPENDIX 21 i'!C31:L31,'APPENDIX 21 ii'!C31:L31,'APPENDIX 21 iii'!C31:M31,'APPENDIX  21 iv'!C31:K31)</f>
        <v>2746624</v>
      </c>
      <c r="M31" s="40"/>
      <c r="N31" s="202">
        <f>'APPENDIX 21 iii'!F31+'APPENDIX 21 ii'!D31+'APPENDIX 21 i'!K31</f>
        <v>14200</v>
      </c>
      <c r="O31" s="44">
        <f t="shared" si="0"/>
        <v>2732424</v>
      </c>
    </row>
    <row r="32" spans="2:15" ht="32.25" customHeight="1" x14ac:dyDescent="0.3">
      <c r="B32" s="181" t="s">
        <v>135</v>
      </c>
      <c r="C32" s="30">
        <v>0</v>
      </c>
      <c r="D32" s="30">
        <v>0</v>
      </c>
      <c r="E32" s="30">
        <v>0</v>
      </c>
      <c r="F32" s="30">
        <v>122116</v>
      </c>
      <c r="G32" s="30">
        <v>0</v>
      </c>
      <c r="H32" s="30">
        <v>0</v>
      </c>
      <c r="I32" s="30">
        <v>0</v>
      </c>
      <c r="J32" s="30">
        <v>211484</v>
      </c>
      <c r="K32" s="30">
        <v>0</v>
      </c>
      <c r="L32" s="31">
        <f>SUM('APPENDIX 21 i'!C32:L32,'APPENDIX 21 ii'!C32:L32,'APPENDIX 21 iii'!C32:M32,'APPENDIX  21 iv'!C32:K32)</f>
        <v>1690003</v>
      </c>
      <c r="M32" s="40"/>
      <c r="N32" s="202">
        <f>'APPENDIX 21 iii'!F32+'APPENDIX 21 ii'!D32+'APPENDIX 21 i'!K32</f>
        <v>770679</v>
      </c>
      <c r="O32" s="44">
        <f t="shared" si="0"/>
        <v>919324</v>
      </c>
    </row>
    <row r="33" spans="1:15" ht="32.25" customHeight="1" x14ac:dyDescent="0.3">
      <c r="B33" s="181" t="s">
        <v>136</v>
      </c>
      <c r="C33" s="30">
        <v>327195</v>
      </c>
      <c r="D33" s="30">
        <v>56310</v>
      </c>
      <c r="E33" s="30">
        <v>498729</v>
      </c>
      <c r="F33" s="30">
        <v>205955</v>
      </c>
      <c r="G33" s="30">
        <v>648028</v>
      </c>
      <c r="H33" s="30">
        <v>66334</v>
      </c>
      <c r="I33" s="30">
        <v>61427</v>
      </c>
      <c r="J33" s="30">
        <v>1125978</v>
      </c>
      <c r="K33" s="30">
        <v>214108</v>
      </c>
      <c r="L33" s="31">
        <f>SUM('APPENDIX 21 i'!C33:L33,'APPENDIX 21 ii'!C33:L33,'APPENDIX 21 iii'!C33:M33,'APPENDIX  21 iv'!C33:K33)</f>
        <v>22262001</v>
      </c>
      <c r="M33" s="40"/>
      <c r="N33" s="202">
        <f>'APPENDIX 21 iii'!F33+'APPENDIX 21 ii'!D33+'APPENDIX 21 i'!K33</f>
        <v>2294808</v>
      </c>
      <c r="O33" s="44">
        <f t="shared" si="0"/>
        <v>19967193</v>
      </c>
    </row>
    <row r="34" spans="1:15" ht="32.25" customHeight="1" x14ac:dyDescent="0.3">
      <c r="B34" s="181" t="s">
        <v>137</v>
      </c>
      <c r="C34" s="30">
        <v>28859</v>
      </c>
      <c r="D34" s="30">
        <v>64614</v>
      </c>
      <c r="E34" s="30">
        <v>146902</v>
      </c>
      <c r="F34" s="30">
        <v>46875</v>
      </c>
      <c r="G34" s="30">
        <v>44450</v>
      </c>
      <c r="H34" s="30">
        <v>19577</v>
      </c>
      <c r="I34" s="30">
        <v>21612</v>
      </c>
      <c r="J34" s="30">
        <v>644482</v>
      </c>
      <c r="K34" s="30">
        <v>8501</v>
      </c>
      <c r="L34" s="31">
        <f>SUM('APPENDIX 21 i'!C34:L34,'APPENDIX 21 ii'!C34:L34,'APPENDIX 21 iii'!C34:M34,'APPENDIX  21 iv'!C34:K34)</f>
        <v>7711074</v>
      </c>
      <c r="M34" s="40"/>
      <c r="N34" s="202">
        <f>'APPENDIX 21 iii'!F34+'APPENDIX 21 ii'!D34+'APPENDIX 21 i'!K34</f>
        <v>676855</v>
      </c>
      <c r="O34" s="44">
        <f t="shared" si="0"/>
        <v>7034219</v>
      </c>
    </row>
    <row r="35" spans="1:15" ht="32.25" customHeight="1" x14ac:dyDescent="0.3">
      <c r="B35" s="181" t="s">
        <v>138</v>
      </c>
      <c r="C35" s="30">
        <v>298837</v>
      </c>
      <c r="D35" s="30">
        <v>601213</v>
      </c>
      <c r="E35" s="30">
        <v>275964</v>
      </c>
      <c r="F35" s="30">
        <v>229542</v>
      </c>
      <c r="G35" s="30">
        <v>566616</v>
      </c>
      <c r="H35" s="30">
        <v>550972</v>
      </c>
      <c r="I35" s="30">
        <v>557162</v>
      </c>
      <c r="J35" s="30">
        <v>2424717</v>
      </c>
      <c r="K35" s="30">
        <v>609904</v>
      </c>
      <c r="L35" s="31">
        <f>SUM('APPENDIX 21 i'!C35:L35,'APPENDIX 21 ii'!C35:L35,'APPENDIX 21 iii'!C35:M35,'APPENDIX  21 iv'!C35:K35)</f>
        <v>39622776</v>
      </c>
      <c r="M35" s="40"/>
      <c r="N35" s="202">
        <f>'APPENDIX 21 iii'!F35+'APPENDIX 21 ii'!D35+'APPENDIX 21 i'!K35</f>
        <v>4413900</v>
      </c>
      <c r="O35" s="44">
        <f t="shared" si="0"/>
        <v>35208876</v>
      </c>
    </row>
    <row r="36" spans="1:15" ht="32.25" customHeight="1" x14ac:dyDescent="0.3">
      <c r="B36" s="181" t="s">
        <v>139</v>
      </c>
      <c r="C36" s="30">
        <v>270</v>
      </c>
      <c r="D36" s="30">
        <v>11660</v>
      </c>
      <c r="E36" s="30">
        <v>0</v>
      </c>
      <c r="F36" s="30">
        <v>0</v>
      </c>
      <c r="G36" s="30">
        <v>107342</v>
      </c>
      <c r="H36" s="30">
        <v>3250</v>
      </c>
      <c r="I36" s="30">
        <v>30575</v>
      </c>
      <c r="J36" s="30">
        <v>1270645</v>
      </c>
      <c r="K36" s="30">
        <v>161457</v>
      </c>
      <c r="L36" s="31">
        <f>SUM('APPENDIX 21 i'!C36:L36,'APPENDIX 21 ii'!C36:L36,'APPENDIX 21 iii'!C36:M36,'APPENDIX  21 iv'!C36:K36)</f>
        <v>5434208</v>
      </c>
      <c r="M36" s="40"/>
      <c r="N36" s="202">
        <f>'APPENDIX 21 iii'!F36+'APPENDIX 21 ii'!D36+'APPENDIX 21 i'!K36</f>
        <v>558107</v>
      </c>
      <c r="O36" s="44">
        <f t="shared" si="0"/>
        <v>4876101</v>
      </c>
    </row>
    <row r="37" spans="1:15" ht="32.25" customHeight="1" x14ac:dyDescent="0.3">
      <c r="B37" s="181" t="s">
        <v>140</v>
      </c>
      <c r="C37" s="30">
        <v>63363</v>
      </c>
      <c r="D37" s="30">
        <v>724745</v>
      </c>
      <c r="E37" s="30">
        <v>292580</v>
      </c>
      <c r="F37" s="30">
        <v>12865</v>
      </c>
      <c r="G37" s="30">
        <v>81976</v>
      </c>
      <c r="H37" s="30">
        <v>54865</v>
      </c>
      <c r="I37" s="30">
        <v>31819</v>
      </c>
      <c r="J37" s="30">
        <v>511761</v>
      </c>
      <c r="K37" s="30">
        <v>141416</v>
      </c>
      <c r="L37" s="31">
        <f>SUM('APPENDIX 21 i'!C37:L37,'APPENDIX 21 ii'!C37:L37,'APPENDIX 21 iii'!C37:M37,'APPENDIX  21 iv'!C37:K37)</f>
        <v>8504826</v>
      </c>
      <c r="M37" s="40"/>
      <c r="N37" s="202">
        <f>'APPENDIX 21 iii'!F37+'APPENDIX 21 ii'!D37+'APPENDIX 21 i'!K37</f>
        <v>457501</v>
      </c>
      <c r="O37" s="44">
        <f t="shared" si="0"/>
        <v>8047325</v>
      </c>
    </row>
    <row r="38" spans="1:15" ht="32.25" customHeight="1" x14ac:dyDescent="0.3">
      <c r="B38" s="181" t="s">
        <v>141</v>
      </c>
      <c r="C38" s="30">
        <v>33964</v>
      </c>
      <c r="D38" s="30">
        <v>20145</v>
      </c>
      <c r="E38" s="30">
        <v>50812</v>
      </c>
      <c r="F38" s="30">
        <v>91757</v>
      </c>
      <c r="G38" s="30">
        <v>62989</v>
      </c>
      <c r="H38" s="30">
        <v>47154</v>
      </c>
      <c r="I38" s="30">
        <v>5345</v>
      </c>
      <c r="J38" s="30">
        <v>402737</v>
      </c>
      <c r="K38" s="30">
        <v>5873</v>
      </c>
      <c r="L38" s="31">
        <f>SUM('APPENDIX 21 i'!C38:L38,'APPENDIX 21 ii'!C38:L38,'APPENDIX 21 iii'!C38:M38,'APPENDIX  21 iv'!C38:K38)</f>
        <v>6873514</v>
      </c>
      <c r="M38" s="40"/>
      <c r="N38" s="202">
        <f>'APPENDIX 21 iii'!F38+'APPENDIX 21 ii'!D38+'APPENDIX 21 i'!K38</f>
        <v>1942829</v>
      </c>
      <c r="O38" s="44">
        <f t="shared" si="0"/>
        <v>4930685</v>
      </c>
    </row>
    <row r="39" spans="1:15" ht="32.25" customHeight="1" thickBot="1" x14ac:dyDescent="0.3">
      <c r="B39" s="187" t="s">
        <v>142</v>
      </c>
      <c r="C39" s="148">
        <v>1449167</v>
      </c>
      <c r="D39" s="148">
        <v>2772426</v>
      </c>
      <c r="E39" s="148">
        <v>1423685</v>
      </c>
      <c r="F39" s="148">
        <v>2238214</v>
      </c>
      <c r="G39" s="148">
        <v>3348818</v>
      </c>
      <c r="H39" s="148">
        <v>1304858</v>
      </c>
      <c r="I39" s="148">
        <v>4609235</v>
      </c>
      <c r="J39" s="148">
        <v>16853522</v>
      </c>
      <c r="K39" s="148">
        <v>2060734</v>
      </c>
      <c r="L39" s="148">
        <f>SUM('APPENDIX 21 i'!C39:L39,'APPENDIX 21 ii'!C39:L39,'APPENDIX 21 iii'!C39:M39,'APPENDIX  21 iv'!C39:K39)</f>
        <v>222895016</v>
      </c>
      <c r="M39" s="40"/>
      <c r="N39" s="202">
        <f>'APPENDIX 21 iii'!F39+'APPENDIX 21 ii'!D39+'APPENDIX 21 i'!K39</f>
        <v>39235049</v>
      </c>
      <c r="O39" s="44">
        <f t="shared" si="0"/>
        <v>183659967</v>
      </c>
    </row>
    <row r="40" spans="1:15" ht="15.75" thickTop="1" x14ac:dyDescent="0.25">
      <c r="A40" s="32"/>
      <c r="B40" s="305" t="s">
        <v>159</v>
      </c>
      <c r="C40" s="305"/>
      <c r="D40" s="305"/>
      <c r="E40" s="305"/>
      <c r="F40" s="305"/>
      <c r="G40" s="305"/>
      <c r="H40" s="305"/>
      <c r="I40" s="305"/>
      <c r="J40" s="305"/>
      <c r="K40" s="295"/>
      <c r="L40" s="295"/>
      <c r="M40" s="41"/>
    </row>
    <row r="41" spans="1:15" x14ac:dyDescent="0.25">
      <c r="B41" s="32"/>
      <c r="C41" s="42"/>
      <c r="D41" s="42"/>
      <c r="E41" s="42"/>
      <c r="F41" s="42"/>
      <c r="G41" s="42"/>
      <c r="H41" s="42"/>
      <c r="I41" s="42"/>
      <c r="J41" s="42"/>
      <c r="K41" s="42"/>
      <c r="L41" s="42"/>
      <c r="M41" s="42"/>
    </row>
    <row r="42" spans="1:15" x14ac:dyDescent="0.25">
      <c r="C42" s="43"/>
      <c r="D42" s="43"/>
      <c r="E42" s="43"/>
      <c r="F42" s="43"/>
      <c r="G42" s="43"/>
      <c r="H42" s="43"/>
      <c r="I42" s="190"/>
      <c r="J42" s="43"/>
      <c r="K42" s="43"/>
      <c r="L42" s="43"/>
      <c r="M42" s="43"/>
    </row>
    <row r="43" spans="1:15" x14ac:dyDescent="0.25">
      <c r="C43" s="43"/>
      <c r="D43" s="43"/>
      <c r="E43" s="43"/>
      <c r="F43" s="43"/>
      <c r="G43" s="43"/>
      <c r="H43" s="43"/>
      <c r="I43" s="43"/>
      <c r="J43" s="43"/>
      <c r="K43" s="43"/>
      <c r="L43" s="43"/>
      <c r="M43" s="43"/>
    </row>
    <row r="44" spans="1:15" x14ac:dyDescent="0.25">
      <c r="C44" s="43"/>
      <c r="D44" s="43"/>
      <c r="E44" s="43"/>
      <c r="F44" s="43"/>
      <c r="G44" s="43"/>
      <c r="H44" s="43"/>
      <c r="I44" s="43"/>
      <c r="J44" s="43"/>
      <c r="K44" s="43"/>
      <c r="L44" s="43"/>
      <c r="M44" s="43"/>
    </row>
  </sheetData>
  <sheetProtection password="E931" sheet="1" objects="1" scenarios="1"/>
  <mergeCells count="4">
    <mergeCell ref="B4:L4"/>
    <mergeCell ref="B40:J40"/>
    <mergeCell ref="K40:L40"/>
    <mergeCell ref="B3:L3"/>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3:Q50"/>
  <sheetViews>
    <sheetView showGridLines="0" topLeftCell="A46" zoomScale="80" zoomScaleNormal="80" zoomScaleSheetLayoutView="70" workbookViewId="0"/>
  </sheetViews>
  <sheetFormatPr defaultRowHeight="19.5" customHeight="1" x14ac:dyDescent="0.25"/>
  <cols>
    <col min="1" max="1" width="14" style="12" customWidth="1"/>
    <col min="2" max="2" width="46" style="28" customWidth="1"/>
    <col min="3" max="3" width="22.85546875" style="12" customWidth="1"/>
    <col min="4" max="4" width="15.42578125" style="12" customWidth="1"/>
    <col min="5" max="5" width="13.28515625" style="12" bestFit="1" customWidth="1"/>
    <col min="6" max="6" width="16.7109375" style="12" customWidth="1"/>
    <col min="7" max="7" width="20.42578125" style="12" customWidth="1"/>
    <col min="8" max="8" width="16.7109375" style="12" customWidth="1"/>
    <col min="9" max="9" width="14.5703125" style="12" customWidth="1"/>
    <col min="10" max="10" width="22.85546875" style="12" customWidth="1"/>
    <col min="11" max="11" width="16.85546875" style="12" customWidth="1"/>
    <col min="12" max="12" width="17.5703125" style="12" customWidth="1"/>
    <col min="13" max="13" width="17.28515625" style="12" customWidth="1"/>
    <col min="14" max="14" width="13.140625" style="12" customWidth="1"/>
    <col min="15" max="15" width="14" style="12" customWidth="1"/>
    <col min="16" max="16" width="15.140625" style="12" customWidth="1"/>
    <col min="17" max="17" width="20.140625" style="12" customWidth="1"/>
    <col min="18" max="16384" width="9.140625" style="12"/>
  </cols>
  <sheetData>
    <row r="3" spans="2:17" ht="20.25" customHeight="1" x14ac:dyDescent="0.25">
      <c r="B3" s="244" t="s">
        <v>276</v>
      </c>
      <c r="C3" s="245"/>
      <c r="D3" s="245"/>
      <c r="E3" s="245"/>
      <c r="F3" s="245"/>
      <c r="G3" s="245"/>
      <c r="H3" s="245"/>
      <c r="I3" s="245"/>
      <c r="J3" s="245"/>
      <c r="K3" s="245"/>
      <c r="L3" s="245"/>
      <c r="M3" s="245"/>
      <c r="N3" s="245"/>
      <c r="O3" s="245"/>
      <c r="P3" s="245"/>
      <c r="Q3" s="246"/>
    </row>
    <row r="4" spans="2:17" s="33" customFormat="1" ht="45" x14ac:dyDescent="0.25">
      <c r="B4" s="77" t="s">
        <v>0</v>
      </c>
      <c r="C4" s="78" t="s">
        <v>1</v>
      </c>
      <c r="D4" s="78" t="s">
        <v>2</v>
      </c>
      <c r="E4" s="78" t="s">
        <v>3</v>
      </c>
      <c r="F4" s="78" t="s">
        <v>4</v>
      </c>
      <c r="G4" s="78" t="s">
        <v>5</v>
      </c>
      <c r="H4" s="78" t="s">
        <v>6</v>
      </c>
      <c r="I4" s="78" t="s">
        <v>7</v>
      </c>
      <c r="J4" s="78" t="s">
        <v>8</v>
      </c>
      <c r="K4" s="79" t="s">
        <v>9</v>
      </c>
      <c r="L4" s="79" t="s">
        <v>10</v>
      </c>
      <c r="M4" s="79" t="s">
        <v>11</v>
      </c>
      <c r="N4" s="79" t="s">
        <v>12</v>
      </c>
      <c r="O4" s="79" t="s">
        <v>13</v>
      </c>
      <c r="P4" s="79" t="s">
        <v>14</v>
      </c>
      <c r="Q4" s="79" t="s">
        <v>219</v>
      </c>
    </row>
    <row r="5" spans="2:17" ht="24.75" customHeight="1" x14ac:dyDescent="0.25">
      <c r="B5" s="251" t="s">
        <v>16</v>
      </c>
      <c r="C5" s="252"/>
      <c r="D5" s="252"/>
      <c r="E5" s="252"/>
      <c r="F5" s="252"/>
      <c r="G5" s="252"/>
      <c r="H5" s="252"/>
      <c r="I5" s="252"/>
      <c r="J5" s="252"/>
      <c r="K5" s="252"/>
      <c r="L5" s="252"/>
      <c r="M5" s="252"/>
      <c r="N5" s="252"/>
      <c r="O5" s="252"/>
      <c r="P5" s="252"/>
      <c r="Q5" s="253"/>
    </row>
    <row r="6" spans="2:17" ht="24.75" customHeight="1" x14ac:dyDescent="0.3">
      <c r="B6" s="29" t="s">
        <v>17</v>
      </c>
      <c r="C6" s="30">
        <v>-104307</v>
      </c>
      <c r="D6" s="30">
        <v>70222</v>
      </c>
      <c r="E6" s="30">
        <v>17789</v>
      </c>
      <c r="F6" s="30">
        <v>-16296</v>
      </c>
      <c r="G6" s="30">
        <v>0</v>
      </c>
      <c r="H6" s="30">
        <v>0</v>
      </c>
      <c r="I6" s="30">
        <v>0</v>
      </c>
      <c r="J6" s="30">
        <v>-16296</v>
      </c>
      <c r="K6" s="30">
        <v>0</v>
      </c>
      <c r="L6" s="30">
        <v>-16296</v>
      </c>
      <c r="M6" s="30">
        <v>-2354</v>
      </c>
      <c r="N6" s="30">
        <v>0</v>
      </c>
      <c r="O6" s="30">
        <v>0</v>
      </c>
      <c r="P6" s="30">
        <v>0</v>
      </c>
      <c r="Q6" s="30">
        <v>-18650</v>
      </c>
    </row>
    <row r="7" spans="2:17" ht="24.75" customHeight="1" x14ac:dyDescent="0.3">
      <c r="B7" s="29" t="s">
        <v>18</v>
      </c>
      <c r="C7" s="30">
        <v>0</v>
      </c>
      <c r="D7" s="30">
        <v>0</v>
      </c>
      <c r="E7" s="30">
        <v>0</v>
      </c>
      <c r="F7" s="30">
        <v>0</v>
      </c>
      <c r="G7" s="30">
        <v>38714</v>
      </c>
      <c r="H7" s="30">
        <v>0</v>
      </c>
      <c r="I7" s="30">
        <v>38714</v>
      </c>
      <c r="J7" s="30">
        <v>-38714</v>
      </c>
      <c r="K7" s="30">
        <v>0</v>
      </c>
      <c r="L7" s="30">
        <v>-38714</v>
      </c>
      <c r="M7" s="30">
        <v>561094</v>
      </c>
      <c r="N7" s="30">
        <v>0</v>
      </c>
      <c r="O7" s="30">
        <v>0</v>
      </c>
      <c r="P7" s="30">
        <v>0</v>
      </c>
      <c r="Q7" s="30">
        <v>522381</v>
      </c>
    </row>
    <row r="8" spans="2:17" ht="24.75" customHeight="1" x14ac:dyDescent="0.3">
      <c r="B8" s="29" t="s">
        <v>19</v>
      </c>
      <c r="C8" s="30">
        <v>127271</v>
      </c>
      <c r="D8" s="30">
        <v>85075</v>
      </c>
      <c r="E8" s="30">
        <v>0</v>
      </c>
      <c r="F8" s="30">
        <v>212346</v>
      </c>
      <c r="G8" s="30">
        <v>0</v>
      </c>
      <c r="H8" s="30">
        <v>0</v>
      </c>
      <c r="I8" s="30">
        <v>0</v>
      </c>
      <c r="J8" s="30">
        <v>212346</v>
      </c>
      <c r="K8" s="30">
        <v>63704</v>
      </c>
      <c r="L8" s="30">
        <v>148642</v>
      </c>
      <c r="M8" s="30">
        <v>1215782</v>
      </c>
      <c r="N8" s="30">
        <v>0</v>
      </c>
      <c r="O8" s="30">
        <v>0</v>
      </c>
      <c r="P8" s="30">
        <v>0</v>
      </c>
      <c r="Q8" s="30">
        <v>1364424</v>
      </c>
    </row>
    <row r="9" spans="2:17" ht="24.75" customHeight="1" x14ac:dyDescent="0.3">
      <c r="B9" s="29" t="s">
        <v>202</v>
      </c>
      <c r="C9" s="30">
        <v>0</v>
      </c>
      <c r="D9" s="30">
        <v>0</v>
      </c>
      <c r="E9" s="30">
        <v>0</v>
      </c>
      <c r="F9" s="30">
        <v>0</v>
      </c>
      <c r="G9" s="30">
        <v>57366</v>
      </c>
      <c r="H9" s="30">
        <v>0</v>
      </c>
      <c r="I9" s="30">
        <v>57366</v>
      </c>
      <c r="J9" s="30">
        <v>-57366</v>
      </c>
      <c r="K9" s="30">
        <v>7743</v>
      </c>
      <c r="L9" s="30">
        <v>-65109</v>
      </c>
      <c r="M9" s="30">
        <v>-27606</v>
      </c>
      <c r="N9" s="30">
        <v>0</v>
      </c>
      <c r="O9" s="30">
        <v>0</v>
      </c>
      <c r="P9" s="30">
        <v>0</v>
      </c>
      <c r="Q9" s="30">
        <v>-92715</v>
      </c>
    </row>
    <row r="10" spans="2:17" ht="24.75" customHeight="1" x14ac:dyDescent="0.3">
      <c r="B10" s="29" t="s">
        <v>20</v>
      </c>
      <c r="C10" s="30">
        <v>0</v>
      </c>
      <c r="D10" s="30">
        <v>236466</v>
      </c>
      <c r="E10" s="30">
        <v>582</v>
      </c>
      <c r="F10" s="30">
        <v>237048</v>
      </c>
      <c r="G10" s="30">
        <v>7302</v>
      </c>
      <c r="H10" s="30">
        <v>0</v>
      </c>
      <c r="I10" s="30">
        <v>48071</v>
      </c>
      <c r="J10" s="30">
        <v>188977</v>
      </c>
      <c r="K10" s="30">
        <v>52576</v>
      </c>
      <c r="L10" s="30">
        <v>136401</v>
      </c>
      <c r="M10" s="30">
        <v>3818038</v>
      </c>
      <c r="N10" s="30">
        <v>0</v>
      </c>
      <c r="O10" s="30">
        <v>0</v>
      </c>
      <c r="P10" s="30">
        <v>200000</v>
      </c>
      <c r="Q10" s="30">
        <v>3754439</v>
      </c>
    </row>
    <row r="11" spans="2:17" ht="24.75" customHeight="1" x14ac:dyDescent="0.3">
      <c r="B11" s="29" t="s">
        <v>194</v>
      </c>
      <c r="C11" s="30">
        <v>28374</v>
      </c>
      <c r="D11" s="30">
        <v>0</v>
      </c>
      <c r="E11" s="30">
        <v>0</v>
      </c>
      <c r="F11" s="30">
        <v>28374</v>
      </c>
      <c r="G11" s="30">
        <v>0</v>
      </c>
      <c r="H11" s="30">
        <v>0</v>
      </c>
      <c r="I11" s="30">
        <v>0</v>
      </c>
      <c r="J11" s="30">
        <v>28374</v>
      </c>
      <c r="K11" s="30">
        <v>0</v>
      </c>
      <c r="L11" s="30">
        <v>28374</v>
      </c>
      <c r="M11" s="30">
        <v>246958</v>
      </c>
      <c r="N11" s="30">
        <v>0</v>
      </c>
      <c r="O11" s="30">
        <v>0</v>
      </c>
      <c r="P11" s="30">
        <v>0</v>
      </c>
      <c r="Q11" s="30">
        <v>275331</v>
      </c>
    </row>
    <row r="12" spans="2:17" ht="24.75" customHeight="1" x14ac:dyDescent="0.3">
      <c r="B12" s="29" t="s">
        <v>21</v>
      </c>
      <c r="C12" s="30">
        <v>0</v>
      </c>
      <c r="D12" s="30">
        <v>16533</v>
      </c>
      <c r="E12" s="30">
        <v>0</v>
      </c>
      <c r="F12" s="30">
        <v>16533</v>
      </c>
      <c r="G12" s="30">
        <v>16493</v>
      </c>
      <c r="H12" s="30">
        <v>0</v>
      </c>
      <c r="I12" s="30">
        <v>16493</v>
      </c>
      <c r="J12" s="30">
        <v>40</v>
      </c>
      <c r="K12" s="30">
        <v>0</v>
      </c>
      <c r="L12" s="30">
        <v>40</v>
      </c>
      <c r="M12" s="30">
        <v>32810</v>
      </c>
      <c r="N12" s="30">
        <v>0</v>
      </c>
      <c r="O12" s="30">
        <v>0</v>
      </c>
      <c r="P12" s="30">
        <v>0</v>
      </c>
      <c r="Q12" s="30">
        <v>32850</v>
      </c>
    </row>
    <row r="13" spans="2:17" ht="24.75" customHeight="1" x14ac:dyDescent="0.3">
      <c r="B13" s="29" t="s">
        <v>22</v>
      </c>
      <c r="C13" s="30">
        <v>0</v>
      </c>
      <c r="D13" s="30">
        <v>0</v>
      </c>
      <c r="E13" s="30">
        <v>0</v>
      </c>
      <c r="F13" s="30">
        <v>0</v>
      </c>
      <c r="G13" s="30">
        <v>3331</v>
      </c>
      <c r="H13" s="30">
        <v>0</v>
      </c>
      <c r="I13" s="30">
        <v>3331</v>
      </c>
      <c r="J13" s="30">
        <v>-3331</v>
      </c>
      <c r="K13" s="30">
        <v>0</v>
      </c>
      <c r="L13" s="30">
        <v>-3331</v>
      </c>
      <c r="M13" s="30">
        <v>2379581</v>
      </c>
      <c r="N13" s="30">
        <v>0</v>
      </c>
      <c r="O13" s="30">
        <v>0</v>
      </c>
      <c r="P13" s="30">
        <v>0</v>
      </c>
      <c r="Q13" s="30">
        <v>2376250</v>
      </c>
    </row>
    <row r="14" spans="2:17" ht="24.75" customHeight="1" x14ac:dyDescent="0.3">
      <c r="B14" s="29" t="s">
        <v>23</v>
      </c>
      <c r="C14" s="30">
        <v>26801</v>
      </c>
      <c r="D14" s="30">
        <v>0</v>
      </c>
      <c r="E14" s="30">
        <v>0</v>
      </c>
      <c r="F14" s="30">
        <v>26801</v>
      </c>
      <c r="G14" s="30">
        <v>0</v>
      </c>
      <c r="H14" s="30">
        <v>0</v>
      </c>
      <c r="I14" s="30">
        <v>0</v>
      </c>
      <c r="J14" s="30">
        <v>26801</v>
      </c>
      <c r="K14" s="30">
        <v>0</v>
      </c>
      <c r="L14" s="30">
        <v>26801</v>
      </c>
      <c r="M14" s="30">
        <v>526734</v>
      </c>
      <c r="N14" s="30">
        <v>0</v>
      </c>
      <c r="O14" s="30">
        <v>0</v>
      </c>
      <c r="P14" s="30">
        <v>0</v>
      </c>
      <c r="Q14" s="30">
        <v>553535</v>
      </c>
    </row>
    <row r="15" spans="2:17" ht="24.75" customHeight="1" x14ac:dyDescent="0.3">
      <c r="B15" s="29" t="s">
        <v>24</v>
      </c>
      <c r="C15" s="30">
        <v>212183</v>
      </c>
      <c r="D15" s="30">
        <v>33246</v>
      </c>
      <c r="E15" s="30">
        <v>3681</v>
      </c>
      <c r="F15" s="30">
        <v>249109</v>
      </c>
      <c r="G15" s="30">
        <v>0</v>
      </c>
      <c r="H15" s="30">
        <v>19967</v>
      </c>
      <c r="I15" s="30">
        <v>19967</v>
      </c>
      <c r="J15" s="30">
        <v>229143</v>
      </c>
      <c r="K15" s="30">
        <v>68743</v>
      </c>
      <c r="L15" s="30">
        <v>160400</v>
      </c>
      <c r="M15" s="30">
        <v>731479</v>
      </c>
      <c r="N15" s="30">
        <v>0</v>
      </c>
      <c r="O15" s="30">
        <v>0</v>
      </c>
      <c r="P15" s="30">
        <v>0</v>
      </c>
      <c r="Q15" s="30">
        <v>891879</v>
      </c>
    </row>
    <row r="16" spans="2:17" ht="24.75" customHeight="1" x14ac:dyDescent="0.3">
      <c r="B16" s="29" t="s">
        <v>25</v>
      </c>
      <c r="C16" s="30">
        <v>0</v>
      </c>
      <c r="D16" s="30">
        <v>38826</v>
      </c>
      <c r="E16" s="30">
        <v>0</v>
      </c>
      <c r="F16" s="30">
        <v>38826</v>
      </c>
      <c r="G16" s="30">
        <v>73541</v>
      </c>
      <c r="H16" s="30">
        <v>4956</v>
      </c>
      <c r="I16" s="30">
        <v>98047</v>
      </c>
      <c r="J16" s="30">
        <v>-59221</v>
      </c>
      <c r="K16" s="30">
        <v>0</v>
      </c>
      <c r="L16" s="30">
        <v>-59221</v>
      </c>
      <c r="M16" s="30">
        <v>461593</v>
      </c>
      <c r="N16" s="30">
        <v>0</v>
      </c>
      <c r="O16" s="30">
        <v>0</v>
      </c>
      <c r="P16" s="30">
        <v>0</v>
      </c>
      <c r="Q16" s="30">
        <v>402372</v>
      </c>
    </row>
    <row r="17" spans="2:17" ht="24.75" customHeight="1" x14ac:dyDescent="0.3">
      <c r="B17" s="29" t="s">
        <v>26</v>
      </c>
      <c r="C17" s="30">
        <v>0</v>
      </c>
      <c r="D17" s="30">
        <v>47095</v>
      </c>
      <c r="E17" s="30">
        <v>0</v>
      </c>
      <c r="F17" s="30">
        <v>47095</v>
      </c>
      <c r="G17" s="30">
        <v>63403</v>
      </c>
      <c r="H17" s="30">
        <v>0</v>
      </c>
      <c r="I17" s="30">
        <v>63403</v>
      </c>
      <c r="J17" s="30">
        <v>-16308</v>
      </c>
      <c r="K17" s="30">
        <v>0</v>
      </c>
      <c r="L17" s="30">
        <v>-16308</v>
      </c>
      <c r="M17" s="30">
        <v>811994</v>
      </c>
      <c r="N17" s="30">
        <v>0</v>
      </c>
      <c r="O17" s="30">
        <v>0</v>
      </c>
      <c r="P17" s="30">
        <v>0</v>
      </c>
      <c r="Q17" s="30">
        <v>795686</v>
      </c>
    </row>
    <row r="18" spans="2:17" ht="24.75" customHeight="1" x14ac:dyDescent="0.3">
      <c r="B18" s="29" t="s">
        <v>27</v>
      </c>
      <c r="C18" s="30">
        <v>219310</v>
      </c>
      <c r="D18" s="30">
        <v>0</v>
      </c>
      <c r="E18" s="30">
        <v>7322</v>
      </c>
      <c r="F18" s="30">
        <v>226632</v>
      </c>
      <c r="G18" s="30">
        <v>0</v>
      </c>
      <c r="H18" s="30">
        <v>0</v>
      </c>
      <c r="I18" s="30">
        <v>0</v>
      </c>
      <c r="J18" s="30">
        <v>226632</v>
      </c>
      <c r="K18" s="30">
        <v>72372</v>
      </c>
      <c r="L18" s="30">
        <v>154260</v>
      </c>
      <c r="M18" s="30">
        <v>1089453</v>
      </c>
      <c r="N18" s="30">
        <v>27776</v>
      </c>
      <c r="O18" s="30">
        <v>0</v>
      </c>
      <c r="P18" s="30">
        <v>0</v>
      </c>
      <c r="Q18" s="30">
        <v>1215937</v>
      </c>
    </row>
    <row r="19" spans="2:17" ht="24.75" customHeight="1" x14ac:dyDescent="0.3">
      <c r="B19" s="29" t="s">
        <v>28</v>
      </c>
      <c r="C19" s="30">
        <v>45962</v>
      </c>
      <c r="D19" s="30">
        <v>0</v>
      </c>
      <c r="E19" s="30">
        <v>0</v>
      </c>
      <c r="F19" s="30">
        <v>45962</v>
      </c>
      <c r="G19" s="30">
        <v>0</v>
      </c>
      <c r="H19" s="30">
        <v>0</v>
      </c>
      <c r="I19" s="30">
        <v>0</v>
      </c>
      <c r="J19" s="30">
        <v>45962</v>
      </c>
      <c r="K19" s="30">
        <v>0</v>
      </c>
      <c r="L19" s="30">
        <v>45962</v>
      </c>
      <c r="M19" s="30">
        <v>441141</v>
      </c>
      <c r="N19" s="30">
        <v>0</v>
      </c>
      <c r="O19" s="30">
        <v>0</v>
      </c>
      <c r="P19" s="30">
        <v>0</v>
      </c>
      <c r="Q19" s="30">
        <v>487103</v>
      </c>
    </row>
    <row r="20" spans="2:17" ht="24.75" customHeight="1" x14ac:dyDescent="0.3">
      <c r="B20" s="29" t="s">
        <v>29</v>
      </c>
      <c r="C20" s="30">
        <v>175052</v>
      </c>
      <c r="D20" s="30">
        <v>0</v>
      </c>
      <c r="E20" s="30">
        <v>0</v>
      </c>
      <c r="F20" s="30">
        <v>175052</v>
      </c>
      <c r="G20" s="30">
        <v>0</v>
      </c>
      <c r="H20" s="30">
        <v>7790</v>
      </c>
      <c r="I20" s="30">
        <v>7790</v>
      </c>
      <c r="J20" s="30">
        <v>167262</v>
      </c>
      <c r="K20" s="30">
        <v>47670</v>
      </c>
      <c r="L20" s="30">
        <v>119592</v>
      </c>
      <c r="M20" s="30">
        <v>2024681</v>
      </c>
      <c r="N20" s="30">
        <v>0</v>
      </c>
      <c r="O20" s="30">
        <v>0</v>
      </c>
      <c r="P20" s="30">
        <v>0</v>
      </c>
      <c r="Q20" s="30">
        <v>2144273</v>
      </c>
    </row>
    <row r="21" spans="2:17" ht="24.75" customHeight="1" x14ac:dyDescent="0.3">
      <c r="B21" s="29" t="s">
        <v>30</v>
      </c>
      <c r="C21" s="30">
        <v>26268</v>
      </c>
      <c r="D21" s="30">
        <v>175182</v>
      </c>
      <c r="E21" s="30">
        <v>0</v>
      </c>
      <c r="F21" s="30">
        <v>201450</v>
      </c>
      <c r="G21" s="30">
        <v>0</v>
      </c>
      <c r="H21" s="30">
        <v>23599</v>
      </c>
      <c r="I21" s="30">
        <v>31193</v>
      </c>
      <c r="J21" s="30">
        <v>170257</v>
      </c>
      <c r="K21" s="30">
        <v>54482</v>
      </c>
      <c r="L21" s="30">
        <v>115774</v>
      </c>
      <c r="M21" s="30">
        <v>2146658</v>
      </c>
      <c r="N21" s="30">
        <v>0</v>
      </c>
      <c r="O21" s="30">
        <v>0</v>
      </c>
      <c r="P21" s="30">
        <v>150000</v>
      </c>
      <c r="Q21" s="30">
        <v>2112433</v>
      </c>
    </row>
    <row r="22" spans="2:17" ht="24.75" customHeight="1" x14ac:dyDescent="0.3">
      <c r="B22" s="29" t="s">
        <v>31</v>
      </c>
      <c r="C22" s="30">
        <v>14017</v>
      </c>
      <c r="D22" s="30">
        <v>3095</v>
      </c>
      <c r="E22" s="30">
        <v>3394</v>
      </c>
      <c r="F22" s="30">
        <v>20506</v>
      </c>
      <c r="G22" s="30">
        <v>0</v>
      </c>
      <c r="H22" s="30">
        <v>1954</v>
      </c>
      <c r="I22" s="30">
        <v>2297</v>
      </c>
      <c r="J22" s="30">
        <v>18209</v>
      </c>
      <c r="K22" s="30">
        <v>5463</v>
      </c>
      <c r="L22" s="30">
        <v>12747</v>
      </c>
      <c r="M22" s="30">
        <v>87108</v>
      </c>
      <c r="N22" s="30">
        <v>0</v>
      </c>
      <c r="O22" s="30">
        <v>0</v>
      </c>
      <c r="P22" s="30">
        <v>0</v>
      </c>
      <c r="Q22" s="30">
        <v>99855</v>
      </c>
    </row>
    <row r="23" spans="2:17" ht="24.75" customHeight="1" x14ac:dyDescent="0.3">
      <c r="B23" s="29" t="s">
        <v>32</v>
      </c>
      <c r="C23" s="30">
        <v>0</v>
      </c>
      <c r="D23" s="30">
        <v>0</v>
      </c>
      <c r="E23" s="30">
        <v>0</v>
      </c>
      <c r="F23" s="30">
        <v>0</v>
      </c>
      <c r="G23" s="30">
        <v>0</v>
      </c>
      <c r="H23" s="30">
        <v>0</v>
      </c>
      <c r="I23" s="30">
        <v>0</v>
      </c>
      <c r="J23" s="30">
        <v>0</v>
      </c>
      <c r="K23" s="30">
        <v>0</v>
      </c>
      <c r="L23" s="30">
        <v>0</v>
      </c>
      <c r="M23" s="30">
        <v>0</v>
      </c>
      <c r="N23" s="30">
        <v>0</v>
      </c>
      <c r="O23" s="30">
        <v>0</v>
      </c>
      <c r="P23" s="30">
        <v>0</v>
      </c>
      <c r="Q23" s="30">
        <v>0</v>
      </c>
    </row>
    <row r="24" spans="2:17" ht="24.75" customHeight="1" x14ac:dyDescent="0.3">
      <c r="B24" s="29" t="s">
        <v>33</v>
      </c>
      <c r="C24" s="30">
        <v>401421</v>
      </c>
      <c r="D24" s="30">
        <v>0</v>
      </c>
      <c r="E24" s="30">
        <v>0</v>
      </c>
      <c r="F24" s="30">
        <v>401421</v>
      </c>
      <c r="G24" s="30">
        <v>0</v>
      </c>
      <c r="H24" s="30">
        <v>0</v>
      </c>
      <c r="I24" s="30">
        <v>0</v>
      </c>
      <c r="J24" s="30">
        <v>401421</v>
      </c>
      <c r="K24" s="30">
        <v>110706</v>
      </c>
      <c r="L24" s="30">
        <v>290715</v>
      </c>
      <c r="M24" s="30">
        <v>3530573</v>
      </c>
      <c r="N24" s="30">
        <v>0</v>
      </c>
      <c r="O24" s="30">
        <v>0</v>
      </c>
      <c r="P24" s="30">
        <v>0</v>
      </c>
      <c r="Q24" s="30">
        <v>3821289</v>
      </c>
    </row>
    <row r="25" spans="2:17" ht="24.75" customHeight="1" x14ac:dyDescent="0.3">
      <c r="B25" s="29" t="s">
        <v>34</v>
      </c>
      <c r="C25" s="30">
        <v>0</v>
      </c>
      <c r="D25" s="30">
        <v>0</v>
      </c>
      <c r="E25" s="30">
        <v>3495</v>
      </c>
      <c r="F25" s="30">
        <v>3495</v>
      </c>
      <c r="G25" s="30">
        <v>157827</v>
      </c>
      <c r="H25" s="30">
        <v>1919</v>
      </c>
      <c r="I25" s="30">
        <v>178813</v>
      </c>
      <c r="J25" s="30">
        <v>-175317</v>
      </c>
      <c r="K25" s="30">
        <v>0</v>
      </c>
      <c r="L25" s="30">
        <v>-175317</v>
      </c>
      <c r="M25" s="30">
        <v>1858986</v>
      </c>
      <c r="N25" s="30">
        <v>0</v>
      </c>
      <c r="O25" s="30">
        <v>0</v>
      </c>
      <c r="P25" s="30">
        <v>0</v>
      </c>
      <c r="Q25" s="30">
        <v>1683669</v>
      </c>
    </row>
    <row r="26" spans="2:17" ht="24.75" customHeight="1" x14ac:dyDescent="0.3">
      <c r="B26" s="29" t="s">
        <v>35</v>
      </c>
      <c r="C26" s="30">
        <v>38239</v>
      </c>
      <c r="D26" s="30">
        <v>775</v>
      </c>
      <c r="E26" s="30">
        <v>0</v>
      </c>
      <c r="F26" s="30">
        <v>39014</v>
      </c>
      <c r="G26" s="30">
        <v>0</v>
      </c>
      <c r="H26" s="30">
        <v>26331</v>
      </c>
      <c r="I26" s="30">
        <v>26331</v>
      </c>
      <c r="J26" s="30">
        <v>12682</v>
      </c>
      <c r="K26" s="30">
        <v>3805</v>
      </c>
      <c r="L26" s="30">
        <v>8878</v>
      </c>
      <c r="M26" s="30">
        <v>-160259</v>
      </c>
      <c r="N26" s="30">
        <v>0</v>
      </c>
      <c r="O26" s="30">
        <v>0</v>
      </c>
      <c r="P26" s="30">
        <v>0</v>
      </c>
      <c r="Q26" s="30">
        <v>-151381</v>
      </c>
    </row>
    <row r="27" spans="2:17" ht="24.75" customHeight="1" x14ac:dyDescent="0.3">
      <c r="B27" s="29" t="s">
        <v>36</v>
      </c>
      <c r="C27" s="30">
        <v>117324</v>
      </c>
      <c r="D27" s="30">
        <v>0</v>
      </c>
      <c r="E27" s="30">
        <v>0</v>
      </c>
      <c r="F27" s="30">
        <v>117324</v>
      </c>
      <c r="G27" s="30">
        <v>0</v>
      </c>
      <c r="H27" s="30">
        <v>0</v>
      </c>
      <c r="I27" s="30">
        <v>0</v>
      </c>
      <c r="J27" s="30">
        <v>117324</v>
      </c>
      <c r="K27" s="30">
        <v>0</v>
      </c>
      <c r="L27" s="30">
        <v>117324</v>
      </c>
      <c r="M27" s="30">
        <v>761937</v>
      </c>
      <c r="N27" s="30">
        <v>0</v>
      </c>
      <c r="O27" s="30">
        <v>0</v>
      </c>
      <c r="P27" s="30">
        <v>0</v>
      </c>
      <c r="Q27" s="30">
        <v>879260</v>
      </c>
    </row>
    <row r="28" spans="2:17" ht="24.75" customHeight="1" x14ac:dyDescent="0.3">
      <c r="B28" s="29" t="s">
        <v>37</v>
      </c>
      <c r="C28" s="30">
        <v>128472</v>
      </c>
      <c r="D28" s="30">
        <v>50618</v>
      </c>
      <c r="E28" s="30">
        <v>85</v>
      </c>
      <c r="F28" s="30">
        <v>179175</v>
      </c>
      <c r="G28" s="30">
        <v>0</v>
      </c>
      <c r="H28" s="30">
        <v>216</v>
      </c>
      <c r="I28" s="30">
        <v>7901</v>
      </c>
      <c r="J28" s="30">
        <v>171274</v>
      </c>
      <c r="K28" s="30">
        <v>51382</v>
      </c>
      <c r="L28" s="30">
        <v>119892</v>
      </c>
      <c r="M28" s="30">
        <v>884909</v>
      </c>
      <c r="N28" s="30">
        <v>0</v>
      </c>
      <c r="O28" s="30">
        <v>0</v>
      </c>
      <c r="P28" s="30">
        <v>0</v>
      </c>
      <c r="Q28" s="30">
        <v>1004801</v>
      </c>
    </row>
    <row r="29" spans="2:17" ht="24.75" customHeight="1" x14ac:dyDescent="0.3">
      <c r="B29" s="29" t="s">
        <v>38</v>
      </c>
      <c r="C29" s="30">
        <v>146009</v>
      </c>
      <c r="D29" s="30">
        <v>0</v>
      </c>
      <c r="E29" s="30">
        <v>4</v>
      </c>
      <c r="F29" s="30">
        <v>146012</v>
      </c>
      <c r="G29" s="30">
        <v>0</v>
      </c>
      <c r="H29" s="30">
        <v>14164</v>
      </c>
      <c r="I29" s="30">
        <v>14616</v>
      </c>
      <c r="J29" s="30">
        <v>131396</v>
      </c>
      <c r="K29" s="30">
        <v>39419</v>
      </c>
      <c r="L29" s="30">
        <v>91977</v>
      </c>
      <c r="M29" s="30">
        <v>340918</v>
      </c>
      <c r="N29" s="30">
        <v>0</v>
      </c>
      <c r="O29" s="30">
        <v>0</v>
      </c>
      <c r="P29" s="30">
        <v>0</v>
      </c>
      <c r="Q29" s="30">
        <v>432896</v>
      </c>
    </row>
    <row r="30" spans="2:17" ht="24.75" customHeight="1" x14ac:dyDescent="0.3">
      <c r="B30" s="29" t="s">
        <v>196</v>
      </c>
      <c r="C30" s="30">
        <v>-55653</v>
      </c>
      <c r="D30" s="30">
        <v>0</v>
      </c>
      <c r="E30" s="30">
        <v>0</v>
      </c>
      <c r="F30" s="30">
        <v>-55653</v>
      </c>
      <c r="G30" s="30">
        <v>0</v>
      </c>
      <c r="H30" s="30">
        <v>0</v>
      </c>
      <c r="I30" s="30">
        <v>0</v>
      </c>
      <c r="J30" s="30">
        <v>-55653</v>
      </c>
      <c r="K30" s="30">
        <v>0</v>
      </c>
      <c r="L30" s="30">
        <v>-55653</v>
      </c>
      <c r="M30" s="30">
        <v>389461</v>
      </c>
      <c r="N30" s="30">
        <v>0</v>
      </c>
      <c r="O30" s="30">
        <v>0</v>
      </c>
      <c r="P30" s="30">
        <v>0</v>
      </c>
      <c r="Q30" s="30">
        <v>333808</v>
      </c>
    </row>
    <row r="31" spans="2:17" ht="24.75" customHeight="1" x14ac:dyDescent="0.3">
      <c r="B31" s="29" t="s">
        <v>197</v>
      </c>
      <c r="C31" s="30">
        <v>0</v>
      </c>
      <c r="D31" s="30">
        <v>16760</v>
      </c>
      <c r="E31" s="30">
        <v>0</v>
      </c>
      <c r="F31" s="30">
        <v>16760</v>
      </c>
      <c r="G31" s="30">
        <v>32010</v>
      </c>
      <c r="H31" s="30">
        <v>0</v>
      </c>
      <c r="I31" s="30">
        <v>32010</v>
      </c>
      <c r="J31" s="30">
        <v>-15250</v>
      </c>
      <c r="K31" s="30">
        <v>0</v>
      </c>
      <c r="L31" s="30">
        <v>-15250</v>
      </c>
      <c r="M31" s="30">
        <v>710315</v>
      </c>
      <c r="N31" s="30">
        <v>0</v>
      </c>
      <c r="O31" s="30">
        <v>0</v>
      </c>
      <c r="P31" s="30">
        <v>0</v>
      </c>
      <c r="Q31" s="30">
        <v>695065</v>
      </c>
    </row>
    <row r="32" spans="2:17" ht="24.75" customHeight="1" x14ac:dyDescent="0.3">
      <c r="B32" s="29" t="s">
        <v>215</v>
      </c>
      <c r="C32" s="30">
        <v>0</v>
      </c>
      <c r="D32" s="30">
        <v>0</v>
      </c>
      <c r="E32" s="30">
        <v>0</v>
      </c>
      <c r="F32" s="30">
        <v>0</v>
      </c>
      <c r="G32" s="30">
        <v>23524</v>
      </c>
      <c r="H32" s="30">
        <v>0</v>
      </c>
      <c r="I32" s="30">
        <v>23524</v>
      </c>
      <c r="J32" s="30">
        <v>-23524</v>
      </c>
      <c r="K32" s="30">
        <v>0</v>
      </c>
      <c r="L32" s="30">
        <v>-23524</v>
      </c>
      <c r="M32" s="30">
        <v>0</v>
      </c>
      <c r="N32" s="30">
        <v>0</v>
      </c>
      <c r="O32" s="30">
        <v>0</v>
      </c>
      <c r="P32" s="30">
        <v>0</v>
      </c>
      <c r="Q32" s="30">
        <v>-23524</v>
      </c>
    </row>
    <row r="33" spans="2:17" ht="24.75" customHeight="1" x14ac:dyDescent="0.3">
      <c r="B33" s="29" t="s">
        <v>198</v>
      </c>
      <c r="C33" s="30">
        <v>0</v>
      </c>
      <c r="D33" s="30">
        <v>0</v>
      </c>
      <c r="E33" s="30">
        <v>0</v>
      </c>
      <c r="F33" s="30">
        <v>0</v>
      </c>
      <c r="G33" s="30">
        <v>135719</v>
      </c>
      <c r="H33" s="30">
        <v>0</v>
      </c>
      <c r="I33" s="30">
        <v>135719</v>
      </c>
      <c r="J33" s="30">
        <v>-135719</v>
      </c>
      <c r="K33" s="30">
        <v>0</v>
      </c>
      <c r="L33" s="30">
        <v>-135719</v>
      </c>
      <c r="M33" s="30">
        <v>-904076</v>
      </c>
      <c r="N33" s="30">
        <v>0</v>
      </c>
      <c r="O33" s="30">
        <v>0</v>
      </c>
      <c r="P33" s="30">
        <v>0</v>
      </c>
      <c r="Q33" s="30">
        <v>-1039795</v>
      </c>
    </row>
    <row r="34" spans="2:17" ht="24.75" customHeight="1" x14ac:dyDescent="0.3">
      <c r="B34" s="29" t="s">
        <v>199</v>
      </c>
      <c r="C34" s="30">
        <v>5214</v>
      </c>
      <c r="D34" s="30">
        <v>0</v>
      </c>
      <c r="E34" s="30">
        <v>0</v>
      </c>
      <c r="F34" s="30">
        <v>5214</v>
      </c>
      <c r="G34" s="30">
        <v>0</v>
      </c>
      <c r="H34" s="30">
        <v>0</v>
      </c>
      <c r="I34" s="30">
        <v>0</v>
      </c>
      <c r="J34" s="30">
        <v>5214</v>
      </c>
      <c r="K34" s="30">
        <v>1564</v>
      </c>
      <c r="L34" s="30">
        <v>3650</v>
      </c>
      <c r="M34" s="30">
        <v>149780</v>
      </c>
      <c r="N34" s="30">
        <v>0</v>
      </c>
      <c r="O34" s="30">
        <v>0</v>
      </c>
      <c r="P34" s="30">
        <v>0</v>
      </c>
      <c r="Q34" s="30">
        <v>153430</v>
      </c>
    </row>
    <row r="35" spans="2:17" ht="24.75" customHeight="1" x14ac:dyDescent="0.3">
      <c r="B35" s="29" t="s">
        <v>216</v>
      </c>
      <c r="C35" s="30">
        <v>30301</v>
      </c>
      <c r="D35" s="30">
        <v>0</v>
      </c>
      <c r="E35" s="30">
        <v>0</v>
      </c>
      <c r="F35" s="30">
        <v>30301</v>
      </c>
      <c r="G35" s="30">
        <v>0</v>
      </c>
      <c r="H35" s="30">
        <v>0</v>
      </c>
      <c r="I35" s="30">
        <v>0</v>
      </c>
      <c r="J35" s="30">
        <v>30301</v>
      </c>
      <c r="K35" s="30">
        <v>0</v>
      </c>
      <c r="L35" s="30">
        <v>30301</v>
      </c>
      <c r="M35" s="30">
        <v>-274289</v>
      </c>
      <c r="N35" s="30">
        <v>0</v>
      </c>
      <c r="O35" s="30">
        <v>0</v>
      </c>
      <c r="P35" s="30">
        <v>0</v>
      </c>
      <c r="Q35" s="30">
        <v>-243987</v>
      </c>
    </row>
    <row r="36" spans="2:17" ht="24.75" customHeight="1" x14ac:dyDescent="0.3">
      <c r="B36" s="29" t="s">
        <v>40</v>
      </c>
      <c r="C36" s="30">
        <v>0</v>
      </c>
      <c r="D36" s="30">
        <v>0</v>
      </c>
      <c r="E36" s="30">
        <v>6230</v>
      </c>
      <c r="F36" s="30">
        <v>6230</v>
      </c>
      <c r="G36" s="30">
        <v>32740</v>
      </c>
      <c r="H36" s="30">
        <v>3953</v>
      </c>
      <c r="I36" s="30">
        <v>36694</v>
      </c>
      <c r="J36" s="30">
        <v>-30464</v>
      </c>
      <c r="K36" s="30">
        <v>0</v>
      </c>
      <c r="L36" s="30">
        <v>-30464</v>
      </c>
      <c r="M36" s="30">
        <v>-23154</v>
      </c>
      <c r="N36" s="30">
        <v>0</v>
      </c>
      <c r="O36" s="30">
        <v>0</v>
      </c>
      <c r="P36" s="30">
        <v>0</v>
      </c>
      <c r="Q36" s="30">
        <v>-53618</v>
      </c>
    </row>
    <row r="37" spans="2:17" ht="24.75" customHeight="1" x14ac:dyDescent="0.3">
      <c r="B37" s="29" t="s">
        <v>41</v>
      </c>
      <c r="C37" s="30">
        <v>-29231</v>
      </c>
      <c r="D37" s="30">
        <v>55082</v>
      </c>
      <c r="E37" s="30">
        <v>0</v>
      </c>
      <c r="F37" s="30">
        <v>25852</v>
      </c>
      <c r="G37" s="30">
        <v>0</v>
      </c>
      <c r="H37" s="30">
        <v>1041</v>
      </c>
      <c r="I37" s="30">
        <v>3448</v>
      </c>
      <c r="J37" s="30">
        <v>22404</v>
      </c>
      <c r="K37" s="30">
        <v>4357</v>
      </c>
      <c r="L37" s="30">
        <v>18046</v>
      </c>
      <c r="M37" s="30">
        <v>372332</v>
      </c>
      <c r="N37" s="30">
        <v>0</v>
      </c>
      <c r="O37" s="30">
        <v>0</v>
      </c>
      <c r="P37" s="30">
        <v>0</v>
      </c>
      <c r="Q37" s="30">
        <v>390379</v>
      </c>
    </row>
    <row r="38" spans="2:17" ht="24.75" customHeight="1" x14ac:dyDescent="0.3">
      <c r="B38" s="29" t="s">
        <v>42</v>
      </c>
      <c r="C38" s="30">
        <v>30677</v>
      </c>
      <c r="D38" s="30">
        <v>0</v>
      </c>
      <c r="E38" s="30">
        <v>0</v>
      </c>
      <c r="F38" s="30">
        <v>30677</v>
      </c>
      <c r="G38" s="30">
        <v>0</v>
      </c>
      <c r="H38" s="30">
        <v>0</v>
      </c>
      <c r="I38" s="30">
        <v>0</v>
      </c>
      <c r="J38" s="30">
        <v>30677</v>
      </c>
      <c r="K38" s="30">
        <v>9203</v>
      </c>
      <c r="L38" s="30">
        <v>21474</v>
      </c>
      <c r="M38" s="30">
        <v>930673</v>
      </c>
      <c r="N38" s="30">
        <v>0</v>
      </c>
      <c r="O38" s="30">
        <v>0</v>
      </c>
      <c r="P38" s="30">
        <v>0</v>
      </c>
      <c r="Q38" s="30">
        <v>952147</v>
      </c>
    </row>
    <row r="39" spans="2:17" ht="24.75" customHeight="1" x14ac:dyDescent="0.3">
      <c r="B39" s="29" t="s">
        <v>43</v>
      </c>
      <c r="C39" s="30">
        <v>3267</v>
      </c>
      <c r="D39" s="30">
        <v>1960</v>
      </c>
      <c r="E39" s="30">
        <v>0</v>
      </c>
      <c r="F39" s="30">
        <v>5227</v>
      </c>
      <c r="G39" s="30">
        <v>0</v>
      </c>
      <c r="H39" s="30">
        <v>3925</v>
      </c>
      <c r="I39" s="30">
        <v>6279</v>
      </c>
      <c r="J39" s="30">
        <v>-1052</v>
      </c>
      <c r="K39" s="30">
        <v>0</v>
      </c>
      <c r="L39" s="30">
        <v>-1052</v>
      </c>
      <c r="M39" s="30">
        <v>80312</v>
      </c>
      <c r="N39" s="30">
        <v>0</v>
      </c>
      <c r="O39" s="30">
        <v>0</v>
      </c>
      <c r="P39" s="30">
        <v>23000</v>
      </c>
      <c r="Q39" s="30">
        <v>56261</v>
      </c>
    </row>
    <row r="40" spans="2:17" ht="24.75" customHeight="1" x14ac:dyDescent="0.3">
      <c r="B40" s="29" t="s">
        <v>44</v>
      </c>
      <c r="C40" s="30">
        <v>32819</v>
      </c>
      <c r="D40" s="30">
        <v>12458</v>
      </c>
      <c r="E40" s="30">
        <v>2613</v>
      </c>
      <c r="F40" s="30">
        <v>47889</v>
      </c>
      <c r="G40" s="30">
        <v>0</v>
      </c>
      <c r="H40" s="30">
        <v>8136</v>
      </c>
      <c r="I40" s="30">
        <v>8136</v>
      </c>
      <c r="J40" s="30">
        <v>39753</v>
      </c>
      <c r="K40" s="30">
        <v>0</v>
      </c>
      <c r="L40" s="30">
        <v>39753</v>
      </c>
      <c r="M40" s="30">
        <v>1467160</v>
      </c>
      <c r="N40" s="30">
        <v>0</v>
      </c>
      <c r="O40" s="30">
        <v>0</v>
      </c>
      <c r="P40" s="30">
        <v>0</v>
      </c>
      <c r="Q40" s="30">
        <v>1506913</v>
      </c>
    </row>
    <row r="41" spans="2:17" ht="24.75" customHeight="1" x14ac:dyDescent="0.3">
      <c r="B41" s="29" t="s">
        <v>45</v>
      </c>
      <c r="C41" s="30">
        <v>0</v>
      </c>
      <c r="D41" s="30">
        <v>217112</v>
      </c>
      <c r="E41" s="30">
        <v>5870</v>
      </c>
      <c r="F41" s="30">
        <v>222982</v>
      </c>
      <c r="G41" s="30">
        <v>113523</v>
      </c>
      <c r="H41" s="30">
        <v>0</v>
      </c>
      <c r="I41" s="30">
        <v>113523</v>
      </c>
      <c r="J41" s="30">
        <v>109459</v>
      </c>
      <c r="K41" s="30">
        <v>32838</v>
      </c>
      <c r="L41" s="30">
        <v>76622</v>
      </c>
      <c r="M41" s="30">
        <v>4787884</v>
      </c>
      <c r="N41" s="30">
        <v>0</v>
      </c>
      <c r="O41" s="30">
        <v>0</v>
      </c>
      <c r="P41" s="30">
        <v>0</v>
      </c>
      <c r="Q41" s="30">
        <v>4864505</v>
      </c>
    </row>
    <row r="42" spans="2:17" ht="24.75" customHeight="1" x14ac:dyDescent="0.3">
      <c r="B42" s="29" t="s">
        <v>46</v>
      </c>
      <c r="C42" s="30">
        <v>0</v>
      </c>
      <c r="D42" s="30">
        <v>110</v>
      </c>
      <c r="E42" s="30">
        <v>0</v>
      </c>
      <c r="F42" s="30">
        <v>110</v>
      </c>
      <c r="G42" s="30">
        <v>145022</v>
      </c>
      <c r="H42" s="30">
        <v>0</v>
      </c>
      <c r="I42" s="30">
        <v>145022</v>
      </c>
      <c r="J42" s="30">
        <v>-144912</v>
      </c>
      <c r="K42" s="30">
        <v>0</v>
      </c>
      <c r="L42" s="30">
        <v>-144912</v>
      </c>
      <c r="M42" s="30">
        <v>170404</v>
      </c>
      <c r="N42" s="30">
        <v>0</v>
      </c>
      <c r="O42" s="30">
        <v>0</v>
      </c>
      <c r="P42" s="30">
        <v>0</v>
      </c>
      <c r="Q42" s="30">
        <v>25493</v>
      </c>
    </row>
    <row r="43" spans="2:17" s="80" customFormat="1" ht="24.75" customHeight="1" x14ac:dyDescent="0.25">
      <c r="B43" s="81" t="s">
        <v>47</v>
      </c>
      <c r="C43" s="82">
        <f t="shared" ref="C43:Q43" si="0">SUM(C6:C42)</f>
        <v>1619790</v>
      </c>
      <c r="D43" s="82">
        <f t="shared" si="0"/>
        <v>1060615</v>
      </c>
      <c r="E43" s="82">
        <f t="shared" si="0"/>
        <v>51065</v>
      </c>
      <c r="F43" s="82">
        <f t="shared" si="0"/>
        <v>2731468</v>
      </c>
      <c r="G43" s="82">
        <f t="shared" si="0"/>
        <v>900515</v>
      </c>
      <c r="H43" s="82">
        <f t="shared" si="0"/>
        <v>117951</v>
      </c>
      <c r="I43" s="82">
        <f t="shared" si="0"/>
        <v>1118688</v>
      </c>
      <c r="J43" s="82">
        <f t="shared" si="0"/>
        <v>1612781</v>
      </c>
      <c r="K43" s="82">
        <f t="shared" si="0"/>
        <v>626027</v>
      </c>
      <c r="L43" s="82">
        <f t="shared" si="0"/>
        <v>986755</v>
      </c>
      <c r="M43" s="82">
        <f t="shared" si="0"/>
        <v>31619010</v>
      </c>
      <c r="N43" s="82">
        <f t="shared" si="0"/>
        <v>27776</v>
      </c>
      <c r="O43" s="82">
        <f t="shared" si="0"/>
        <v>0</v>
      </c>
      <c r="P43" s="82">
        <f t="shared" si="0"/>
        <v>373000</v>
      </c>
      <c r="Q43" s="82">
        <f t="shared" si="0"/>
        <v>32204994</v>
      </c>
    </row>
    <row r="44" spans="2:17" s="80" customFormat="1" ht="24.75" customHeight="1" x14ac:dyDescent="0.25">
      <c r="B44" s="247" t="s">
        <v>48</v>
      </c>
      <c r="C44" s="248"/>
      <c r="D44" s="248"/>
      <c r="E44" s="248"/>
      <c r="F44" s="248"/>
      <c r="G44" s="248"/>
      <c r="H44" s="248"/>
      <c r="I44" s="248"/>
      <c r="J44" s="248"/>
      <c r="K44" s="248"/>
      <c r="L44" s="248"/>
      <c r="M44" s="248"/>
      <c r="N44" s="248"/>
      <c r="O44" s="248"/>
      <c r="P44" s="248"/>
      <c r="Q44" s="249"/>
    </row>
    <row r="45" spans="2:17" ht="24.75" customHeight="1" x14ac:dyDescent="0.3">
      <c r="B45" s="29" t="s">
        <v>49</v>
      </c>
      <c r="C45" s="30">
        <v>61524</v>
      </c>
      <c r="D45" s="30">
        <v>0</v>
      </c>
      <c r="E45" s="30">
        <v>186</v>
      </c>
      <c r="F45" s="30">
        <v>61711</v>
      </c>
      <c r="G45" s="30">
        <v>0</v>
      </c>
      <c r="H45" s="30">
        <v>0</v>
      </c>
      <c r="I45" s="30">
        <v>0</v>
      </c>
      <c r="J45" s="30">
        <v>61711</v>
      </c>
      <c r="K45" s="30">
        <v>18513</v>
      </c>
      <c r="L45" s="30">
        <v>43198</v>
      </c>
      <c r="M45" s="30">
        <v>308578</v>
      </c>
      <c r="N45" s="30">
        <v>3291</v>
      </c>
      <c r="O45" s="30">
        <v>0</v>
      </c>
      <c r="P45" s="30">
        <v>0</v>
      </c>
      <c r="Q45" s="30">
        <v>348484</v>
      </c>
    </row>
    <row r="46" spans="2:17" ht="24.75" customHeight="1" x14ac:dyDescent="0.3">
      <c r="B46" s="29" t="s">
        <v>68</v>
      </c>
      <c r="C46" s="30">
        <v>171883</v>
      </c>
      <c r="D46" s="30">
        <v>0</v>
      </c>
      <c r="E46" s="30">
        <v>0</v>
      </c>
      <c r="F46" s="30">
        <v>171883</v>
      </c>
      <c r="G46" s="30">
        <v>1879</v>
      </c>
      <c r="H46" s="30">
        <v>5613</v>
      </c>
      <c r="I46" s="30">
        <v>7252</v>
      </c>
      <c r="J46" s="30">
        <v>164630</v>
      </c>
      <c r="K46" s="30">
        <v>49389</v>
      </c>
      <c r="L46" s="30">
        <v>115241</v>
      </c>
      <c r="M46" s="30">
        <v>1283536</v>
      </c>
      <c r="N46" s="30">
        <v>-24442</v>
      </c>
      <c r="O46" s="30">
        <v>0</v>
      </c>
      <c r="P46" s="30">
        <v>0</v>
      </c>
      <c r="Q46" s="30">
        <v>1423219</v>
      </c>
    </row>
    <row r="47" spans="2:17" ht="24.75" customHeight="1" x14ac:dyDescent="0.3">
      <c r="B47" s="29" t="s">
        <v>50</v>
      </c>
      <c r="C47" s="30">
        <v>464004</v>
      </c>
      <c r="D47" s="30">
        <v>0</v>
      </c>
      <c r="E47" s="30">
        <v>15449</v>
      </c>
      <c r="F47" s="30">
        <v>479453</v>
      </c>
      <c r="G47" s="30">
        <v>0</v>
      </c>
      <c r="H47" s="30">
        <v>0</v>
      </c>
      <c r="I47" s="30">
        <v>0</v>
      </c>
      <c r="J47" s="30">
        <v>479453</v>
      </c>
      <c r="K47" s="30">
        <v>35532</v>
      </c>
      <c r="L47" s="30">
        <v>443921</v>
      </c>
      <c r="M47" s="30">
        <v>18226843</v>
      </c>
      <c r="N47" s="30">
        <v>0</v>
      </c>
      <c r="O47" s="30">
        <v>0</v>
      </c>
      <c r="P47" s="30">
        <v>0</v>
      </c>
      <c r="Q47" s="30">
        <v>18670764</v>
      </c>
    </row>
    <row r="48" spans="2:17" s="80" customFormat="1" ht="24.75" customHeight="1" x14ac:dyDescent="0.25">
      <c r="B48" s="81" t="s">
        <v>47</v>
      </c>
      <c r="C48" s="82">
        <f>SUM(C45:C47)</f>
        <v>697411</v>
      </c>
      <c r="D48" s="82">
        <f t="shared" ref="D48:Q48" si="1">SUM(D45:D47)</f>
        <v>0</v>
      </c>
      <c r="E48" s="82">
        <f t="shared" si="1"/>
        <v>15635</v>
      </c>
      <c r="F48" s="82">
        <f t="shared" si="1"/>
        <v>713047</v>
      </c>
      <c r="G48" s="82">
        <f t="shared" si="1"/>
        <v>1879</v>
      </c>
      <c r="H48" s="82">
        <f t="shared" si="1"/>
        <v>5613</v>
      </c>
      <c r="I48" s="82">
        <f t="shared" si="1"/>
        <v>7252</v>
      </c>
      <c r="J48" s="82">
        <f t="shared" si="1"/>
        <v>705794</v>
      </c>
      <c r="K48" s="82">
        <f t="shared" si="1"/>
        <v>103434</v>
      </c>
      <c r="L48" s="82">
        <f t="shared" si="1"/>
        <v>602360</v>
      </c>
      <c r="M48" s="82">
        <f t="shared" si="1"/>
        <v>19818957</v>
      </c>
      <c r="N48" s="82">
        <f t="shared" si="1"/>
        <v>-21151</v>
      </c>
      <c r="O48" s="82">
        <f t="shared" si="1"/>
        <v>0</v>
      </c>
      <c r="P48" s="82">
        <f t="shared" si="1"/>
        <v>0</v>
      </c>
      <c r="Q48" s="82">
        <f t="shared" si="1"/>
        <v>20442467</v>
      </c>
    </row>
    <row r="49" spans="1:17" s="80" customFormat="1" ht="24.75" customHeight="1" x14ac:dyDescent="0.25">
      <c r="B49" s="81" t="s">
        <v>51</v>
      </c>
      <c r="C49" s="83">
        <f>C43+C48</f>
        <v>2317201</v>
      </c>
      <c r="D49" s="83">
        <f t="shared" ref="D49:Q49" si="2">D43+D48</f>
        <v>1060615</v>
      </c>
      <c r="E49" s="83">
        <f t="shared" si="2"/>
        <v>66700</v>
      </c>
      <c r="F49" s="83">
        <f t="shared" si="2"/>
        <v>3444515</v>
      </c>
      <c r="G49" s="83">
        <f t="shared" si="2"/>
        <v>902394</v>
      </c>
      <c r="H49" s="83">
        <f t="shared" si="2"/>
        <v>123564</v>
      </c>
      <c r="I49" s="83">
        <f t="shared" si="2"/>
        <v>1125940</v>
      </c>
      <c r="J49" s="83">
        <f t="shared" si="2"/>
        <v>2318575</v>
      </c>
      <c r="K49" s="83">
        <f t="shared" si="2"/>
        <v>729461</v>
      </c>
      <c r="L49" s="83">
        <f t="shared" si="2"/>
        <v>1589115</v>
      </c>
      <c r="M49" s="83">
        <f t="shared" si="2"/>
        <v>51437967</v>
      </c>
      <c r="N49" s="83">
        <f t="shared" si="2"/>
        <v>6625</v>
      </c>
      <c r="O49" s="83">
        <f t="shared" si="2"/>
        <v>0</v>
      </c>
      <c r="P49" s="83">
        <f t="shared" si="2"/>
        <v>373000</v>
      </c>
      <c r="Q49" s="83">
        <f t="shared" si="2"/>
        <v>52647461</v>
      </c>
    </row>
    <row r="50" spans="1:17" ht="19.5" customHeight="1" x14ac:dyDescent="0.25">
      <c r="A50" s="32"/>
      <c r="B50" s="250" t="s">
        <v>52</v>
      </c>
      <c r="C50" s="250"/>
      <c r="D50" s="250"/>
      <c r="E50" s="250"/>
      <c r="F50" s="250"/>
      <c r="G50" s="250"/>
      <c r="H50" s="250"/>
      <c r="I50" s="250"/>
      <c r="J50" s="250"/>
      <c r="K50" s="250"/>
      <c r="L50" s="250"/>
      <c r="M50" s="250"/>
      <c r="N50" s="250"/>
      <c r="O50" s="250"/>
      <c r="P50" s="250"/>
      <c r="Q50" s="250"/>
    </row>
  </sheetData>
  <sheetProtection password="E931" sheet="1" objects="1" scenarios="1"/>
  <sortState ref="B6:Q41">
    <sortCondition ref="B6:B41"/>
  </sortState>
  <mergeCells count="4">
    <mergeCell ref="B3:Q3"/>
    <mergeCell ref="B44:Q44"/>
    <mergeCell ref="B50:Q50"/>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S40"/>
  <sheetViews>
    <sheetView showGridLines="0" topLeftCell="A37" zoomScale="80" zoomScaleNormal="80" workbookViewId="0"/>
  </sheetViews>
  <sheetFormatPr defaultColWidth="13.85546875" defaultRowHeight="15" x14ac:dyDescent="0.25"/>
  <cols>
    <col min="1" max="1" width="13.85546875" style="12"/>
    <col min="2" max="2" width="46.7109375" style="28" customWidth="1"/>
    <col min="3" max="3" width="24" style="12" customWidth="1"/>
    <col min="4" max="9" width="19.28515625" style="12" customWidth="1"/>
    <col min="10" max="12" width="17.5703125" style="12" customWidth="1"/>
    <col min="13" max="13" width="19.28515625" style="12" customWidth="1"/>
    <col min="14" max="14" width="17.5703125" style="12" customWidth="1"/>
    <col min="15" max="15" width="18.7109375" style="12" customWidth="1"/>
    <col min="16" max="16" width="17.5703125" style="12" customWidth="1"/>
    <col min="17" max="17" width="19.42578125" style="12" customWidth="1"/>
    <col min="18" max="16384" width="13.85546875" style="12"/>
  </cols>
  <sheetData>
    <row r="1" spans="2:17" ht="22.5" customHeight="1" x14ac:dyDescent="0.25"/>
    <row r="2" spans="2:17" ht="7.5" customHeight="1" x14ac:dyDescent="0.25"/>
    <row r="3" spans="2:17" s="84" customFormat="1" ht="23.25" customHeight="1" x14ac:dyDescent="0.2">
      <c r="B3" s="257" t="s">
        <v>277</v>
      </c>
      <c r="C3" s="257"/>
      <c r="D3" s="257"/>
      <c r="E3" s="257"/>
      <c r="F3" s="257"/>
      <c r="G3" s="257"/>
      <c r="H3" s="257"/>
      <c r="I3" s="257"/>
      <c r="J3" s="257"/>
      <c r="K3" s="257"/>
      <c r="L3" s="257"/>
      <c r="M3" s="257"/>
      <c r="N3" s="257"/>
      <c r="O3" s="257"/>
      <c r="P3" s="257"/>
      <c r="Q3" s="257"/>
    </row>
    <row r="4" spans="2:17" s="84" customFormat="1" ht="47.25" customHeight="1" x14ac:dyDescent="0.2">
      <c r="B4" s="85" t="s">
        <v>0</v>
      </c>
      <c r="C4" s="86" t="s">
        <v>1</v>
      </c>
      <c r="D4" s="86" t="s">
        <v>2</v>
      </c>
      <c r="E4" s="86" t="s">
        <v>3</v>
      </c>
      <c r="F4" s="86" t="s">
        <v>4</v>
      </c>
      <c r="G4" s="87" t="s">
        <v>5</v>
      </c>
      <c r="H4" s="87" t="s">
        <v>6</v>
      </c>
      <c r="I4" s="87" t="s">
        <v>7</v>
      </c>
      <c r="J4" s="87" t="s">
        <v>8</v>
      </c>
      <c r="K4" s="88" t="s">
        <v>9</v>
      </c>
      <c r="L4" s="88" t="s">
        <v>10</v>
      </c>
      <c r="M4" s="88" t="s">
        <v>11</v>
      </c>
      <c r="N4" s="88" t="s">
        <v>12</v>
      </c>
      <c r="O4" s="88" t="s">
        <v>13</v>
      </c>
      <c r="P4" s="88" t="s">
        <v>14</v>
      </c>
      <c r="Q4" s="88" t="s">
        <v>15</v>
      </c>
    </row>
    <row r="5" spans="2:17" s="84" customFormat="1" ht="33" customHeight="1" x14ac:dyDescent="0.2">
      <c r="B5" s="254" t="s">
        <v>16</v>
      </c>
      <c r="C5" s="255"/>
      <c r="D5" s="255"/>
      <c r="E5" s="255"/>
      <c r="F5" s="255"/>
      <c r="G5" s="255"/>
      <c r="H5" s="255"/>
      <c r="I5" s="255"/>
      <c r="J5" s="255"/>
      <c r="K5" s="255"/>
      <c r="L5" s="255"/>
      <c r="M5" s="255"/>
      <c r="N5" s="255"/>
      <c r="O5" s="255"/>
      <c r="P5" s="255"/>
      <c r="Q5" s="256"/>
    </row>
    <row r="6" spans="2:17" ht="33" customHeight="1" x14ac:dyDescent="0.3">
      <c r="B6" s="29" t="s">
        <v>53</v>
      </c>
      <c r="C6" s="30">
        <v>0</v>
      </c>
      <c r="D6" s="30">
        <v>0</v>
      </c>
      <c r="E6" s="30">
        <v>6999</v>
      </c>
      <c r="F6" s="30">
        <v>6999</v>
      </c>
      <c r="G6" s="30">
        <v>0</v>
      </c>
      <c r="H6" s="30">
        <v>0</v>
      </c>
      <c r="I6" s="30">
        <v>2971</v>
      </c>
      <c r="J6" s="30">
        <v>4028</v>
      </c>
      <c r="K6" s="30">
        <v>0</v>
      </c>
      <c r="L6" s="30">
        <v>4028</v>
      </c>
      <c r="M6" s="30">
        <v>0</v>
      </c>
      <c r="N6" s="30">
        <v>0</v>
      </c>
      <c r="O6" s="30">
        <v>0</v>
      </c>
      <c r="P6" s="30">
        <v>0</v>
      </c>
      <c r="Q6" s="31">
        <v>4028</v>
      </c>
    </row>
    <row r="7" spans="2:17" ht="33" customHeight="1" x14ac:dyDescent="0.3">
      <c r="B7" s="29" t="s">
        <v>200</v>
      </c>
      <c r="C7" s="30">
        <v>0</v>
      </c>
      <c r="D7" s="30">
        <v>21176</v>
      </c>
      <c r="E7" s="30">
        <v>0</v>
      </c>
      <c r="F7" s="30">
        <v>21176</v>
      </c>
      <c r="G7" s="30">
        <v>6967</v>
      </c>
      <c r="H7" s="30">
        <v>0</v>
      </c>
      <c r="I7" s="30">
        <v>6967</v>
      </c>
      <c r="J7" s="30">
        <v>14210</v>
      </c>
      <c r="K7" s="30">
        <v>0</v>
      </c>
      <c r="L7" s="30">
        <v>14210</v>
      </c>
      <c r="M7" s="30">
        <v>0</v>
      </c>
      <c r="N7" s="30">
        <v>0</v>
      </c>
      <c r="O7" s="30">
        <v>0</v>
      </c>
      <c r="P7" s="30">
        <v>0</v>
      </c>
      <c r="Q7" s="31">
        <v>14210</v>
      </c>
    </row>
    <row r="8" spans="2:17" ht="33" customHeight="1" x14ac:dyDescent="0.3">
      <c r="B8" s="29" t="s">
        <v>211</v>
      </c>
      <c r="C8" s="30">
        <v>1156448</v>
      </c>
      <c r="D8" s="30">
        <v>97025</v>
      </c>
      <c r="E8" s="30">
        <v>0</v>
      </c>
      <c r="F8" s="30">
        <v>1253473</v>
      </c>
      <c r="G8" s="30">
        <v>0</v>
      </c>
      <c r="H8" s="30">
        <v>0</v>
      </c>
      <c r="I8" s="30">
        <v>0</v>
      </c>
      <c r="J8" s="30">
        <v>1253473</v>
      </c>
      <c r="K8" s="30">
        <v>358821</v>
      </c>
      <c r="L8" s="30">
        <v>894652</v>
      </c>
      <c r="M8" s="30">
        <v>0</v>
      </c>
      <c r="N8" s="30">
        <v>0</v>
      </c>
      <c r="O8" s="30">
        <v>0</v>
      </c>
      <c r="P8" s="30">
        <v>0</v>
      </c>
      <c r="Q8" s="31">
        <v>894652</v>
      </c>
    </row>
    <row r="9" spans="2:17" ht="33" customHeight="1" x14ac:dyDescent="0.3">
      <c r="B9" s="29" t="s">
        <v>21</v>
      </c>
      <c r="C9" s="30">
        <v>0</v>
      </c>
      <c r="D9" s="30">
        <v>0</v>
      </c>
      <c r="E9" s="30">
        <v>0</v>
      </c>
      <c r="F9" s="30">
        <v>0</v>
      </c>
      <c r="G9" s="30">
        <v>0</v>
      </c>
      <c r="H9" s="30">
        <v>0</v>
      </c>
      <c r="I9" s="30">
        <v>0</v>
      </c>
      <c r="J9" s="30">
        <v>0</v>
      </c>
      <c r="K9" s="30">
        <v>0</v>
      </c>
      <c r="L9" s="30">
        <v>0</v>
      </c>
      <c r="M9" s="30">
        <v>461946</v>
      </c>
      <c r="N9" s="30">
        <v>0</v>
      </c>
      <c r="O9" s="30">
        <v>0</v>
      </c>
      <c r="P9" s="30">
        <v>0</v>
      </c>
      <c r="Q9" s="31">
        <v>461946</v>
      </c>
    </row>
    <row r="10" spans="2:17" ht="33" customHeight="1" x14ac:dyDescent="0.3">
      <c r="B10" s="29" t="s">
        <v>54</v>
      </c>
      <c r="C10" s="30">
        <v>0</v>
      </c>
      <c r="D10" s="30">
        <v>0</v>
      </c>
      <c r="E10" s="30">
        <v>-16006</v>
      </c>
      <c r="F10" s="30">
        <v>-16006</v>
      </c>
      <c r="G10" s="30">
        <v>0</v>
      </c>
      <c r="H10" s="30">
        <v>0</v>
      </c>
      <c r="I10" s="30">
        <v>0</v>
      </c>
      <c r="J10" s="30">
        <v>-16006</v>
      </c>
      <c r="K10" s="30">
        <v>0</v>
      </c>
      <c r="L10" s="30">
        <v>-16006</v>
      </c>
      <c r="M10" s="30">
        <v>45023</v>
      </c>
      <c r="N10" s="30">
        <v>0</v>
      </c>
      <c r="O10" s="30">
        <v>0</v>
      </c>
      <c r="P10" s="30">
        <v>0</v>
      </c>
      <c r="Q10" s="31">
        <v>29016</v>
      </c>
    </row>
    <row r="11" spans="2:17" ht="33" customHeight="1" x14ac:dyDescent="0.3">
      <c r="B11" s="29" t="s">
        <v>55</v>
      </c>
      <c r="C11" s="30">
        <v>311468</v>
      </c>
      <c r="D11" s="30">
        <v>0</v>
      </c>
      <c r="E11" s="30">
        <v>0</v>
      </c>
      <c r="F11" s="30">
        <v>311468</v>
      </c>
      <c r="G11" s="30">
        <v>0</v>
      </c>
      <c r="H11" s="30">
        <v>0</v>
      </c>
      <c r="I11" s="30">
        <v>0</v>
      </c>
      <c r="J11" s="30">
        <v>311468</v>
      </c>
      <c r="K11" s="30">
        <v>0</v>
      </c>
      <c r="L11" s="30">
        <v>311468</v>
      </c>
      <c r="M11" s="30">
        <v>0</v>
      </c>
      <c r="N11" s="30">
        <v>0</v>
      </c>
      <c r="O11" s="30">
        <v>0</v>
      </c>
      <c r="P11" s="30">
        <v>0</v>
      </c>
      <c r="Q11" s="31">
        <v>311468</v>
      </c>
    </row>
    <row r="12" spans="2:17" ht="33" customHeight="1" x14ac:dyDescent="0.3">
      <c r="B12" s="29" t="s">
        <v>23</v>
      </c>
      <c r="C12" s="30">
        <v>0</v>
      </c>
      <c r="D12" s="30">
        <v>0</v>
      </c>
      <c r="E12" s="30">
        <v>1411</v>
      </c>
      <c r="F12" s="30">
        <v>1411</v>
      </c>
      <c r="G12" s="30">
        <v>0</v>
      </c>
      <c r="H12" s="30">
        <v>0</v>
      </c>
      <c r="I12" s="30">
        <v>0</v>
      </c>
      <c r="J12" s="30">
        <v>1411</v>
      </c>
      <c r="K12" s="30">
        <v>0</v>
      </c>
      <c r="L12" s="30">
        <v>1411</v>
      </c>
      <c r="M12" s="30">
        <v>151265</v>
      </c>
      <c r="N12" s="30">
        <v>0</v>
      </c>
      <c r="O12" s="30">
        <v>0</v>
      </c>
      <c r="P12" s="30">
        <v>0</v>
      </c>
      <c r="Q12" s="31">
        <v>152677</v>
      </c>
    </row>
    <row r="13" spans="2:17" ht="33" customHeight="1" x14ac:dyDescent="0.3">
      <c r="B13" s="29" t="s">
        <v>56</v>
      </c>
      <c r="C13" s="30">
        <v>0</v>
      </c>
      <c r="D13" s="30">
        <v>0</v>
      </c>
      <c r="E13" s="30">
        <v>0</v>
      </c>
      <c r="F13" s="30">
        <v>0</v>
      </c>
      <c r="G13" s="30">
        <v>0</v>
      </c>
      <c r="H13" s="30">
        <v>0</v>
      </c>
      <c r="I13" s="30">
        <v>0</v>
      </c>
      <c r="J13" s="30">
        <v>0</v>
      </c>
      <c r="K13" s="30">
        <v>1405</v>
      </c>
      <c r="L13" s="30">
        <v>-1405</v>
      </c>
      <c r="M13" s="30">
        <v>0</v>
      </c>
      <c r="N13" s="30">
        <v>-1405</v>
      </c>
      <c r="O13" s="30">
        <v>0</v>
      </c>
      <c r="P13" s="30">
        <v>0</v>
      </c>
      <c r="Q13" s="31">
        <v>0</v>
      </c>
    </row>
    <row r="14" spans="2:17" ht="33" customHeight="1" x14ac:dyDescent="0.3">
      <c r="B14" s="29" t="s">
        <v>57</v>
      </c>
      <c r="C14" s="30">
        <v>0</v>
      </c>
      <c r="D14" s="30">
        <v>768</v>
      </c>
      <c r="E14" s="30">
        <v>0</v>
      </c>
      <c r="F14" s="30">
        <v>768</v>
      </c>
      <c r="G14" s="30">
        <v>0</v>
      </c>
      <c r="H14" s="30">
        <v>0</v>
      </c>
      <c r="I14" s="30">
        <v>0</v>
      </c>
      <c r="J14" s="30">
        <v>768</v>
      </c>
      <c r="K14" s="30">
        <v>231</v>
      </c>
      <c r="L14" s="30">
        <v>538</v>
      </c>
      <c r="M14" s="30">
        <v>0</v>
      </c>
      <c r="N14" s="30">
        <v>0</v>
      </c>
      <c r="O14" s="30">
        <v>0</v>
      </c>
      <c r="P14" s="30">
        <v>0</v>
      </c>
      <c r="Q14" s="31">
        <v>538</v>
      </c>
    </row>
    <row r="15" spans="2:17" ht="33" customHeight="1" x14ac:dyDescent="0.3">
      <c r="B15" s="29" t="s">
        <v>58</v>
      </c>
      <c r="C15" s="30">
        <v>14729</v>
      </c>
      <c r="D15" s="30">
        <v>0</v>
      </c>
      <c r="E15" s="30">
        <v>0</v>
      </c>
      <c r="F15" s="30">
        <v>14729</v>
      </c>
      <c r="G15" s="30">
        <v>0</v>
      </c>
      <c r="H15" s="30">
        <v>0</v>
      </c>
      <c r="I15" s="30">
        <v>0</v>
      </c>
      <c r="J15" s="30">
        <v>14729</v>
      </c>
      <c r="K15" s="30">
        <v>0</v>
      </c>
      <c r="L15" s="30">
        <v>14729</v>
      </c>
      <c r="M15" s="30">
        <v>0</v>
      </c>
      <c r="N15" s="30">
        <v>0</v>
      </c>
      <c r="O15" s="30">
        <v>0</v>
      </c>
      <c r="P15" s="30">
        <v>0</v>
      </c>
      <c r="Q15" s="31">
        <v>14729</v>
      </c>
    </row>
    <row r="16" spans="2:17" ht="33" customHeight="1" x14ac:dyDescent="0.3">
      <c r="B16" s="29" t="s">
        <v>59</v>
      </c>
      <c r="C16" s="30">
        <v>74536</v>
      </c>
      <c r="D16" s="30">
        <v>22366</v>
      </c>
      <c r="E16" s="30">
        <v>182</v>
      </c>
      <c r="F16" s="30">
        <v>97084</v>
      </c>
      <c r="G16" s="30">
        <v>0</v>
      </c>
      <c r="H16" s="30">
        <v>247</v>
      </c>
      <c r="I16" s="30">
        <v>247</v>
      </c>
      <c r="J16" s="30">
        <v>96837</v>
      </c>
      <c r="K16" s="30">
        <v>6690</v>
      </c>
      <c r="L16" s="30">
        <v>90146</v>
      </c>
      <c r="M16" s="30">
        <v>0</v>
      </c>
      <c r="N16" s="30">
        <v>0</v>
      </c>
      <c r="O16" s="30">
        <v>0</v>
      </c>
      <c r="P16" s="30">
        <v>0</v>
      </c>
      <c r="Q16" s="31">
        <v>90146</v>
      </c>
    </row>
    <row r="17" spans="2:19" ht="33" customHeight="1" x14ac:dyDescent="0.3">
      <c r="B17" s="29" t="s">
        <v>60</v>
      </c>
      <c r="C17" s="30">
        <v>0</v>
      </c>
      <c r="D17" s="30">
        <v>0</v>
      </c>
      <c r="E17" s="30">
        <v>0</v>
      </c>
      <c r="F17" s="30">
        <v>0</v>
      </c>
      <c r="G17" s="30">
        <v>160300</v>
      </c>
      <c r="H17" s="30">
        <v>0</v>
      </c>
      <c r="I17" s="30">
        <v>160300</v>
      </c>
      <c r="J17" s="30">
        <v>-160300</v>
      </c>
      <c r="K17" s="30">
        <v>0</v>
      </c>
      <c r="L17" s="30">
        <v>-160300</v>
      </c>
      <c r="M17" s="30">
        <v>1010866</v>
      </c>
      <c r="N17" s="30">
        <v>0</v>
      </c>
      <c r="O17" s="30">
        <v>0</v>
      </c>
      <c r="P17" s="30">
        <v>0</v>
      </c>
      <c r="Q17" s="31">
        <v>850566</v>
      </c>
    </row>
    <row r="18" spans="2:19" ht="33" customHeight="1" x14ac:dyDescent="0.3">
      <c r="B18" s="29" t="s">
        <v>61</v>
      </c>
      <c r="C18" s="30">
        <v>15000</v>
      </c>
      <c r="D18" s="30">
        <v>0</v>
      </c>
      <c r="E18" s="30">
        <v>0</v>
      </c>
      <c r="F18" s="30">
        <v>15000</v>
      </c>
      <c r="G18" s="30">
        <v>0</v>
      </c>
      <c r="H18" s="30">
        <v>0</v>
      </c>
      <c r="I18" s="30">
        <v>0</v>
      </c>
      <c r="J18" s="30">
        <v>15000</v>
      </c>
      <c r="K18" s="30">
        <v>0</v>
      </c>
      <c r="L18" s="30">
        <v>15000</v>
      </c>
      <c r="M18" s="30">
        <v>69440</v>
      </c>
      <c r="N18" s="30">
        <v>0</v>
      </c>
      <c r="O18" s="30">
        <v>0</v>
      </c>
      <c r="P18" s="30">
        <v>0</v>
      </c>
      <c r="Q18" s="31">
        <v>84440</v>
      </c>
    </row>
    <row r="19" spans="2:19" ht="33" customHeight="1" x14ac:dyDescent="0.3">
      <c r="B19" s="29" t="s">
        <v>185</v>
      </c>
      <c r="C19" s="30">
        <v>21044</v>
      </c>
      <c r="D19" s="30">
        <v>0</v>
      </c>
      <c r="E19" s="30">
        <v>0</v>
      </c>
      <c r="F19" s="30">
        <v>21044</v>
      </c>
      <c r="G19" s="30">
        <v>0</v>
      </c>
      <c r="H19" s="30">
        <v>0</v>
      </c>
      <c r="I19" s="30">
        <v>0</v>
      </c>
      <c r="J19" s="30">
        <v>21044</v>
      </c>
      <c r="K19" s="30">
        <v>1523</v>
      </c>
      <c r="L19" s="30">
        <v>19521</v>
      </c>
      <c r="M19" s="30">
        <v>13700</v>
      </c>
      <c r="N19" s="30">
        <v>0</v>
      </c>
      <c r="O19" s="30">
        <v>0</v>
      </c>
      <c r="P19" s="30">
        <v>0</v>
      </c>
      <c r="Q19" s="31">
        <v>33222</v>
      </c>
    </row>
    <row r="20" spans="2:19" ht="33" customHeight="1" x14ac:dyDescent="0.3">
      <c r="B20" s="29" t="s">
        <v>190</v>
      </c>
      <c r="C20" s="30">
        <v>0</v>
      </c>
      <c r="D20" s="30">
        <v>0</v>
      </c>
      <c r="E20" s="30">
        <v>92107</v>
      </c>
      <c r="F20" s="30">
        <v>92107</v>
      </c>
      <c r="G20" s="30">
        <v>0</v>
      </c>
      <c r="H20" s="30">
        <v>0</v>
      </c>
      <c r="I20" s="30">
        <v>0</v>
      </c>
      <c r="J20" s="30">
        <v>92107</v>
      </c>
      <c r="K20" s="30">
        <v>10245</v>
      </c>
      <c r="L20" s="30">
        <v>81862</v>
      </c>
      <c r="M20" s="30">
        <v>-339121</v>
      </c>
      <c r="N20" s="30">
        <v>46417</v>
      </c>
      <c r="O20" s="30">
        <v>0</v>
      </c>
      <c r="P20" s="30">
        <v>0</v>
      </c>
      <c r="Q20" s="31">
        <v>-303676</v>
      </c>
    </row>
    <row r="21" spans="2:19" ht="33" customHeight="1" x14ac:dyDescent="0.3">
      <c r="B21" s="29" t="s">
        <v>36</v>
      </c>
      <c r="C21" s="30">
        <v>0</v>
      </c>
      <c r="D21" s="30">
        <v>0</v>
      </c>
      <c r="E21" s="30">
        <v>0</v>
      </c>
      <c r="F21" s="30">
        <v>0</v>
      </c>
      <c r="G21" s="30">
        <v>154420</v>
      </c>
      <c r="H21" s="30">
        <v>0</v>
      </c>
      <c r="I21" s="30">
        <v>154420</v>
      </c>
      <c r="J21" s="30">
        <v>-154420</v>
      </c>
      <c r="K21" s="30">
        <v>-46326</v>
      </c>
      <c r="L21" s="30">
        <v>-108094</v>
      </c>
      <c r="M21" s="30">
        <v>62000</v>
      </c>
      <c r="N21" s="30">
        <v>-108094</v>
      </c>
      <c r="O21" s="30">
        <v>0</v>
      </c>
      <c r="P21" s="30">
        <v>0</v>
      </c>
      <c r="Q21" s="31">
        <v>62000</v>
      </c>
    </row>
    <row r="22" spans="2:19" ht="33" customHeight="1" x14ac:dyDescent="0.3">
      <c r="B22" s="89" t="s">
        <v>62</v>
      </c>
      <c r="C22" s="30">
        <v>0</v>
      </c>
      <c r="D22" s="30">
        <v>0</v>
      </c>
      <c r="E22" s="30">
        <v>0</v>
      </c>
      <c r="F22" s="30">
        <v>0</v>
      </c>
      <c r="G22" s="30">
        <v>52844</v>
      </c>
      <c r="H22" s="30">
        <v>0</v>
      </c>
      <c r="I22" s="30">
        <v>52844</v>
      </c>
      <c r="J22" s="30">
        <v>-52844</v>
      </c>
      <c r="K22" s="30">
        <v>4326</v>
      </c>
      <c r="L22" s="30">
        <v>-57170</v>
      </c>
      <c r="M22" s="30">
        <v>-921553</v>
      </c>
      <c r="N22" s="30">
        <v>0</v>
      </c>
      <c r="O22" s="30">
        <v>0</v>
      </c>
      <c r="P22" s="30">
        <v>0</v>
      </c>
      <c r="Q22" s="31">
        <v>-978723</v>
      </c>
    </row>
    <row r="23" spans="2:19" ht="33" customHeight="1" x14ac:dyDescent="0.3">
      <c r="B23" s="29" t="s">
        <v>63</v>
      </c>
      <c r="C23" s="30">
        <v>69111</v>
      </c>
      <c r="D23" s="30">
        <v>54434</v>
      </c>
      <c r="E23" s="30">
        <v>0</v>
      </c>
      <c r="F23" s="30">
        <v>123545</v>
      </c>
      <c r="G23" s="30">
        <v>0</v>
      </c>
      <c r="H23" s="30">
        <v>2141</v>
      </c>
      <c r="I23" s="30">
        <v>2141</v>
      </c>
      <c r="J23" s="30">
        <v>121404</v>
      </c>
      <c r="K23" s="30">
        <v>0</v>
      </c>
      <c r="L23" s="30">
        <v>121404</v>
      </c>
      <c r="M23" s="30">
        <v>-2384181</v>
      </c>
      <c r="N23" s="30">
        <v>0</v>
      </c>
      <c r="O23" s="30">
        <v>0</v>
      </c>
      <c r="P23" s="30">
        <v>0</v>
      </c>
      <c r="Q23" s="31">
        <v>-2262777</v>
      </c>
    </row>
    <row r="24" spans="2:19" ht="33" customHeight="1" x14ac:dyDescent="0.3">
      <c r="B24" s="29" t="s">
        <v>64</v>
      </c>
      <c r="C24" s="30">
        <v>19394</v>
      </c>
      <c r="D24" s="30">
        <v>0</v>
      </c>
      <c r="E24" s="30">
        <v>0</v>
      </c>
      <c r="F24" s="30">
        <v>19394</v>
      </c>
      <c r="G24" s="30">
        <v>0</v>
      </c>
      <c r="H24" s="30">
        <v>0</v>
      </c>
      <c r="I24" s="30">
        <v>0</v>
      </c>
      <c r="J24" s="30">
        <v>19394</v>
      </c>
      <c r="K24" s="30">
        <v>0</v>
      </c>
      <c r="L24" s="30">
        <v>19394</v>
      </c>
      <c r="M24" s="30">
        <v>265300</v>
      </c>
      <c r="N24" s="30">
        <v>0</v>
      </c>
      <c r="O24" s="30">
        <v>0</v>
      </c>
      <c r="P24" s="30">
        <v>0</v>
      </c>
      <c r="Q24" s="31">
        <v>284694</v>
      </c>
    </row>
    <row r="25" spans="2:19" ht="33" customHeight="1" x14ac:dyDescent="0.3">
      <c r="B25" s="29" t="s">
        <v>188</v>
      </c>
      <c r="C25" s="30">
        <v>0</v>
      </c>
      <c r="D25" s="30">
        <v>0</v>
      </c>
      <c r="E25" s="30">
        <v>-21885</v>
      </c>
      <c r="F25" s="30">
        <v>-21885</v>
      </c>
      <c r="G25" s="30">
        <v>24227</v>
      </c>
      <c r="H25" s="30">
        <v>0</v>
      </c>
      <c r="I25" s="30">
        <v>24227</v>
      </c>
      <c r="J25" s="30">
        <v>-46112</v>
      </c>
      <c r="K25" s="30">
        <v>4843</v>
      </c>
      <c r="L25" s="30">
        <v>-50955</v>
      </c>
      <c r="M25" s="30">
        <v>-893094</v>
      </c>
      <c r="N25" s="30">
        <v>0</v>
      </c>
      <c r="O25" s="30">
        <v>0</v>
      </c>
      <c r="P25" s="30">
        <v>0</v>
      </c>
      <c r="Q25" s="31">
        <v>-944048</v>
      </c>
    </row>
    <row r="26" spans="2:19" ht="33" customHeight="1" x14ac:dyDescent="0.3">
      <c r="B26" s="29" t="s">
        <v>189</v>
      </c>
      <c r="C26" s="30">
        <v>0</v>
      </c>
      <c r="D26" s="30">
        <v>0</v>
      </c>
      <c r="E26" s="30">
        <v>0</v>
      </c>
      <c r="F26" s="30">
        <v>0</v>
      </c>
      <c r="G26" s="30">
        <v>0</v>
      </c>
      <c r="H26" s="30">
        <v>0</v>
      </c>
      <c r="I26" s="30">
        <v>0</v>
      </c>
      <c r="J26" s="30">
        <v>0</v>
      </c>
      <c r="K26" s="30">
        <v>0</v>
      </c>
      <c r="L26" s="30">
        <v>0</v>
      </c>
      <c r="M26" s="30">
        <v>-13396</v>
      </c>
      <c r="N26" s="30">
        <v>0</v>
      </c>
      <c r="O26" s="30">
        <v>0</v>
      </c>
      <c r="P26" s="30">
        <v>0</v>
      </c>
      <c r="Q26" s="31">
        <v>-13396</v>
      </c>
    </row>
    <row r="27" spans="2:19" ht="33" customHeight="1" x14ac:dyDescent="0.3">
      <c r="B27" s="29" t="s">
        <v>212</v>
      </c>
      <c r="C27" s="30">
        <v>13229</v>
      </c>
      <c r="D27" s="30">
        <v>0</v>
      </c>
      <c r="E27" s="30">
        <v>0</v>
      </c>
      <c r="F27" s="30">
        <v>13229</v>
      </c>
      <c r="G27" s="30">
        <v>0</v>
      </c>
      <c r="H27" s="30">
        <v>0</v>
      </c>
      <c r="I27" s="30">
        <v>0</v>
      </c>
      <c r="J27" s="30">
        <v>13229</v>
      </c>
      <c r="K27" s="30">
        <v>-6519</v>
      </c>
      <c r="L27" s="30">
        <v>19748</v>
      </c>
      <c r="M27" s="30">
        <v>-952418</v>
      </c>
      <c r="N27" s="30">
        <v>13229</v>
      </c>
      <c r="O27" s="30">
        <v>0</v>
      </c>
      <c r="P27" s="30">
        <v>0</v>
      </c>
      <c r="Q27" s="31">
        <v>-945899</v>
      </c>
    </row>
    <row r="28" spans="2:19" ht="33" customHeight="1" x14ac:dyDescent="0.3">
      <c r="B28" s="29" t="s">
        <v>40</v>
      </c>
      <c r="C28" s="30">
        <v>4265</v>
      </c>
      <c r="D28" s="30">
        <v>0</v>
      </c>
      <c r="E28" s="30">
        <v>0</v>
      </c>
      <c r="F28" s="30">
        <v>4265</v>
      </c>
      <c r="G28" s="30">
        <v>0</v>
      </c>
      <c r="H28" s="30">
        <v>3761</v>
      </c>
      <c r="I28" s="30">
        <v>3761</v>
      </c>
      <c r="J28" s="30">
        <v>504</v>
      </c>
      <c r="K28" s="30">
        <v>0</v>
      </c>
      <c r="L28" s="30">
        <v>504</v>
      </c>
      <c r="M28" s="30">
        <v>34045</v>
      </c>
      <c r="N28" s="30">
        <v>-12269</v>
      </c>
      <c r="O28" s="30">
        <v>0</v>
      </c>
      <c r="P28" s="30">
        <v>0</v>
      </c>
      <c r="Q28" s="31">
        <v>46818</v>
      </c>
    </row>
    <row r="29" spans="2:19" ht="33" customHeight="1" x14ac:dyDescent="0.3">
      <c r="B29" s="29" t="s">
        <v>65</v>
      </c>
      <c r="C29" s="30">
        <v>0</v>
      </c>
      <c r="D29" s="30">
        <v>0</v>
      </c>
      <c r="E29" s="30">
        <v>0</v>
      </c>
      <c r="F29" s="30">
        <v>0</v>
      </c>
      <c r="G29" s="30">
        <v>0</v>
      </c>
      <c r="H29" s="30">
        <v>0</v>
      </c>
      <c r="I29" s="30">
        <v>0</v>
      </c>
      <c r="J29" s="30">
        <v>0</v>
      </c>
      <c r="K29" s="30">
        <v>0</v>
      </c>
      <c r="L29" s="30">
        <v>0</v>
      </c>
      <c r="M29" s="30">
        <v>12468</v>
      </c>
      <c r="N29" s="30">
        <v>0</v>
      </c>
      <c r="O29" s="30">
        <v>0</v>
      </c>
      <c r="P29" s="30">
        <v>0</v>
      </c>
      <c r="Q29" s="31">
        <v>12468</v>
      </c>
    </row>
    <row r="30" spans="2:19" ht="33" customHeight="1" x14ac:dyDescent="0.3">
      <c r="B30" s="29" t="s">
        <v>66</v>
      </c>
      <c r="C30" s="30">
        <v>0</v>
      </c>
      <c r="D30" s="30">
        <v>0</v>
      </c>
      <c r="E30" s="30">
        <v>0</v>
      </c>
      <c r="F30" s="30">
        <v>0</v>
      </c>
      <c r="G30" s="30">
        <v>12915</v>
      </c>
      <c r="H30" s="30">
        <v>0</v>
      </c>
      <c r="I30" s="30">
        <v>12915</v>
      </c>
      <c r="J30" s="30">
        <v>-12915</v>
      </c>
      <c r="K30" s="30">
        <v>0</v>
      </c>
      <c r="L30" s="30">
        <v>-12915</v>
      </c>
      <c r="M30" s="30">
        <v>22596</v>
      </c>
      <c r="N30" s="30">
        <v>0</v>
      </c>
      <c r="O30" s="30">
        <v>0</v>
      </c>
      <c r="P30" s="30">
        <v>0</v>
      </c>
      <c r="Q30" s="31">
        <v>9681</v>
      </c>
    </row>
    <row r="31" spans="2:19" ht="33" customHeight="1" x14ac:dyDescent="0.3">
      <c r="B31" s="29" t="s">
        <v>67</v>
      </c>
      <c r="C31" s="30">
        <v>0</v>
      </c>
      <c r="D31" s="30">
        <v>0</v>
      </c>
      <c r="E31" s="30">
        <v>7908</v>
      </c>
      <c r="F31" s="30">
        <v>7908</v>
      </c>
      <c r="G31" s="30">
        <v>0</v>
      </c>
      <c r="H31" s="30">
        <v>0</v>
      </c>
      <c r="I31" s="30">
        <v>0</v>
      </c>
      <c r="J31" s="30">
        <v>7908</v>
      </c>
      <c r="K31" s="30">
        <v>0</v>
      </c>
      <c r="L31" s="30">
        <v>7908</v>
      </c>
      <c r="M31" s="30">
        <v>0</v>
      </c>
      <c r="N31" s="30">
        <v>0</v>
      </c>
      <c r="O31" s="30">
        <v>0</v>
      </c>
      <c r="P31" s="30">
        <v>0</v>
      </c>
      <c r="Q31" s="31">
        <v>7908</v>
      </c>
    </row>
    <row r="32" spans="2:19" s="90" customFormat="1" ht="33" customHeight="1" x14ac:dyDescent="0.2">
      <c r="B32" s="91" t="s">
        <v>47</v>
      </c>
      <c r="C32" s="92">
        <f>SUM(C6:C31)</f>
        <v>1699224</v>
      </c>
      <c r="D32" s="92">
        <f t="shared" ref="D32:Q32" si="0">SUM(D6:D31)</f>
        <v>195769</v>
      </c>
      <c r="E32" s="92">
        <f t="shared" si="0"/>
        <v>70716</v>
      </c>
      <c r="F32" s="92">
        <f t="shared" si="0"/>
        <v>1965709</v>
      </c>
      <c r="G32" s="92">
        <f t="shared" si="0"/>
        <v>411673</v>
      </c>
      <c r="H32" s="92">
        <f t="shared" si="0"/>
        <v>6149</v>
      </c>
      <c r="I32" s="92">
        <f t="shared" si="0"/>
        <v>420793</v>
      </c>
      <c r="J32" s="92">
        <f t="shared" si="0"/>
        <v>1544917</v>
      </c>
      <c r="K32" s="92">
        <f t="shared" si="0"/>
        <v>335239</v>
      </c>
      <c r="L32" s="92">
        <f t="shared" si="0"/>
        <v>1209678</v>
      </c>
      <c r="M32" s="92">
        <f t="shared" si="0"/>
        <v>-3355114</v>
      </c>
      <c r="N32" s="92">
        <f t="shared" si="0"/>
        <v>-62122</v>
      </c>
      <c r="O32" s="92">
        <f t="shared" si="0"/>
        <v>0</v>
      </c>
      <c r="P32" s="92">
        <f t="shared" si="0"/>
        <v>0</v>
      </c>
      <c r="Q32" s="92">
        <f t="shared" si="0"/>
        <v>-2083312</v>
      </c>
      <c r="S32" s="84"/>
    </row>
    <row r="33" spans="2:19" s="90" customFormat="1" ht="33" customHeight="1" x14ac:dyDescent="0.2">
      <c r="B33" s="254" t="s">
        <v>48</v>
      </c>
      <c r="C33" s="255"/>
      <c r="D33" s="255"/>
      <c r="E33" s="255"/>
      <c r="F33" s="255"/>
      <c r="G33" s="255"/>
      <c r="H33" s="255"/>
      <c r="I33" s="255"/>
      <c r="J33" s="255"/>
      <c r="K33" s="255"/>
      <c r="L33" s="255"/>
      <c r="M33" s="255"/>
      <c r="N33" s="255"/>
      <c r="O33" s="255"/>
      <c r="P33" s="255"/>
      <c r="Q33" s="256"/>
      <c r="S33" s="84"/>
    </row>
    <row r="34" spans="2:19" s="93" customFormat="1" ht="33" customHeight="1" x14ac:dyDescent="0.3">
      <c r="B34" s="94" t="s">
        <v>49</v>
      </c>
      <c r="C34" s="30">
        <v>24310</v>
      </c>
      <c r="D34" s="30">
        <v>0</v>
      </c>
      <c r="E34" s="30">
        <v>0</v>
      </c>
      <c r="F34" s="30">
        <v>24310</v>
      </c>
      <c r="G34" s="30">
        <v>0</v>
      </c>
      <c r="H34" s="30">
        <v>0</v>
      </c>
      <c r="I34" s="30">
        <v>0</v>
      </c>
      <c r="J34" s="30">
        <v>24310</v>
      </c>
      <c r="K34" s="30">
        <v>7293</v>
      </c>
      <c r="L34" s="30">
        <v>17017</v>
      </c>
      <c r="M34" s="30">
        <v>122955</v>
      </c>
      <c r="N34" s="30">
        <v>1174</v>
      </c>
      <c r="O34" s="30">
        <v>0</v>
      </c>
      <c r="P34" s="30">
        <v>0</v>
      </c>
      <c r="Q34" s="31">
        <v>138799</v>
      </c>
      <c r="S34" s="84"/>
    </row>
    <row r="35" spans="2:19" s="93" customFormat="1" ht="33" customHeight="1" x14ac:dyDescent="0.3">
      <c r="B35" s="94" t="s">
        <v>82</v>
      </c>
      <c r="C35" s="30">
        <v>13064</v>
      </c>
      <c r="D35" s="30">
        <v>41393</v>
      </c>
      <c r="E35" s="30">
        <v>0</v>
      </c>
      <c r="F35" s="30">
        <v>54457</v>
      </c>
      <c r="G35" s="30">
        <v>0</v>
      </c>
      <c r="H35" s="30">
        <v>654</v>
      </c>
      <c r="I35" s="30">
        <v>771</v>
      </c>
      <c r="J35" s="30">
        <v>53686</v>
      </c>
      <c r="K35" s="30">
        <v>16645</v>
      </c>
      <c r="L35" s="30">
        <v>37041</v>
      </c>
      <c r="M35" s="30">
        <v>428292</v>
      </c>
      <c r="N35" s="30">
        <v>23983</v>
      </c>
      <c r="O35" s="30">
        <v>0</v>
      </c>
      <c r="P35" s="30">
        <v>0</v>
      </c>
      <c r="Q35" s="31">
        <v>441350</v>
      </c>
      <c r="S35" s="84"/>
    </row>
    <row r="36" spans="2:19" s="93" customFormat="1" ht="33" customHeight="1" x14ac:dyDescent="0.3">
      <c r="B36" s="94" t="s">
        <v>50</v>
      </c>
      <c r="C36" s="30">
        <v>-30047</v>
      </c>
      <c r="D36" s="30">
        <v>0</v>
      </c>
      <c r="E36" s="30">
        <v>0</v>
      </c>
      <c r="F36" s="30">
        <v>-30047</v>
      </c>
      <c r="G36" s="30">
        <v>0</v>
      </c>
      <c r="H36" s="30">
        <v>0</v>
      </c>
      <c r="I36" s="30">
        <v>0</v>
      </c>
      <c r="J36" s="30">
        <v>-30047</v>
      </c>
      <c r="K36" s="30">
        <v>48957</v>
      </c>
      <c r="L36" s="30">
        <v>-79005</v>
      </c>
      <c r="M36" s="30">
        <v>3496869</v>
      </c>
      <c r="N36" s="30">
        <v>0</v>
      </c>
      <c r="O36" s="30">
        <v>0</v>
      </c>
      <c r="P36" s="30">
        <v>0</v>
      </c>
      <c r="Q36" s="31">
        <v>3417864</v>
      </c>
      <c r="S36" s="84"/>
    </row>
    <row r="37" spans="2:19" s="90" customFormat="1" ht="33" customHeight="1" x14ac:dyDescent="0.2">
      <c r="B37" s="91" t="s">
        <v>47</v>
      </c>
      <c r="C37" s="92">
        <f>SUM(C34:C36)</f>
        <v>7327</v>
      </c>
      <c r="D37" s="92">
        <f t="shared" ref="D37:Q37" si="1">SUM(D34:D36)</f>
        <v>41393</v>
      </c>
      <c r="E37" s="92">
        <f t="shared" si="1"/>
        <v>0</v>
      </c>
      <c r="F37" s="92">
        <f t="shared" si="1"/>
        <v>48720</v>
      </c>
      <c r="G37" s="92">
        <f t="shared" si="1"/>
        <v>0</v>
      </c>
      <c r="H37" s="92">
        <f t="shared" si="1"/>
        <v>654</v>
      </c>
      <c r="I37" s="92">
        <f t="shared" si="1"/>
        <v>771</v>
      </c>
      <c r="J37" s="92">
        <f t="shared" si="1"/>
        <v>47949</v>
      </c>
      <c r="K37" s="92">
        <f t="shared" si="1"/>
        <v>72895</v>
      </c>
      <c r="L37" s="92">
        <f t="shared" si="1"/>
        <v>-24947</v>
      </c>
      <c r="M37" s="92">
        <f t="shared" si="1"/>
        <v>4048116</v>
      </c>
      <c r="N37" s="92">
        <f t="shared" si="1"/>
        <v>25157</v>
      </c>
      <c r="O37" s="92">
        <f t="shared" si="1"/>
        <v>0</v>
      </c>
      <c r="P37" s="92">
        <f t="shared" si="1"/>
        <v>0</v>
      </c>
      <c r="Q37" s="92">
        <f t="shared" si="1"/>
        <v>3998013</v>
      </c>
      <c r="S37" s="84"/>
    </row>
    <row r="38" spans="2:19" s="93" customFormat="1" ht="33" customHeight="1" x14ac:dyDescent="0.2">
      <c r="B38" s="91" t="s">
        <v>51</v>
      </c>
      <c r="C38" s="95">
        <f t="shared" ref="C38:Q38" si="2">C37+C32</f>
        <v>1706551</v>
      </c>
      <c r="D38" s="95">
        <f t="shared" si="2"/>
        <v>237162</v>
      </c>
      <c r="E38" s="95">
        <f t="shared" si="2"/>
        <v>70716</v>
      </c>
      <c r="F38" s="95">
        <f t="shared" si="2"/>
        <v>2014429</v>
      </c>
      <c r="G38" s="95">
        <f t="shared" si="2"/>
        <v>411673</v>
      </c>
      <c r="H38" s="95">
        <f t="shared" si="2"/>
        <v>6803</v>
      </c>
      <c r="I38" s="95">
        <f t="shared" si="2"/>
        <v>421564</v>
      </c>
      <c r="J38" s="95">
        <f t="shared" si="2"/>
        <v>1592866</v>
      </c>
      <c r="K38" s="95">
        <f t="shared" si="2"/>
        <v>408134</v>
      </c>
      <c r="L38" s="95">
        <f t="shared" si="2"/>
        <v>1184731</v>
      </c>
      <c r="M38" s="95">
        <f t="shared" si="2"/>
        <v>693002</v>
      </c>
      <c r="N38" s="95">
        <f t="shared" si="2"/>
        <v>-36965</v>
      </c>
      <c r="O38" s="95">
        <f t="shared" si="2"/>
        <v>0</v>
      </c>
      <c r="P38" s="95">
        <f t="shared" si="2"/>
        <v>0</v>
      </c>
      <c r="Q38" s="95">
        <f t="shared" si="2"/>
        <v>1914701</v>
      </c>
      <c r="S38" s="84"/>
    </row>
    <row r="39" spans="2:19" s="32" customFormat="1" ht="19.5" customHeight="1" x14ac:dyDescent="0.25">
      <c r="B39" s="258" t="s">
        <v>52</v>
      </c>
      <c r="C39" s="258"/>
      <c r="D39" s="258"/>
      <c r="E39" s="258"/>
      <c r="F39" s="258"/>
      <c r="G39" s="258"/>
      <c r="H39" s="258"/>
      <c r="I39" s="258"/>
      <c r="J39" s="258"/>
      <c r="K39" s="258"/>
      <c r="L39" s="258"/>
      <c r="M39" s="258"/>
      <c r="N39" s="258"/>
      <c r="O39" s="258"/>
      <c r="P39" s="258"/>
      <c r="Q39" s="258"/>
    </row>
    <row r="40" spans="2:19" x14ac:dyDescent="0.25">
      <c r="I40" s="11"/>
    </row>
  </sheetData>
  <sheetProtection password="E931" sheet="1" objects="1" scenarios="1"/>
  <mergeCells count="4">
    <mergeCell ref="B5:Q5"/>
    <mergeCell ref="B3:Q3"/>
    <mergeCell ref="B33:Q33"/>
    <mergeCell ref="B39:Q39"/>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P40"/>
  <sheetViews>
    <sheetView showGridLines="0" topLeftCell="A33" zoomScale="80" zoomScaleNormal="80" workbookViewId="0">
      <selection activeCell="P40" sqref="P40"/>
    </sheetView>
  </sheetViews>
  <sheetFormatPr defaultRowHeight="18" customHeight="1" x14ac:dyDescent="0.25"/>
  <cols>
    <col min="1" max="1" width="12.42578125" style="10" customWidth="1"/>
    <col min="2" max="2" width="50" style="10" customWidth="1"/>
    <col min="3" max="11" width="25.140625" style="10" customWidth="1"/>
    <col min="12" max="12" width="11.5703125" style="10" bestFit="1" customWidth="1"/>
    <col min="13" max="16384" width="9.140625" style="10"/>
  </cols>
  <sheetData>
    <row r="1" spans="2:11" ht="15" x14ac:dyDescent="0.25"/>
    <row r="2" spans="2:11" ht="15" x14ac:dyDescent="0.25"/>
    <row r="3" spans="2:11" ht="6.75" customHeight="1" x14ac:dyDescent="0.25"/>
    <row r="4" spans="2:11" ht="21" customHeight="1" x14ac:dyDescent="0.25">
      <c r="B4" s="259" t="s">
        <v>278</v>
      </c>
      <c r="C4" s="259"/>
      <c r="D4" s="259"/>
      <c r="E4" s="259"/>
      <c r="F4" s="259"/>
      <c r="G4" s="259"/>
      <c r="H4" s="259"/>
      <c r="I4" s="259"/>
      <c r="J4" s="259"/>
      <c r="K4" s="259"/>
    </row>
    <row r="5" spans="2:11" s="204" customFormat="1" ht="39" customHeight="1" x14ac:dyDescent="0.2">
      <c r="B5" s="216" t="s">
        <v>0</v>
      </c>
      <c r="C5" s="214" t="s">
        <v>83</v>
      </c>
      <c r="D5" s="214" t="s">
        <v>84</v>
      </c>
      <c r="E5" s="214" t="s">
        <v>220</v>
      </c>
      <c r="F5" s="214" t="s">
        <v>85</v>
      </c>
      <c r="G5" s="214" t="s">
        <v>86</v>
      </c>
      <c r="H5" s="214" t="s">
        <v>195</v>
      </c>
      <c r="I5" s="214" t="s">
        <v>221</v>
      </c>
      <c r="J5" s="214" t="s">
        <v>87</v>
      </c>
      <c r="K5" s="214" t="s">
        <v>88</v>
      </c>
    </row>
    <row r="6" spans="2:11" ht="29.25" customHeight="1" x14ac:dyDescent="0.25">
      <c r="B6" s="264" t="s">
        <v>16</v>
      </c>
      <c r="C6" s="265"/>
      <c r="D6" s="265"/>
      <c r="E6" s="265"/>
      <c r="F6" s="265"/>
      <c r="G6" s="265"/>
      <c r="H6" s="265"/>
      <c r="I6" s="265"/>
      <c r="J6" s="265"/>
      <c r="K6" s="266"/>
    </row>
    <row r="7" spans="2:11" ht="29.25" customHeight="1" x14ac:dyDescent="0.3">
      <c r="B7" s="34" t="s">
        <v>53</v>
      </c>
      <c r="C7" s="35">
        <v>19551</v>
      </c>
      <c r="D7" s="35">
        <v>1423</v>
      </c>
      <c r="E7" s="35">
        <v>201267</v>
      </c>
      <c r="F7" s="35">
        <v>305428</v>
      </c>
      <c r="G7" s="35">
        <v>44184</v>
      </c>
      <c r="H7" s="35">
        <v>0</v>
      </c>
      <c r="I7" s="35">
        <v>0</v>
      </c>
      <c r="J7" s="52">
        <f>SUM(C7:I7)</f>
        <v>571853</v>
      </c>
      <c r="K7" s="36">
        <f>J7/$J$33*100</f>
        <v>2.6408653070626533</v>
      </c>
    </row>
    <row r="8" spans="2:11" ht="29.25" customHeight="1" x14ac:dyDescent="0.3">
      <c r="B8" s="34" t="s">
        <v>200</v>
      </c>
      <c r="C8" s="35">
        <v>45052</v>
      </c>
      <c r="D8" s="35">
        <v>0</v>
      </c>
      <c r="E8" s="35">
        <v>0</v>
      </c>
      <c r="F8" s="35">
        <v>98076</v>
      </c>
      <c r="G8" s="35">
        <v>272049</v>
      </c>
      <c r="H8" s="35">
        <v>0</v>
      </c>
      <c r="I8" s="35">
        <v>0</v>
      </c>
      <c r="J8" s="52">
        <f t="shared" ref="J8:J32" si="0">SUM(C8:I8)</f>
        <v>415177</v>
      </c>
      <c r="K8" s="36">
        <f t="shared" ref="K8:K33" si="1">J8/$J$33*100</f>
        <v>1.9173223461105411</v>
      </c>
    </row>
    <row r="9" spans="2:11" ht="29.25" customHeight="1" x14ac:dyDescent="0.3">
      <c r="B9" s="18" t="s">
        <v>211</v>
      </c>
      <c r="C9" s="35">
        <v>1842473</v>
      </c>
      <c r="D9" s="35">
        <v>316126</v>
      </c>
      <c r="E9" s="35">
        <v>1475921</v>
      </c>
      <c r="F9" s="35">
        <v>508625</v>
      </c>
      <c r="G9" s="35">
        <v>334558</v>
      </c>
      <c r="H9" s="35">
        <v>0</v>
      </c>
      <c r="I9" s="35">
        <v>150064</v>
      </c>
      <c r="J9" s="52">
        <f t="shared" si="0"/>
        <v>4627767</v>
      </c>
      <c r="K9" s="36">
        <f t="shared" si="1"/>
        <v>21.371417688583279</v>
      </c>
    </row>
    <row r="10" spans="2:11" ht="29.25" customHeight="1" x14ac:dyDescent="0.3">
      <c r="B10" s="18" t="s">
        <v>21</v>
      </c>
      <c r="C10" s="35">
        <v>24786</v>
      </c>
      <c r="D10" s="35">
        <v>0</v>
      </c>
      <c r="E10" s="35">
        <v>0</v>
      </c>
      <c r="F10" s="35">
        <v>30</v>
      </c>
      <c r="G10" s="35">
        <v>-1326</v>
      </c>
      <c r="H10" s="35">
        <v>0</v>
      </c>
      <c r="I10" s="35">
        <v>0</v>
      </c>
      <c r="J10" s="52">
        <f t="shared" si="0"/>
        <v>23490</v>
      </c>
      <c r="K10" s="36">
        <f t="shared" si="1"/>
        <v>0.10847879798287624</v>
      </c>
    </row>
    <row r="11" spans="2:11" ht="29.25" customHeight="1" x14ac:dyDescent="0.3">
      <c r="B11" s="18" t="s">
        <v>54</v>
      </c>
      <c r="C11" s="35">
        <v>2774</v>
      </c>
      <c r="D11" s="35">
        <v>0</v>
      </c>
      <c r="E11" s="35">
        <v>0</v>
      </c>
      <c r="F11" s="35">
        <v>16474</v>
      </c>
      <c r="G11" s="35">
        <v>0</v>
      </c>
      <c r="H11" s="35">
        <v>0</v>
      </c>
      <c r="I11" s="35">
        <v>0</v>
      </c>
      <c r="J11" s="52">
        <f t="shared" si="0"/>
        <v>19248</v>
      </c>
      <c r="K11" s="36">
        <f t="shared" si="1"/>
        <v>8.8888884783925148E-2</v>
      </c>
    </row>
    <row r="12" spans="2:11" ht="29.25" customHeight="1" x14ac:dyDescent="0.3">
      <c r="B12" s="18" t="s">
        <v>55</v>
      </c>
      <c r="C12" s="35">
        <v>258282</v>
      </c>
      <c r="D12" s="35">
        <v>15461</v>
      </c>
      <c r="E12" s="35">
        <v>198596</v>
      </c>
      <c r="F12" s="35">
        <v>308771</v>
      </c>
      <c r="G12" s="35">
        <v>875892</v>
      </c>
      <c r="H12" s="35">
        <v>0</v>
      </c>
      <c r="I12" s="35">
        <v>0</v>
      </c>
      <c r="J12" s="52">
        <f t="shared" si="0"/>
        <v>1657002</v>
      </c>
      <c r="K12" s="36">
        <f t="shared" si="1"/>
        <v>7.6521747643772624</v>
      </c>
    </row>
    <row r="13" spans="2:11" ht="29.25" customHeight="1" x14ac:dyDescent="0.3">
      <c r="B13" s="18" t="s">
        <v>23</v>
      </c>
      <c r="C13" s="35">
        <v>81927</v>
      </c>
      <c r="D13" s="35">
        <v>0</v>
      </c>
      <c r="E13" s="35">
        <v>0</v>
      </c>
      <c r="F13" s="35">
        <v>51</v>
      </c>
      <c r="G13" s="35">
        <v>0</v>
      </c>
      <c r="H13" s="35">
        <v>0</v>
      </c>
      <c r="I13" s="35">
        <v>0</v>
      </c>
      <c r="J13" s="52">
        <f t="shared" si="0"/>
        <v>81978</v>
      </c>
      <c r="K13" s="36">
        <f t="shared" si="1"/>
        <v>0.37858130698340692</v>
      </c>
    </row>
    <row r="14" spans="2:11" ht="29.25" customHeight="1" x14ac:dyDescent="0.3">
      <c r="B14" s="18" t="s">
        <v>56</v>
      </c>
      <c r="C14" s="35">
        <v>0</v>
      </c>
      <c r="D14" s="35">
        <v>0</v>
      </c>
      <c r="E14" s="35">
        <v>0</v>
      </c>
      <c r="F14" s="35">
        <v>13036</v>
      </c>
      <c r="G14" s="35">
        <v>7281</v>
      </c>
      <c r="H14" s="35">
        <v>0</v>
      </c>
      <c r="I14" s="35">
        <v>0</v>
      </c>
      <c r="J14" s="52">
        <f t="shared" si="0"/>
        <v>20317</v>
      </c>
      <c r="K14" s="36">
        <f t="shared" si="1"/>
        <v>9.382561679940811E-2</v>
      </c>
    </row>
    <row r="15" spans="2:11" ht="29.25" customHeight="1" x14ac:dyDescent="0.3">
      <c r="B15" s="18" t="s">
        <v>57</v>
      </c>
      <c r="C15" s="35">
        <v>0</v>
      </c>
      <c r="D15" s="35">
        <v>0</v>
      </c>
      <c r="E15" s="35">
        <v>469246</v>
      </c>
      <c r="F15" s="35">
        <v>2343</v>
      </c>
      <c r="G15" s="35">
        <v>12913</v>
      </c>
      <c r="H15" s="35">
        <v>0</v>
      </c>
      <c r="I15" s="35">
        <v>0</v>
      </c>
      <c r="J15" s="52">
        <f t="shared" si="0"/>
        <v>484502</v>
      </c>
      <c r="K15" s="36">
        <f t="shared" si="1"/>
        <v>2.2374710336440824</v>
      </c>
    </row>
    <row r="16" spans="2:11" ht="29.25" customHeight="1" x14ac:dyDescent="0.3">
      <c r="B16" s="18" t="s">
        <v>58</v>
      </c>
      <c r="C16" s="35">
        <v>8285</v>
      </c>
      <c r="D16" s="35">
        <v>0</v>
      </c>
      <c r="E16" s="35">
        <v>0</v>
      </c>
      <c r="F16" s="35">
        <v>9359</v>
      </c>
      <c r="G16" s="35">
        <v>0</v>
      </c>
      <c r="H16" s="35">
        <v>0</v>
      </c>
      <c r="I16" s="35">
        <v>0</v>
      </c>
      <c r="J16" s="52">
        <f t="shared" si="0"/>
        <v>17644</v>
      </c>
      <c r="K16" s="36">
        <f t="shared" si="1"/>
        <v>8.1481477718598053E-2</v>
      </c>
    </row>
    <row r="17" spans="2:11" ht="29.25" customHeight="1" x14ac:dyDescent="0.3">
      <c r="B17" s="18" t="s">
        <v>59</v>
      </c>
      <c r="C17" s="35">
        <v>526360</v>
      </c>
      <c r="D17" s="35">
        <v>1631710</v>
      </c>
      <c r="E17" s="35">
        <v>1677792</v>
      </c>
      <c r="F17" s="35">
        <v>158155</v>
      </c>
      <c r="G17" s="35">
        <v>52553</v>
      </c>
      <c r="H17" s="35">
        <v>0</v>
      </c>
      <c r="I17" s="35">
        <v>12450</v>
      </c>
      <c r="J17" s="52">
        <f t="shared" si="0"/>
        <v>4059020</v>
      </c>
      <c r="K17" s="36">
        <f t="shared" si="1"/>
        <v>18.744896151062338</v>
      </c>
    </row>
    <row r="18" spans="2:11" ht="29.25" customHeight="1" x14ac:dyDescent="0.3">
      <c r="B18" s="18" t="s">
        <v>60</v>
      </c>
      <c r="C18" s="35">
        <v>697440</v>
      </c>
      <c r="D18" s="35">
        <v>115444</v>
      </c>
      <c r="E18" s="35">
        <v>1314083</v>
      </c>
      <c r="F18" s="35">
        <v>401637</v>
      </c>
      <c r="G18" s="35">
        <v>0</v>
      </c>
      <c r="H18" s="35">
        <v>0</v>
      </c>
      <c r="I18" s="35">
        <v>0</v>
      </c>
      <c r="J18" s="52">
        <f t="shared" si="0"/>
        <v>2528604</v>
      </c>
      <c r="K18" s="36">
        <f t="shared" si="1"/>
        <v>11.677306193899224</v>
      </c>
    </row>
    <row r="19" spans="2:11" ht="29.25" customHeight="1" x14ac:dyDescent="0.3">
      <c r="B19" s="18" t="s">
        <v>61</v>
      </c>
      <c r="C19" s="35">
        <v>209121</v>
      </c>
      <c r="D19" s="35">
        <v>108652</v>
      </c>
      <c r="E19" s="35">
        <v>794615</v>
      </c>
      <c r="F19" s="35">
        <v>45727</v>
      </c>
      <c r="G19" s="35">
        <v>0</v>
      </c>
      <c r="H19" s="35">
        <v>0</v>
      </c>
      <c r="I19" s="35">
        <v>0</v>
      </c>
      <c r="J19" s="52">
        <f t="shared" si="0"/>
        <v>1158115</v>
      </c>
      <c r="K19" s="36">
        <f t="shared" si="1"/>
        <v>5.3482725894397065</v>
      </c>
    </row>
    <row r="20" spans="2:11" ht="29.25" customHeight="1" x14ac:dyDescent="0.3">
      <c r="B20" s="18" t="s">
        <v>185</v>
      </c>
      <c r="C20" s="35">
        <v>17627</v>
      </c>
      <c r="D20" s="35">
        <v>0</v>
      </c>
      <c r="E20" s="35">
        <v>14607</v>
      </c>
      <c r="F20" s="35">
        <v>20281</v>
      </c>
      <c r="G20" s="35">
        <v>9758</v>
      </c>
      <c r="H20" s="35">
        <v>0</v>
      </c>
      <c r="I20" s="35">
        <v>0</v>
      </c>
      <c r="J20" s="52">
        <f t="shared" si="0"/>
        <v>62273</v>
      </c>
      <c r="K20" s="36">
        <f t="shared" si="1"/>
        <v>0.28758195771765227</v>
      </c>
    </row>
    <row r="21" spans="2:11" ht="29.25" customHeight="1" x14ac:dyDescent="0.3">
      <c r="B21" s="18" t="s">
        <v>190</v>
      </c>
      <c r="C21" s="35">
        <v>93373</v>
      </c>
      <c r="D21" s="35">
        <v>0</v>
      </c>
      <c r="E21" s="35">
        <v>377073</v>
      </c>
      <c r="F21" s="35">
        <v>132790</v>
      </c>
      <c r="G21" s="35">
        <v>102905</v>
      </c>
      <c r="H21" s="35">
        <v>0</v>
      </c>
      <c r="I21" s="35">
        <v>451804</v>
      </c>
      <c r="J21" s="52">
        <f t="shared" si="0"/>
        <v>1157945</v>
      </c>
      <c r="K21" s="36">
        <f t="shared" si="1"/>
        <v>5.3474875151248034</v>
      </c>
    </row>
    <row r="22" spans="2:11" ht="29.25" customHeight="1" x14ac:dyDescent="0.3">
      <c r="B22" s="18" t="s">
        <v>36</v>
      </c>
      <c r="C22" s="35">
        <v>260520</v>
      </c>
      <c r="D22" s="35">
        <v>240107</v>
      </c>
      <c r="E22" s="35">
        <v>65577</v>
      </c>
      <c r="F22" s="35">
        <v>14472</v>
      </c>
      <c r="G22" s="35">
        <v>14433</v>
      </c>
      <c r="H22" s="35">
        <v>0</v>
      </c>
      <c r="I22" s="35">
        <v>4609</v>
      </c>
      <c r="J22" s="52">
        <f t="shared" si="0"/>
        <v>599718</v>
      </c>
      <c r="K22" s="36">
        <f t="shared" si="1"/>
        <v>2.7695482234437874</v>
      </c>
    </row>
    <row r="23" spans="2:11" ht="29.25" customHeight="1" x14ac:dyDescent="0.3">
      <c r="B23" s="18" t="s">
        <v>62</v>
      </c>
      <c r="C23" s="35">
        <v>11509</v>
      </c>
      <c r="D23" s="35">
        <v>0</v>
      </c>
      <c r="E23" s="35">
        <v>0</v>
      </c>
      <c r="F23" s="35">
        <v>70902</v>
      </c>
      <c r="G23" s="35">
        <v>7137</v>
      </c>
      <c r="H23" s="35">
        <v>0</v>
      </c>
      <c r="I23" s="35">
        <v>0</v>
      </c>
      <c r="J23" s="52">
        <f t="shared" si="0"/>
        <v>89548</v>
      </c>
      <c r="K23" s="36">
        <f t="shared" si="1"/>
        <v>0.4135402044176501</v>
      </c>
    </row>
    <row r="24" spans="2:11" ht="29.25" customHeight="1" x14ac:dyDescent="0.3">
      <c r="B24" s="18" t="s">
        <v>63</v>
      </c>
      <c r="C24" s="35">
        <v>210142</v>
      </c>
      <c r="D24" s="35">
        <v>0</v>
      </c>
      <c r="E24" s="35">
        <v>0</v>
      </c>
      <c r="F24" s="35">
        <v>64248</v>
      </c>
      <c r="G24" s="35">
        <v>0</v>
      </c>
      <c r="H24" s="35">
        <v>0</v>
      </c>
      <c r="I24" s="35">
        <v>243908</v>
      </c>
      <c r="J24" s="52">
        <f t="shared" si="0"/>
        <v>518298</v>
      </c>
      <c r="K24" s="36">
        <f t="shared" si="1"/>
        <v>2.3935438074469473</v>
      </c>
    </row>
    <row r="25" spans="2:11" ht="29.25" customHeight="1" x14ac:dyDescent="0.3">
      <c r="B25" s="18" t="s">
        <v>64</v>
      </c>
      <c r="C25" s="35">
        <v>192102</v>
      </c>
      <c r="D25" s="35">
        <v>2160</v>
      </c>
      <c r="E25" s="35">
        <v>38570</v>
      </c>
      <c r="F25" s="35">
        <v>394410</v>
      </c>
      <c r="G25" s="35">
        <v>289618</v>
      </c>
      <c r="H25" s="35">
        <v>0</v>
      </c>
      <c r="I25" s="35">
        <v>75818</v>
      </c>
      <c r="J25" s="52">
        <f t="shared" si="0"/>
        <v>992678</v>
      </c>
      <c r="K25" s="36">
        <f t="shared" si="1"/>
        <v>4.5842705927648195</v>
      </c>
    </row>
    <row r="26" spans="2:11" ht="29.25" customHeight="1" x14ac:dyDescent="0.3">
      <c r="B26" s="18" t="s">
        <v>188</v>
      </c>
      <c r="C26" s="35">
        <v>33644</v>
      </c>
      <c r="D26" s="35">
        <v>0</v>
      </c>
      <c r="E26" s="35">
        <v>0</v>
      </c>
      <c r="F26" s="35">
        <v>6320</v>
      </c>
      <c r="G26" s="35">
        <v>25975</v>
      </c>
      <c r="H26" s="35">
        <v>0</v>
      </c>
      <c r="I26" s="35">
        <v>0</v>
      </c>
      <c r="J26" s="52">
        <f t="shared" si="0"/>
        <v>65939</v>
      </c>
      <c r="K26" s="36">
        <f t="shared" si="1"/>
        <v>0.30451185441434125</v>
      </c>
    </row>
    <row r="27" spans="2:11" ht="29.25" customHeight="1" x14ac:dyDescent="0.3">
      <c r="B27" s="18" t="s">
        <v>189</v>
      </c>
      <c r="C27" s="35">
        <v>12146</v>
      </c>
      <c r="D27" s="35">
        <v>0</v>
      </c>
      <c r="E27" s="35">
        <v>40409</v>
      </c>
      <c r="F27" s="35">
        <v>10023</v>
      </c>
      <c r="G27" s="35">
        <v>57</v>
      </c>
      <c r="H27" s="35">
        <v>0</v>
      </c>
      <c r="I27" s="35">
        <v>0</v>
      </c>
      <c r="J27" s="52">
        <f t="shared" si="0"/>
        <v>62635</v>
      </c>
      <c r="K27" s="36">
        <f t="shared" si="1"/>
        <v>0.2892537041999767</v>
      </c>
    </row>
    <row r="28" spans="2:11" ht="29.25" customHeight="1" x14ac:dyDescent="0.3">
      <c r="B28" s="18" t="s">
        <v>212</v>
      </c>
      <c r="C28" s="35">
        <v>379610</v>
      </c>
      <c r="D28" s="35">
        <v>123020</v>
      </c>
      <c r="E28" s="35">
        <v>95634</v>
      </c>
      <c r="F28" s="35">
        <v>471754</v>
      </c>
      <c r="G28" s="35">
        <v>212303</v>
      </c>
      <c r="H28" s="35">
        <v>0</v>
      </c>
      <c r="I28" s="35">
        <v>230896</v>
      </c>
      <c r="J28" s="52">
        <f t="shared" si="0"/>
        <v>1513217</v>
      </c>
      <c r="K28" s="36">
        <f t="shared" si="1"/>
        <v>6.9881635269158799</v>
      </c>
    </row>
    <row r="29" spans="2:11" ht="29.25" customHeight="1" x14ac:dyDescent="0.3">
      <c r="B29" s="18" t="s">
        <v>40</v>
      </c>
      <c r="C29" s="35">
        <v>0</v>
      </c>
      <c r="D29" s="35">
        <v>0</v>
      </c>
      <c r="E29" s="35">
        <v>0</v>
      </c>
      <c r="F29" s="35">
        <v>0</v>
      </c>
      <c r="G29" s="35">
        <v>1718</v>
      </c>
      <c r="H29" s="35">
        <v>0</v>
      </c>
      <c r="I29" s="35">
        <v>0</v>
      </c>
      <c r="J29" s="52">
        <f t="shared" si="0"/>
        <v>1718</v>
      </c>
      <c r="K29" s="36">
        <f t="shared" si="1"/>
        <v>7.9338686647331368E-3</v>
      </c>
    </row>
    <row r="30" spans="2:11" ht="29.25" customHeight="1" x14ac:dyDescent="0.3">
      <c r="B30" s="18" t="s">
        <v>65</v>
      </c>
      <c r="C30" s="35">
        <v>4484</v>
      </c>
      <c r="D30" s="35">
        <v>194758</v>
      </c>
      <c r="E30" s="35">
        <v>36422</v>
      </c>
      <c r="F30" s="35">
        <v>99429</v>
      </c>
      <c r="G30" s="35">
        <v>0</v>
      </c>
      <c r="H30" s="35">
        <v>0</v>
      </c>
      <c r="I30" s="35">
        <v>0</v>
      </c>
      <c r="J30" s="52">
        <f t="shared" si="0"/>
        <v>335093</v>
      </c>
      <c r="K30" s="36">
        <f t="shared" si="1"/>
        <v>1.5474876906120028</v>
      </c>
    </row>
    <row r="31" spans="2:11" ht="29.25" customHeight="1" x14ac:dyDescent="0.3">
      <c r="B31" s="18" t="s">
        <v>66</v>
      </c>
      <c r="C31" s="35">
        <v>5350</v>
      </c>
      <c r="D31" s="35">
        <v>0</v>
      </c>
      <c r="E31" s="35">
        <v>0</v>
      </c>
      <c r="F31" s="35">
        <v>3574</v>
      </c>
      <c r="G31" s="35">
        <v>0</v>
      </c>
      <c r="H31" s="35">
        <v>0</v>
      </c>
      <c r="I31" s="35">
        <v>0</v>
      </c>
      <c r="J31" s="52">
        <f t="shared" si="0"/>
        <v>8924</v>
      </c>
      <c r="K31" s="36">
        <f t="shared" si="1"/>
        <v>4.1211783448241272E-2</v>
      </c>
    </row>
    <row r="32" spans="2:11" ht="29.25" customHeight="1" x14ac:dyDescent="0.3">
      <c r="B32" s="18" t="s">
        <v>67</v>
      </c>
      <c r="C32" s="35">
        <v>95676</v>
      </c>
      <c r="D32" s="35">
        <v>0</v>
      </c>
      <c r="E32" s="35">
        <v>201597</v>
      </c>
      <c r="F32" s="35">
        <v>262207</v>
      </c>
      <c r="G32" s="35">
        <v>0</v>
      </c>
      <c r="H32" s="35">
        <v>0</v>
      </c>
      <c r="I32" s="35">
        <v>21818</v>
      </c>
      <c r="J32" s="52">
        <f t="shared" si="0"/>
        <v>581298</v>
      </c>
      <c r="K32" s="36">
        <f t="shared" si="1"/>
        <v>2.6844831123818644</v>
      </c>
    </row>
    <row r="33" spans="2:16" s="23" customFormat="1" ht="29.25" customHeight="1" x14ac:dyDescent="0.25">
      <c r="B33" s="96" t="s">
        <v>47</v>
      </c>
      <c r="C33" s="97">
        <f>SUM(C7:C32)</f>
        <v>5032234</v>
      </c>
      <c r="D33" s="97">
        <f t="shared" ref="D33:H33" si="2">SUM(D7:D32)</f>
        <v>2748861</v>
      </c>
      <c r="E33" s="97">
        <f t="shared" si="2"/>
        <v>7001409</v>
      </c>
      <c r="F33" s="97">
        <f t="shared" si="2"/>
        <v>3418122</v>
      </c>
      <c r="G33" s="97">
        <f t="shared" si="2"/>
        <v>2262008</v>
      </c>
      <c r="H33" s="97">
        <f t="shared" si="2"/>
        <v>0</v>
      </c>
      <c r="I33" s="97">
        <f>SUM(I7:I32)</f>
        <v>1191367</v>
      </c>
      <c r="J33" s="98">
        <f>SUM(J7:J32)</f>
        <v>21654001</v>
      </c>
      <c r="K33" s="99">
        <f t="shared" si="1"/>
        <v>100</v>
      </c>
      <c r="L33" s="10"/>
      <c r="M33" s="10"/>
      <c r="N33" s="10"/>
      <c r="O33" s="10"/>
      <c r="P33" s="10"/>
    </row>
    <row r="34" spans="2:16" s="23" customFormat="1" ht="29.25" customHeight="1" x14ac:dyDescent="0.25">
      <c r="B34" s="260" t="s">
        <v>48</v>
      </c>
      <c r="C34" s="261"/>
      <c r="D34" s="261"/>
      <c r="E34" s="261"/>
      <c r="F34" s="261"/>
      <c r="G34" s="261"/>
      <c r="H34" s="261"/>
      <c r="I34" s="261"/>
      <c r="J34" s="261"/>
      <c r="K34" s="262"/>
      <c r="L34" s="10"/>
      <c r="M34" s="10"/>
      <c r="N34" s="10"/>
      <c r="O34" s="10"/>
      <c r="P34" s="10"/>
    </row>
    <row r="35" spans="2:16" s="12" customFormat="1" ht="29.25" customHeight="1" x14ac:dyDescent="0.25">
      <c r="B35" s="25" t="s">
        <v>49</v>
      </c>
      <c r="C35" s="27">
        <v>451</v>
      </c>
      <c r="D35" s="27">
        <v>0</v>
      </c>
      <c r="E35" s="27">
        <v>0</v>
      </c>
      <c r="F35" s="27">
        <v>52634</v>
      </c>
      <c r="G35" s="27">
        <v>0</v>
      </c>
      <c r="H35" s="27">
        <v>0</v>
      </c>
      <c r="I35" s="27">
        <v>0</v>
      </c>
      <c r="J35" s="27">
        <f>SUM(C35:I35)</f>
        <v>53085</v>
      </c>
      <c r="K35" s="45">
        <f>J35/$J$38*100</f>
        <v>8.7338866906326871</v>
      </c>
      <c r="L35" s="10"/>
      <c r="M35" s="10"/>
      <c r="N35" s="10"/>
      <c r="O35" s="10"/>
      <c r="P35" s="10"/>
    </row>
    <row r="36" spans="2:16" s="12" customFormat="1" ht="29.25" customHeight="1" x14ac:dyDescent="0.25">
      <c r="B36" s="25" t="s">
        <v>82</v>
      </c>
      <c r="C36" s="27">
        <v>2474</v>
      </c>
      <c r="D36" s="27">
        <v>0</v>
      </c>
      <c r="E36" s="27">
        <v>0</v>
      </c>
      <c r="F36" s="27">
        <v>344988</v>
      </c>
      <c r="G36" s="27">
        <v>0</v>
      </c>
      <c r="H36" s="27">
        <v>0</v>
      </c>
      <c r="I36" s="27">
        <v>0</v>
      </c>
      <c r="J36" s="27">
        <f t="shared" ref="J36:J37" si="3">SUM(C36:I36)</f>
        <v>347462</v>
      </c>
      <c r="K36" s="45">
        <f t="shared" ref="K36:K38" si="4">J36/$J$38*100</f>
        <v>57.166689974580663</v>
      </c>
      <c r="L36" s="10"/>
      <c r="M36" s="10"/>
      <c r="N36" s="10"/>
      <c r="O36" s="10"/>
      <c r="P36" s="10"/>
    </row>
    <row r="37" spans="2:16" s="12" customFormat="1" ht="29.25" customHeight="1" x14ac:dyDescent="0.25">
      <c r="B37" s="25" t="s">
        <v>50</v>
      </c>
      <c r="C37" s="27">
        <v>20726</v>
      </c>
      <c r="D37" s="27">
        <v>0</v>
      </c>
      <c r="E37" s="27">
        <v>0</v>
      </c>
      <c r="F37" s="27">
        <v>186532</v>
      </c>
      <c r="G37" s="27">
        <v>0</v>
      </c>
      <c r="H37" s="27">
        <v>0</v>
      </c>
      <c r="I37" s="27">
        <v>0</v>
      </c>
      <c r="J37" s="27">
        <f t="shared" si="3"/>
        <v>207258</v>
      </c>
      <c r="K37" s="45">
        <f t="shared" si="4"/>
        <v>34.09942333478665</v>
      </c>
      <c r="L37" s="10"/>
      <c r="M37" s="10"/>
      <c r="N37" s="10"/>
      <c r="O37" s="10"/>
      <c r="P37" s="10"/>
    </row>
    <row r="38" spans="2:16" s="23" customFormat="1" ht="29.25" customHeight="1" x14ac:dyDescent="0.25">
      <c r="B38" s="96" t="s">
        <v>47</v>
      </c>
      <c r="C38" s="100">
        <f>SUM(C35:C37)</f>
        <v>23651</v>
      </c>
      <c r="D38" s="101">
        <f t="shared" ref="D38:J38" si="5">SUM(D35:D37)</f>
        <v>0</v>
      </c>
      <c r="E38" s="101">
        <f t="shared" si="5"/>
        <v>0</v>
      </c>
      <c r="F38" s="101">
        <f t="shared" si="5"/>
        <v>584154</v>
      </c>
      <c r="G38" s="101">
        <f t="shared" si="5"/>
        <v>0</v>
      </c>
      <c r="H38" s="101">
        <f t="shared" si="5"/>
        <v>0</v>
      </c>
      <c r="I38" s="101">
        <f t="shared" si="5"/>
        <v>0</v>
      </c>
      <c r="J38" s="101">
        <f t="shared" si="5"/>
        <v>607805</v>
      </c>
      <c r="K38" s="102">
        <f t="shared" si="4"/>
        <v>100</v>
      </c>
      <c r="L38" s="10"/>
      <c r="M38" s="10"/>
      <c r="N38" s="10"/>
      <c r="O38" s="10"/>
      <c r="P38" s="10"/>
    </row>
    <row r="39" spans="2:16" s="15" customFormat="1" ht="18" customHeight="1" x14ac:dyDescent="0.25">
      <c r="B39" s="263" t="s">
        <v>52</v>
      </c>
      <c r="C39" s="263"/>
      <c r="D39" s="263"/>
      <c r="E39" s="263"/>
      <c r="F39" s="263"/>
      <c r="G39" s="263"/>
      <c r="H39" s="263"/>
      <c r="I39" s="263"/>
      <c r="J39" s="263"/>
      <c r="K39" s="263"/>
      <c r="L39" s="10"/>
      <c r="M39" s="10"/>
      <c r="N39" s="10"/>
      <c r="O39" s="10"/>
      <c r="P39" s="10"/>
    </row>
    <row r="40" spans="2:16" s="53" customFormat="1" ht="18" customHeight="1" x14ac:dyDescent="0.3">
      <c r="L40" s="10"/>
      <c r="M40" s="10"/>
      <c r="N40" s="10"/>
      <c r="O40" s="10"/>
      <c r="P40" s="10"/>
    </row>
  </sheetData>
  <sheetProtection password="E931" sheet="1" objects="1" scenarios="1"/>
  <mergeCells count="4">
    <mergeCell ref="B4:K4"/>
    <mergeCell ref="B34:K34"/>
    <mergeCell ref="B39:K39"/>
    <mergeCell ref="B6:K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K37"/>
  <sheetViews>
    <sheetView showGridLines="0" topLeftCell="A34" zoomScale="80" zoomScaleNormal="80" workbookViewId="0">
      <selection activeCell="G54" sqref="G54"/>
    </sheetView>
  </sheetViews>
  <sheetFormatPr defaultRowHeight="15" x14ac:dyDescent="0.25"/>
  <cols>
    <col min="1" max="1" width="14.140625" style="10" customWidth="1"/>
    <col min="2" max="2" width="56.5703125" style="10" customWidth="1"/>
    <col min="3" max="10" width="25.140625" style="10" customWidth="1"/>
    <col min="11" max="11" width="11.5703125" style="10" bestFit="1" customWidth="1"/>
    <col min="12" max="16384" width="9.140625" style="10"/>
  </cols>
  <sheetData>
    <row r="2" spans="2:10" ht="6.75" customHeight="1" x14ac:dyDescent="0.25"/>
    <row r="3" spans="2:10" ht="21" customHeight="1" x14ac:dyDescent="0.25">
      <c r="B3" s="267" t="s">
        <v>279</v>
      </c>
      <c r="C3" s="267"/>
      <c r="D3" s="267"/>
      <c r="E3" s="267"/>
      <c r="F3" s="267"/>
      <c r="G3" s="267"/>
      <c r="H3" s="267"/>
      <c r="I3" s="267"/>
      <c r="J3" s="267"/>
    </row>
    <row r="4" spans="2:10" s="12" customFormat="1" ht="39" customHeight="1" x14ac:dyDescent="0.25">
      <c r="B4" s="103" t="s">
        <v>0</v>
      </c>
      <c r="C4" s="104" t="s">
        <v>83</v>
      </c>
      <c r="D4" s="104" t="s">
        <v>84</v>
      </c>
      <c r="E4" s="104" t="s">
        <v>220</v>
      </c>
      <c r="F4" s="104" t="s">
        <v>85</v>
      </c>
      <c r="G4" s="104" t="s">
        <v>86</v>
      </c>
      <c r="H4" s="104" t="s">
        <v>195</v>
      </c>
      <c r="I4" s="104" t="s">
        <v>221</v>
      </c>
      <c r="J4" s="105" t="s">
        <v>87</v>
      </c>
    </row>
    <row r="5" spans="2:10" ht="27.75" customHeight="1" x14ac:dyDescent="0.25">
      <c r="B5" s="264" t="s">
        <v>16</v>
      </c>
      <c r="C5" s="265"/>
      <c r="D5" s="265"/>
      <c r="E5" s="265"/>
      <c r="F5" s="265"/>
      <c r="G5" s="265"/>
      <c r="H5" s="265"/>
      <c r="I5" s="265"/>
      <c r="J5" s="266"/>
    </row>
    <row r="6" spans="2:10" ht="27.75" customHeight="1" x14ac:dyDescent="0.3">
      <c r="B6" s="34" t="s">
        <v>211</v>
      </c>
      <c r="C6" s="54">
        <f>IFERROR(('APPENDIX 3'!C9/'APPENDIX 3'!C$33)*100,0)</f>
        <v>36.613420600075436</v>
      </c>
      <c r="D6" s="54">
        <f>IFERROR(('APPENDIX 3'!D9/'APPENDIX 3'!D$33)*100,0)</f>
        <v>11.500254105245773</v>
      </c>
      <c r="E6" s="54">
        <f>IFERROR(('APPENDIX 3'!E9/'APPENDIX 3'!E$33)*100,0)</f>
        <v>21.080342542479663</v>
      </c>
      <c r="F6" s="54">
        <f>IFERROR(('APPENDIX 3'!F9/'APPENDIX 3'!F$33)*100,0)</f>
        <v>14.880247106452021</v>
      </c>
      <c r="G6" s="54">
        <f>IFERROR(('APPENDIX 3'!G9/'APPENDIX 3'!G$33)*100,0)</f>
        <v>14.790310202262768</v>
      </c>
      <c r="H6" s="54">
        <f>IFERROR(('APPENDIX 3'!H9/'APPENDIX 3'!H$33)*100,0)</f>
        <v>0</v>
      </c>
      <c r="I6" s="54">
        <f>IFERROR(('APPENDIX 3'!I9/'APPENDIX 3'!I$33)*100,0)</f>
        <v>12.595950702008702</v>
      </c>
      <c r="J6" s="199">
        <f>IFERROR(('APPENDIX 3'!J9/'APPENDIX 3'!J$33)*100,0)</f>
        <v>21.371417688583279</v>
      </c>
    </row>
    <row r="7" spans="2:10" ht="27.75" customHeight="1" x14ac:dyDescent="0.3">
      <c r="B7" s="34" t="s">
        <v>59</v>
      </c>
      <c r="C7" s="54">
        <f>IFERROR(('APPENDIX 3'!C17/'APPENDIX 3'!C$33)*100,0)</f>
        <v>10.459767967864769</v>
      </c>
      <c r="D7" s="54">
        <f>IFERROR(('APPENDIX 3'!D17/'APPENDIX 3'!D$33)*100,0)</f>
        <v>59.359494714356245</v>
      </c>
      <c r="E7" s="54">
        <f>IFERROR(('APPENDIX 3'!E17/'APPENDIX 3'!E$33)*100,0)</f>
        <v>23.96363360574993</v>
      </c>
      <c r="F7" s="54">
        <f>IFERROR(('APPENDIX 3'!F17/'APPENDIX 3'!F$33)*100,0)</f>
        <v>4.6269559717295055</v>
      </c>
      <c r="G7" s="54">
        <f>IFERROR(('APPENDIX 3'!G17/'APPENDIX 3'!G$33)*100,0)</f>
        <v>2.3232897496383744</v>
      </c>
      <c r="H7" s="54">
        <f>IFERROR(('APPENDIX 3'!H17/'APPENDIX 3'!H$33)*100,0)</f>
        <v>0</v>
      </c>
      <c r="I7" s="54">
        <f>IFERROR(('APPENDIX 3'!I17/'APPENDIX 3'!I$33)*100,0)</f>
        <v>1.045018033905589</v>
      </c>
      <c r="J7" s="199">
        <f>IFERROR(('APPENDIX 3'!J17/'APPENDIX 3'!J$33)*100,0)</f>
        <v>18.744896151062338</v>
      </c>
    </row>
    <row r="8" spans="2:10" ht="27.75" customHeight="1" x14ac:dyDescent="0.3">
      <c r="B8" s="34" t="s">
        <v>60</v>
      </c>
      <c r="C8" s="54">
        <f>IFERROR(('APPENDIX 3'!C18/'APPENDIX 3'!C$33)*100,0)</f>
        <v>13.859450891989521</v>
      </c>
      <c r="D8" s="54">
        <f>IFERROR(('APPENDIX 3'!D18/'APPENDIX 3'!D$33)*100,0)</f>
        <v>4.1997030770199002</v>
      </c>
      <c r="E8" s="54">
        <f>IFERROR(('APPENDIX 3'!E18/'APPENDIX 3'!E$33)*100,0)</f>
        <v>18.768836387075801</v>
      </c>
      <c r="F8" s="54">
        <f>IFERROR(('APPENDIX 3'!F18/'APPENDIX 3'!F$33)*100,0)</f>
        <v>11.75022424594558</v>
      </c>
      <c r="G8" s="54">
        <f>IFERROR(('APPENDIX 3'!G18/'APPENDIX 3'!G$33)*100,0)</f>
        <v>0</v>
      </c>
      <c r="H8" s="54">
        <f>IFERROR(('APPENDIX 3'!H18/'APPENDIX 3'!H$33)*100,0)</f>
        <v>0</v>
      </c>
      <c r="I8" s="54">
        <f>IFERROR(('APPENDIX 3'!I18/'APPENDIX 3'!I$33)*100,0)</f>
        <v>0</v>
      </c>
      <c r="J8" s="199">
        <f>IFERROR(('APPENDIX 3'!J18/'APPENDIX 3'!J$33)*100,0)</f>
        <v>11.677306193899224</v>
      </c>
    </row>
    <row r="9" spans="2:10" ht="27.75" customHeight="1" x14ac:dyDescent="0.3">
      <c r="B9" s="34" t="s">
        <v>55</v>
      </c>
      <c r="C9" s="54">
        <f>IFERROR(('APPENDIX 3'!C12/'APPENDIX 3'!C$33)*100,0)</f>
        <v>5.1325514672012469</v>
      </c>
      <c r="D9" s="54">
        <f>IFERROR(('APPENDIX 3'!D12/'APPENDIX 3'!D$33)*100,0)</f>
        <v>0.5624511388535105</v>
      </c>
      <c r="E9" s="54">
        <f>IFERROR(('APPENDIX 3'!E12/'APPENDIX 3'!E$33)*100,0)</f>
        <v>2.8365147643852828</v>
      </c>
      <c r="F9" s="54">
        <f>IFERROR(('APPENDIX 3'!F12/'APPENDIX 3'!F$33)*100,0)</f>
        <v>9.0333522326002402</v>
      </c>
      <c r="G9" s="54">
        <f>IFERROR(('APPENDIX 3'!G12/'APPENDIX 3'!G$33)*100,0)</f>
        <v>38.721878967713643</v>
      </c>
      <c r="H9" s="54">
        <f>IFERROR(('APPENDIX 3'!H12/'APPENDIX 3'!H$33)*100,0)</f>
        <v>0</v>
      </c>
      <c r="I9" s="54">
        <f>IFERROR(('APPENDIX 3'!I12/'APPENDIX 3'!I$33)*100,0)</f>
        <v>0</v>
      </c>
      <c r="J9" s="199">
        <f>IFERROR(('APPENDIX 3'!J12/'APPENDIX 3'!J$33)*100,0)</f>
        <v>7.6521747643772624</v>
      </c>
    </row>
    <row r="10" spans="2:10" ht="27.75" customHeight="1" x14ac:dyDescent="0.3">
      <c r="B10" s="34" t="s">
        <v>212</v>
      </c>
      <c r="C10" s="54">
        <f>IFERROR(('APPENDIX 3'!C28/'APPENDIX 3'!C$33)*100,0)</f>
        <v>7.5435681250116753</v>
      </c>
      <c r="D10" s="54">
        <f>IFERROR(('APPENDIX 3'!D28/'APPENDIX 3'!D$33)*100,0)</f>
        <v>4.4753081367155341</v>
      </c>
      <c r="E10" s="54">
        <f>IFERROR(('APPENDIX 3'!E28/'APPENDIX 3'!E$33)*100,0)</f>
        <v>1.3659250587988789</v>
      </c>
      <c r="F10" s="54">
        <f>IFERROR(('APPENDIX 3'!F28/'APPENDIX 3'!F$33)*100,0)</f>
        <v>13.801555357005983</v>
      </c>
      <c r="G10" s="54">
        <f>IFERROR(('APPENDIX 3'!G28/'APPENDIX 3'!G$33)*100,0)</f>
        <v>9.3855989899239969</v>
      </c>
      <c r="H10" s="54">
        <f>IFERROR(('APPENDIX 3'!H28/'APPENDIX 3'!H$33)*100,0)</f>
        <v>0</v>
      </c>
      <c r="I10" s="54">
        <f>IFERROR(('APPENDIX 3'!I28/'APPENDIX 3'!I$33)*100,0)</f>
        <v>19.380761763587543</v>
      </c>
      <c r="J10" s="199">
        <f>IFERROR(('APPENDIX 3'!J28/'APPENDIX 3'!J$33)*100,0)</f>
        <v>6.9881635269158799</v>
      </c>
    </row>
    <row r="11" spans="2:10" ht="27.75" customHeight="1" x14ac:dyDescent="0.3">
      <c r="B11" s="34" t="s">
        <v>61</v>
      </c>
      <c r="C11" s="54">
        <f>IFERROR(('APPENDIX 3'!C19/'APPENDIX 3'!C$33)*100,0)</f>
        <v>4.1556294878179356</v>
      </c>
      <c r="D11" s="54">
        <f>IFERROR(('APPENDIX 3'!D19/'APPENDIX 3'!D$33)*100,0)</f>
        <v>3.9526189210731282</v>
      </c>
      <c r="E11" s="54">
        <f>IFERROR(('APPENDIX 3'!E19/'APPENDIX 3'!E$33)*100,0)</f>
        <v>11.349358393431951</v>
      </c>
      <c r="F11" s="54">
        <f>IFERROR(('APPENDIX 3'!F19/'APPENDIX 3'!F$33)*100,0)</f>
        <v>1.3377813898977275</v>
      </c>
      <c r="G11" s="54">
        <f>IFERROR(('APPENDIX 3'!G19/'APPENDIX 3'!G$33)*100,0)</f>
        <v>0</v>
      </c>
      <c r="H11" s="54">
        <f>IFERROR(('APPENDIX 3'!H19/'APPENDIX 3'!H$33)*100,0)</f>
        <v>0</v>
      </c>
      <c r="I11" s="54">
        <f>IFERROR(('APPENDIX 3'!I19/'APPENDIX 3'!I$33)*100,0)</f>
        <v>0</v>
      </c>
      <c r="J11" s="199">
        <f>IFERROR(('APPENDIX 3'!J19/'APPENDIX 3'!J$33)*100,0)</f>
        <v>5.3482725894397065</v>
      </c>
    </row>
    <row r="12" spans="2:10" ht="27.75" customHeight="1" x14ac:dyDescent="0.3">
      <c r="B12" s="34" t="s">
        <v>190</v>
      </c>
      <c r="C12" s="54">
        <f>IFERROR(('APPENDIX 3'!C21/'APPENDIX 3'!C$33)*100,0)</f>
        <v>1.8554979756505761</v>
      </c>
      <c r="D12" s="54">
        <f>IFERROR(('APPENDIX 3'!D21/'APPENDIX 3'!D$33)*100,0)</f>
        <v>0</v>
      </c>
      <c r="E12" s="54">
        <f>IFERROR(('APPENDIX 3'!E21/'APPENDIX 3'!E$33)*100,0)</f>
        <v>5.3856730838035594</v>
      </c>
      <c r="F12" s="54">
        <f>IFERROR(('APPENDIX 3'!F21/'APPENDIX 3'!F$33)*100,0)</f>
        <v>3.8848818152190003</v>
      </c>
      <c r="G12" s="54">
        <f>IFERROR(('APPENDIX 3'!G21/'APPENDIX 3'!G$33)*100,0)</f>
        <v>4.5492765719661463</v>
      </c>
      <c r="H12" s="54">
        <f>IFERROR(('APPENDIX 3'!H21/'APPENDIX 3'!H$33)*100,0)</f>
        <v>0</v>
      </c>
      <c r="I12" s="54">
        <f>IFERROR(('APPENDIX 3'!I21/'APPENDIX 3'!I$33)*100,0)</f>
        <v>37.92315885868922</v>
      </c>
      <c r="J12" s="199">
        <f>IFERROR(('APPENDIX 3'!J21/'APPENDIX 3'!J$33)*100,0)</f>
        <v>5.3474875151248034</v>
      </c>
    </row>
    <row r="13" spans="2:10" ht="27.75" customHeight="1" x14ac:dyDescent="0.3">
      <c r="B13" s="34" t="s">
        <v>64</v>
      </c>
      <c r="C13" s="54">
        <f>IFERROR(('APPENDIX 3'!C25/'APPENDIX 3'!C$33)*100,0)</f>
        <v>3.8174297936065771</v>
      </c>
      <c r="D13" s="54">
        <f>IFERROR(('APPENDIX 3'!D25/'APPENDIX 3'!D$33)*100,0)</f>
        <v>7.8578000124415168E-2</v>
      </c>
      <c r="E13" s="54">
        <f>IFERROR(('APPENDIX 3'!E25/'APPENDIX 3'!E$33)*100,0)</f>
        <v>0.5508891138912182</v>
      </c>
      <c r="F13" s="54">
        <f>IFERROR(('APPENDIX 3'!F25/'APPENDIX 3'!F$33)*100,0)</f>
        <v>11.538792354398117</v>
      </c>
      <c r="G13" s="54">
        <f>IFERROR(('APPENDIX 3'!G25/'APPENDIX 3'!G$33)*100,0)</f>
        <v>12.803579828188052</v>
      </c>
      <c r="H13" s="54">
        <f>IFERROR(('APPENDIX 3'!H25/'APPENDIX 3'!H$33)*100,0)</f>
        <v>0</v>
      </c>
      <c r="I13" s="54">
        <f>IFERROR(('APPENDIX 3'!I25/'APPENDIX 3'!I$33)*100,0)</f>
        <v>6.363949983506342</v>
      </c>
      <c r="J13" s="199">
        <f>IFERROR(('APPENDIX 3'!J25/'APPENDIX 3'!J$33)*100,0)</f>
        <v>4.5842705927648195</v>
      </c>
    </row>
    <row r="14" spans="2:10" ht="27.75" customHeight="1" x14ac:dyDescent="0.3">
      <c r="B14" s="34" t="s">
        <v>36</v>
      </c>
      <c r="C14" s="54">
        <f>IFERROR(('APPENDIX 3'!C22/'APPENDIX 3'!C$33)*100,0)</f>
        <v>5.1770247567978753</v>
      </c>
      <c r="D14" s="54">
        <f>IFERROR(('APPENDIX 3'!D22/'APPENDIX 3'!D$33)*100,0)</f>
        <v>8.7347814240152566</v>
      </c>
      <c r="E14" s="54">
        <f>IFERROR(('APPENDIX 3'!E22/'APPENDIX 3'!E$33)*100,0)</f>
        <v>0.93662575632990441</v>
      </c>
      <c r="F14" s="54">
        <f>IFERROR(('APPENDIX 3'!F22/'APPENDIX 3'!F$33)*100,0)</f>
        <v>0.42339038805519524</v>
      </c>
      <c r="G14" s="54">
        <f>IFERROR(('APPENDIX 3'!G22/'APPENDIX 3'!G$33)*100,0)</f>
        <v>0.63806140385003063</v>
      </c>
      <c r="H14" s="54">
        <f>IFERROR(('APPENDIX 3'!H22/'APPENDIX 3'!H$33)*100,0)</f>
        <v>0</v>
      </c>
      <c r="I14" s="54">
        <f>IFERROR(('APPENDIX 3'!I22/'APPENDIX 3'!I$33)*100,0)</f>
        <v>0.38686651552376383</v>
      </c>
      <c r="J14" s="199">
        <f>IFERROR(('APPENDIX 3'!J22/'APPENDIX 3'!J$33)*100,0)</f>
        <v>2.7695482234437874</v>
      </c>
    </row>
    <row r="15" spans="2:10" ht="27.75" customHeight="1" x14ac:dyDescent="0.3">
      <c r="B15" s="34" t="s">
        <v>67</v>
      </c>
      <c r="C15" s="54">
        <f>IFERROR(('APPENDIX 3'!C32/'APPENDIX 3'!C$33)*100,0)</f>
        <v>1.9012629380907167</v>
      </c>
      <c r="D15" s="54">
        <f>IFERROR(('APPENDIX 3'!D32/'APPENDIX 3'!D$33)*100,0)</f>
        <v>0</v>
      </c>
      <c r="E15" s="54">
        <f>IFERROR(('APPENDIX 3'!E32/'APPENDIX 3'!E$33)*100,0)</f>
        <v>2.8793775652872156</v>
      </c>
      <c r="F15" s="54">
        <f>IFERROR(('APPENDIX 3'!F32/'APPENDIX 3'!F$33)*100,0)</f>
        <v>7.6710837120500672</v>
      </c>
      <c r="G15" s="54">
        <f>IFERROR(('APPENDIX 3'!G32/'APPENDIX 3'!G$33)*100,0)</f>
        <v>0</v>
      </c>
      <c r="H15" s="54">
        <f>IFERROR(('APPENDIX 3'!H32/'APPENDIX 3'!H$33)*100,0)</f>
        <v>0</v>
      </c>
      <c r="I15" s="54">
        <f>IFERROR(('APPENDIX 3'!I32/'APPENDIX 3'!I$33)*100,0)</f>
        <v>1.8313416436748708</v>
      </c>
      <c r="J15" s="199">
        <f>IFERROR(('APPENDIX 3'!J32/'APPENDIX 3'!J$33)*100,0)</f>
        <v>2.6844831123818644</v>
      </c>
    </row>
    <row r="16" spans="2:10" ht="27.75" customHeight="1" x14ac:dyDescent="0.3">
      <c r="B16" s="34" t="s">
        <v>53</v>
      </c>
      <c r="C16" s="54">
        <f>IFERROR(('APPENDIX 3'!C7/'APPENDIX 3'!C$33)*100,0)</f>
        <v>0.38851531943864293</v>
      </c>
      <c r="D16" s="54">
        <f>IFERROR(('APPENDIX 3'!D7/'APPENDIX 3'!D$33)*100,0)</f>
        <v>5.1766895452334621E-2</v>
      </c>
      <c r="E16" s="54">
        <f>IFERROR(('APPENDIX 3'!E7/'APPENDIX 3'!E$33)*100,0)</f>
        <v>2.8746642283003321</v>
      </c>
      <c r="F16" s="54">
        <f>IFERROR(('APPENDIX 3'!F7/'APPENDIX 3'!F$33)*100,0)</f>
        <v>8.9355499891460877</v>
      </c>
      <c r="G16" s="54">
        <f>IFERROR(('APPENDIX 3'!G7/'APPENDIX 3'!G$33)*100,0)</f>
        <v>1.9533087416136459</v>
      </c>
      <c r="H16" s="54">
        <f>IFERROR(('APPENDIX 3'!H7/'APPENDIX 3'!H$33)*100,0)</f>
        <v>0</v>
      </c>
      <c r="I16" s="54">
        <f>IFERROR(('APPENDIX 3'!I7/'APPENDIX 3'!I$33)*100,0)</f>
        <v>0</v>
      </c>
      <c r="J16" s="199">
        <f>IFERROR(('APPENDIX 3'!J7/'APPENDIX 3'!J$33)*100,0)</f>
        <v>2.6408653070626533</v>
      </c>
    </row>
    <row r="17" spans="2:10" ht="27.75" customHeight="1" x14ac:dyDescent="0.3">
      <c r="B17" s="34" t="s">
        <v>63</v>
      </c>
      <c r="C17" s="54">
        <f>IFERROR(('APPENDIX 3'!C24/'APPENDIX 3'!C$33)*100,0)</f>
        <v>4.175918687406031</v>
      </c>
      <c r="D17" s="54">
        <f>IFERROR(('APPENDIX 3'!D24/'APPENDIX 3'!D$33)*100,0)</f>
        <v>0</v>
      </c>
      <c r="E17" s="54">
        <f>IFERROR(('APPENDIX 3'!E24/'APPENDIX 3'!E$33)*100,0)</f>
        <v>0</v>
      </c>
      <c r="F17" s="54">
        <f>IFERROR(('APPENDIX 3'!F24/'APPENDIX 3'!F$33)*100,0)</f>
        <v>1.8796286381820193</v>
      </c>
      <c r="G17" s="54">
        <f>IFERROR(('APPENDIX 3'!G24/'APPENDIX 3'!G$33)*100,0)</f>
        <v>0</v>
      </c>
      <c r="H17" s="54">
        <f>IFERROR(('APPENDIX 3'!H24/'APPENDIX 3'!H$33)*100,0)</f>
        <v>0</v>
      </c>
      <c r="I17" s="54">
        <f>IFERROR(('APPENDIX 3'!I24/'APPENDIX 3'!I$33)*100,0)</f>
        <v>20.472952499103972</v>
      </c>
      <c r="J17" s="199">
        <f>IFERROR(('APPENDIX 3'!J24/'APPENDIX 3'!J$33)*100,0)</f>
        <v>2.3935438074469473</v>
      </c>
    </row>
    <row r="18" spans="2:10" ht="27.75" customHeight="1" x14ac:dyDescent="0.3">
      <c r="B18" s="34" t="s">
        <v>57</v>
      </c>
      <c r="C18" s="54">
        <f>IFERROR(('APPENDIX 3'!C15/'APPENDIX 3'!C$33)*100,0)</f>
        <v>0</v>
      </c>
      <c r="D18" s="54">
        <f>IFERROR(('APPENDIX 3'!D15/'APPENDIX 3'!D$33)*100,0)</f>
        <v>0</v>
      </c>
      <c r="E18" s="54">
        <f>IFERROR(('APPENDIX 3'!E15/'APPENDIX 3'!E$33)*100,0)</f>
        <v>6.7021652355975778</v>
      </c>
      <c r="F18" s="54">
        <f>IFERROR(('APPENDIX 3'!F15/'APPENDIX 3'!F$33)*100,0)</f>
        <v>6.8546412328173198E-2</v>
      </c>
      <c r="G18" s="54">
        <f>IFERROR(('APPENDIX 3'!G15/'APPENDIX 3'!G$33)*100,0)</f>
        <v>0.57086447085951952</v>
      </c>
      <c r="H18" s="54">
        <f>IFERROR(('APPENDIX 3'!H15/'APPENDIX 3'!H$33)*100,0)</f>
        <v>0</v>
      </c>
      <c r="I18" s="54">
        <f>IFERROR(('APPENDIX 3'!I15/'APPENDIX 3'!I$33)*100,0)</f>
        <v>0</v>
      </c>
      <c r="J18" s="199">
        <f>IFERROR(('APPENDIX 3'!J15/'APPENDIX 3'!J$33)*100,0)</f>
        <v>2.2374710336440824</v>
      </c>
    </row>
    <row r="19" spans="2:10" ht="27.75" customHeight="1" x14ac:dyDescent="0.3">
      <c r="B19" s="34" t="s">
        <v>200</v>
      </c>
      <c r="C19" s="54">
        <f>IFERROR(('APPENDIX 3'!C8/'APPENDIX 3'!C$33)*100,0)</f>
        <v>0.89526838378342499</v>
      </c>
      <c r="D19" s="54">
        <f>IFERROR(('APPENDIX 3'!D8/'APPENDIX 3'!D$33)*100,0)</f>
        <v>0</v>
      </c>
      <c r="E19" s="54">
        <f>IFERROR(('APPENDIX 3'!E8/'APPENDIX 3'!E$33)*100,0)</f>
        <v>0</v>
      </c>
      <c r="F19" s="54">
        <f>IFERROR(('APPENDIX 3'!F8/'APPENDIX 3'!F$33)*100,0)</f>
        <v>2.8692948935117002</v>
      </c>
      <c r="G19" s="54">
        <f>IFERROR(('APPENDIX 3'!G8/'APPENDIX 3'!G$33)*100,0)</f>
        <v>12.026880541536546</v>
      </c>
      <c r="H19" s="54">
        <f>IFERROR(('APPENDIX 3'!H8/'APPENDIX 3'!H$33)*100,0)</f>
        <v>0</v>
      </c>
      <c r="I19" s="54">
        <f>IFERROR(('APPENDIX 3'!I8/'APPENDIX 3'!I$33)*100,0)</f>
        <v>0</v>
      </c>
      <c r="J19" s="199">
        <f>IFERROR(('APPENDIX 3'!J8/'APPENDIX 3'!J$33)*100,0)</f>
        <v>1.9173223461105411</v>
      </c>
    </row>
    <row r="20" spans="2:10" ht="27.75" customHeight="1" x14ac:dyDescent="0.3">
      <c r="B20" s="34" t="s">
        <v>65</v>
      </c>
      <c r="C20" s="54">
        <f>IFERROR(('APPENDIX 3'!C30/'APPENDIX 3'!C$33)*100,0)</f>
        <v>8.9105554312458451E-2</v>
      </c>
      <c r="D20" s="54">
        <f>IFERROR(('APPENDIX 3'!D30/'APPENDIX 3'!D$33)*100,0)</f>
        <v>7.0850435871439119</v>
      </c>
      <c r="E20" s="54">
        <f>IFERROR(('APPENDIX 3'!E30/'APPENDIX 3'!E$33)*100,0)</f>
        <v>0.52020957495841191</v>
      </c>
      <c r="F20" s="54">
        <f>IFERROR(('APPENDIX 3'!F30/'APPENDIX 3'!F$33)*100,0)</f>
        <v>2.9088780330251525</v>
      </c>
      <c r="G20" s="54">
        <f>IFERROR(('APPENDIX 3'!G30/'APPENDIX 3'!G$33)*100,0)</f>
        <v>0</v>
      </c>
      <c r="H20" s="54">
        <f>IFERROR(('APPENDIX 3'!H30/'APPENDIX 3'!H$33)*100,0)</f>
        <v>0</v>
      </c>
      <c r="I20" s="54">
        <f>IFERROR(('APPENDIX 3'!I30/'APPENDIX 3'!I$33)*100,0)</f>
        <v>0</v>
      </c>
      <c r="J20" s="199">
        <f>IFERROR(('APPENDIX 3'!J30/'APPENDIX 3'!J$33)*100,0)</f>
        <v>1.5474876906120028</v>
      </c>
    </row>
    <row r="21" spans="2:10" ht="27.75" customHeight="1" x14ac:dyDescent="0.3">
      <c r="B21" s="34" t="s">
        <v>62</v>
      </c>
      <c r="C21" s="54">
        <f>IFERROR(('APPENDIX 3'!C23/'APPENDIX 3'!C$33)*100,0)</f>
        <v>0.22870558086130333</v>
      </c>
      <c r="D21" s="54">
        <f>IFERROR(('APPENDIX 3'!D23/'APPENDIX 3'!D$33)*100,0)</f>
        <v>0</v>
      </c>
      <c r="E21" s="54">
        <f>IFERROR(('APPENDIX 3'!E23/'APPENDIX 3'!E$33)*100,0)</f>
        <v>0</v>
      </c>
      <c r="F21" s="54">
        <f>IFERROR(('APPENDIX 3'!F23/'APPENDIX 3'!F$33)*100,0)</f>
        <v>2.074296938494296</v>
      </c>
      <c r="G21" s="54">
        <f>IFERROR(('APPENDIX 3'!G23/'APPENDIX 3'!G$33)*100,0)</f>
        <v>0.31551612549557739</v>
      </c>
      <c r="H21" s="54">
        <f>IFERROR(('APPENDIX 3'!H23/'APPENDIX 3'!H$33)*100,0)</f>
        <v>0</v>
      </c>
      <c r="I21" s="54">
        <f>IFERROR(('APPENDIX 3'!I23/'APPENDIX 3'!I$33)*100,0)</f>
        <v>0</v>
      </c>
      <c r="J21" s="199">
        <f>IFERROR(('APPENDIX 3'!J23/'APPENDIX 3'!J$33)*100,0)</f>
        <v>0.4135402044176501</v>
      </c>
    </row>
    <row r="22" spans="2:10" ht="27.75" customHeight="1" x14ac:dyDescent="0.3">
      <c r="B22" s="34" t="s">
        <v>23</v>
      </c>
      <c r="C22" s="54">
        <f>IFERROR(('APPENDIX 3'!C13/'APPENDIX 3'!C$33)*100,0)</f>
        <v>1.6280443238529847</v>
      </c>
      <c r="D22" s="54">
        <f>IFERROR(('APPENDIX 3'!D13/'APPENDIX 3'!D$33)*100,0)</f>
        <v>0</v>
      </c>
      <c r="E22" s="54">
        <f>IFERROR(('APPENDIX 3'!E13/'APPENDIX 3'!E$33)*100,0)</f>
        <v>0</v>
      </c>
      <c r="F22" s="54">
        <f>IFERROR(('APPENDIX 3'!F13/'APPENDIX 3'!F$33)*100,0)</f>
        <v>1.4920473874250246E-3</v>
      </c>
      <c r="G22" s="54">
        <f>IFERROR(('APPENDIX 3'!G13/'APPENDIX 3'!G$33)*100,0)</f>
        <v>0</v>
      </c>
      <c r="H22" s="54">
        <f>IFERROR(('APPENDIX 3'!H13/'APPENDIX 3'!H$33)*100,0)</f>
        <v>0</v>
      </c>
      <c r="I22" s="54">
        <f>IFERROR(('APPENDIX 3'!I13/'APPENDIX 3'!I$33)*100,0)</f>
        <v>0</v>
      </c>
      <c r="J22" s="199">
        <f>IFERROR(('APPENDIX 3'!J13/'APPENDIX 3'!J$33)*100,0)</f>
        <v>0.37858130698340692</v>
      </c>
    </row>
    <row r="23" spans="2:10" ht="27.75" customHeight="1" x14ac:dyDescent="0.3">
      <c r="B23" s="34" t="s">
        <v>188</v>
      </c>
      <c r="C23" s="54">
        <f>IFERROR(('APPENDIX 3'!C26/'APPENDIX 3'!C$33)*100,0)</f>
        <v>0.66856986380204098</v>
      </c>
      <c r="D23" s="54">
        <f>IFERROR(('APPENDIX 3'!D26/'APPENDIX 3'!D$33)*100,0)</f>
        <v>0</v>
      </c>
      <c r="E23" s="54">
        <f>IFERROR(('APPENDIX 3'!E26/'APPENDIX 3'!E$33)*100,0)</f>
        <v>0</v>
      </c>
      <c r="F23" s="54">
        <f>IFERROR(('APPENDIX 3'!F26/'APPENDIX 3'!F$33)*100,0)</f>
        <v>0.18489685271619913</v>
      </c>
      <c r="G23" s="54">
        <f>IFERROR(('APPENDIX 3'!G26/'APPENDIX 3'!G$33)*100,0)</f>
        <v>1.1483160094924509</v>
      </c>
      <c r="H23" s="54">
        <f>IFERROR(('APPENDIX 3'!H26/'APPENDIX 3'!H$33)*100,0)</f>
        <v>0</v>
      </c>
      <c r="I23" s="54">
        <f>IFERROR(('APPENDIX 3'!I26/'APPENDIX 3'!I$33)*100,0)</f>
        <v>0</v>
      </c>
      <c r="J23" s="199">
        <f>IFERROR(('APPENDIX 3'!J26/'APPENDIX 3'!J$33)*100,0)</f>
        <v>0.30451185441434125</v>
      </c>
    </row>
    <row r="24" spans="2:10" ht="27.75" customHeight="1" x14ac:dyDescent="0.3">
      <c r="B24" s="34" t="s">
        <v>189</v>
      </c>
      <c r="C24" s="54">
        <f>IFERROR(('APPENDIX 3'!C27/'APPENDIX 3'!C$33)*100,0)</f>
        <v>0.24136397472772531</v>
      </c>
      <c r="D24" s="54">
        <f>IFERROR(('APPENDIX 3'!D27/'APPENDIX 3'!D$33)*100,0)</f>
        <v>0</v>
      </c>
      <c r="E24" s="54">
        <f>IFERROR(('APPENDIX 3'!E27/'APPENDIX 3'!E$33)*100,0)</f>
        <v>0.57715525546357882</v>
      </c>
      <c r="F24" s="54">
        <f>IFERROR(('APPENDIX 3'!F27/'APPENDIX 3'!F$33)*100,0)</f>
        <v>0.29323119537570635</v>
      </c>
      <c r="G24" s="54">
        <f>IFERROR(('APPENDIX 3'!G27/'APPENDIX 3'!G$33)*100,0)</f>
        <v>2.5198849871441655E-3</v>
      </c>
      <c r="H24" s="54">
        <f>IFERROR(('APPENDIX 3'!H27/'APPENDIX 3'!H$33)*100,0)</f>
        <v>0</v>
      </c>
      <c r="I24" s="54">
        <f>IFERROR(('APPENDIX 3'!I27/'APPENDIX 3'!I$33)*100,0)</f>
        <v>0</v>
      </c>
      <c r="J24" s="199">
        <f>IFERROR(('APPENDIX 3'!J27/'APPENDIX 3'!J$33)*100,0)</f>
        <v>0.2892537041999767</v>
      </c>
    </row>
    <row r="25" spans="2:10" ht="27.75" customHeight="1" x14ac:dyDescent="0.3">
      <c r="B25" s="34" t="s">
        <v>185</v>
      </c>
      <c r="C25" s="54">
        <f>IFERROR(('APPENDIX 3'!C20/'APPENDIX 3'!C$33)*100,0)</f>
        <v>0.3502818032706746</v>
      </c>
      <c r="D25" s="54">
        <f>IFERROR(('APPENDIX 3'!D20/'APPENDIX 3'!D$33)*100,0)</f>
        <v>0</v>
      </c>
      <c r="E25" s="54">
        <f>IFERROR(('APPENDIX 3'!E20/'APPENDIX 3'!E$33)*100,0)</f>
        <v>0.20862943444669496</v>
      </c>
      <c r="F25" s="54">
        <f>IFERROR(('APPENDIX 3'!F20/'APPENDIX 3'!F$33)*100,0)</f>
        <v>0.59333751106601806</v>
      </c>
      <c r="G25" s="54">
        <f>IFERROR(('APPENDIX 3'!G20/'APPENDIX 3'!G$33)*100,0)</f>
        <v>0.43138662639566261</v>
      </c>
      <c r="H25" s="54">
        <f>IFERROR(('APPENDIX 3'!H20/'APPENDIX 3'!H$33)*100,0)</f>
        <v>0</v>
      </c>
      <c r="I25" s="54">
        <f>IFERROR(('APPENDIX 3'!I20/'APPENDIX 3'!I$33)*100,0)</f>
        <v>0</v>
      </c>
      <c r="J25" s="199">
        <f>IFERROR(('APPENDIX 3'!J20/'APPENDIX 3'!J$33)*100,0)</f>
        <v>0.28758195771765227</v>
      </c>
    </row>
    <row r="26" spans="2:10" ht="27.75" customHeight="1" x14ac:dyDescent="0.3">
      <c r="B26" s="34" t="s">
        <v>21</v>
      </c>
      <c r="C26" s="54">
        <f>IFERROR(('APPENDIX 3'!C10/'APPENDIX 3'!C$33)*100,0)</f>
        <v>0.49254466306614519</v>
      </c>
      <c r="D26" s="54">
        <f>IFERROR(('APPENDIX 3'!D10/'APPENDIX 3'!D$33)*100,0)</f>
        <v>0</v>
      </c>
      <c r="E26" s="54">
        <f>IFERROR(('APPENDIX 3'!E10/'APPENDIX 3'!E$33)*100,0)</f>
        <v>0</v>
      </c>
      <c r="F26" s="54">
        <f>IFERROR(('APPENDIX 3'!F10/'APPENDIX 3'!F$33)*100,0)</f>
        <v>8.7767493377942623E-4</v>
      </c>
      <c r="G26" s="54">
        <f>IFERROR(('APPENDIX 3'!G10/'APPENDIX 3'!G$33)*100,0)</f>
        <v>-5.8620482332511645E-2</v>
      </c>
      <c r="H26" s="54">
        <f>IFERROR(('APPENDIX 3'!H10/'APPENDIX 3'!H$33)*100,0)</f>
        <v>0</v>
      </c>
      <c r="I26" s="54">
        <f>IFERROR(('APPENDIX 3'!I10/'APPENDIX 3'!I$33)*100,0)</f>
        <v>0</v>
      </c>
      <c r="J26" s="199">
        <f>IFERROR(('APPENDIX 3'!J10/'APPENDIX 3'!J$33)*100,0)</f>
        <v>0.10847879798287624</v>
      </c>
    </row>
    <row r="27" spans="2:10" ht="27.75" customHeight="1" x14ac:dyDescent="0.3">
      <c r="B27" s="34" t="s">
        <v>56</v>
      </c>
      <c r="C27" s="54">
        <f>IFERROR(('APPENDIX 3'!C14/'APPENDIX 3'!C$33)*100,0)</f>
        <v>0</v>
      </c>
      <c r="D27" s="54">
        <f>IFERROR(('APPENDIX 3'!D14/'APPENDIX 3'!D$33)*100,0)</f>
        <v>0</v>
      </c>
      <c r="E27" s="54">
        <f>IFERROR(('APPENDIX 3'!E14/'APPENDIX 3'!E$33)*100,0)</f>
        <v>0</v>
      </c>
      <c r="F27" s="54">
        <f>IFERROR(('APPENDIX 3'!F14/'APPENDIX 3'!F$33)*100,0)</f>
        <v>0.38137901455828671</v>
      </c>
      <c r="G27" s="54">
        <f>IFERROR(('APPENDIX 3'!G14/'APPENDIX 3'!G$33)*100,0)</f>
        <v>0.32188215072625737</v>
      </c>
      <c r="H27" s="54">
        <f>IFERROR(('APPENDIX 3'!H14/'APPENDIX 3'!H$33)*100,0)</f>
        <v>0</v>
      </c>
      <c r="I27" s="54">
        <f>IFERROR(('APPENDIX 3'!I14/'APPENDIX 3'!I$33)*100,0)</f>
        <v>0</v>
      </c>
      <c r="J27" s="199">
        <f>IFERROR(('APPENDIX 3'!J14/'APPENDIX 3'!J$33)*100,0)</f>
        <v>9.382561679940811E-2</v>
      </c>
    </row>
    <row r="28" spans="2:10" ht="27.75" customHeight="1" x14ac:dyDescent="0.3">
      <c r="B28" s="34" t="s">
        <v>54</v>
      </c>
      <c r="C28" s="54">
        <f>IFERROR(('APPENDIX 3'!C11/'APPENDIX 3'!C$33)*100,0)</f>
        <v>5.5124622583131069E-2</v>
      </c>
      <c r="D28" s="54">
        <f>IFERROR(('APPENDIX 3'!D11/'APPENDIX 3'!D$33)*100,0)</f>
        <v>0</v>
      </c>
      <c r="E28" s="54">
        <f>IFERROR(('APPENDIX 3'!E11/'APPENDIX 3'!E$33)*100,0)</f>
        <v>0</v>
      </c>
      <c r="F28" s="54">
        <f>IFERROR(('APPENDIX 3'!F11/'APPENDIX 3'!F$33)*100,0)</f>
        <v>0.48196056196940895</v>
      </c>
      <c r="G28" s="54">
        <f>IFERROR(('APPENDIX 3'!G11/'APPENDIX 3'!G$33)*100,0)</f>
        <v>0</v>
      </c>
      <c r="H28" s="54">
        <f>IFERROR(('APPENDIX 3'!H11/'APPENDIX 3'!H$33)*100,0)</f>
        <v>0</v>
      </c>
      <c r="I28" s="54">
        <f>IFERROR(('APPENDIX 3'!I11/'APPENDIX 3'!I$33)*100,0)</f>
        <v>0</v>
      </c>
      <c r="J28" s="199">
        <f>IFERROR(('APPENDIX 3'!J11/'APPENDIX 3'!J$33)*100,0)</f>
        <v>8.8888884783925148E-2</v>
      </c>
    </row>
    <row r="29" spans="2:10" ht="27.75" customHeight="1" x14ac:dyDescent="0.3">
      <c r="B29" s="34" t="s">
        <v>58</v>
      </c>
      <c r="C29" s="54">
        <f>IFERROR(('APPENDIX 3'!C16/'APPENDIX 3'!C$33)*100,0)</f>
        <v>0.16463860782308615</v>
      </c>
      <c r="D29" s="54">
        <f>IFERROR(('APPENDIX 3'!D16/'APPENDIX 3'!D$33)*100,0)</f>
        <v>0</v>
      </c>
      <c r="E29" s="54">
        <f>IFERROR(('APPENDIX 3'!E16/'APPENDIX 3'!E$33)*100,0)</f>
        <v>0</v>
      </c>
      <c r="F29" s="54">
        <f>IFERROR(('APPENDIX 3'!F16/'APPENDIX 3'!F$33)*100,0)</f>
        <v>0.27380532350805498</v>
      </c>
      <c r="G29" s="54">
        <f>IFERROR(('APPENDIX 3'!G16/'APPENDIX 3'!G$33)*100,0)</f>
        <v>0</v>
      </c>
      <c r="H29" s="54">
        <f>IFERROR(('APPENDIX 3'!H16/'APPENDIX 3'!H$33)*100,0)</f>
        <v>0</v>
      </c>
      <c r="I29" s="54">
        <f>IFERROR(('APPENDIX 3'!I16/'APPENDIX 3'!I$33)*100,0)</f>
        <v>0</v>
      </c>
      <c r="J29" s="199">
        <f>IFERROR(('APPENDIX 3'!J16/'APPENDIX 3'!J$33)*100,0)</f>
        <v>8.1481477718598053E-2</v>
      </c>
    </row>
    <row r="30" spans="2:10" ht="27.75" customHeight="1" x14ac:dyDescent="0.3">
      <c r="B30" s="34" t="s">
        <v>66</v>
      </c>
      <c r="C30" s="54">
        <f>IFERROR(('APPENDIX 3'!C31/'APPENDIX 3'!C$33)*100,0)</f>
        <v>0.10631461096602424</v>
      </c>
      <c r="D30" s="54">
        <f>IFERROR(('APPENDIX 3'!D31/'APPENDIX 3'!D$33)*100,0)</f>
        <v>0</v>
      </c>
      <c r="E30" s="54">
        <f>IFERROR(('APPENDIX 3'!E31/'APPENDIX 3'!E$33)*100,0)</f>
        <v>0</v>
      </c>
      <c r="F30" s="54">
        <f>IFERROR(('APPENDIX 3'!F31/'APPENDIX 3'!F$33)*100,0)</f>
        <v>0.10456034044425565</v>
      </c>
      <c r="G30" s="54">
        <f>IFERROR(('APPENDIX 3'!G31/'APPENDIX 3'!G$33)*100,0)</f>
        <v>0</v>
      </c>
      <c r="H30" s="54">
        <f>IFERROR(('APPENDIX 3'!H31/'APPENDIX 3'!H$33)*100,0)</f>
        <v>0</v>
      </c>
      <c r="I30" s="54">
        <f>IFERROR(('APPENDIX 3'!I31/'APPENDIX 3'!I$33)*100,0)</f>
        <v>0</v>
      </c>
      <c r="J30" s="199">
        <f>IFERROR(('APPENDIX 3'!J31/'APPENDIX 3'!J$33)*100,0)</f>
        <v>4.1211783448241272E-2</v>
      </c>
    </row>
    <row r="31" spans="2:10" ht="27.75" customHeight="1" x14ac:dyDescent="0.3">
      <c r="B31" s="34" t="s">
        <v>40</v>
      </c>
      <c r="C31" s="54">
        <f>IFERROR(('APPENDIX 3'!C29/'APPENDIX 3'!C$33)*100,0)</f>
        <v>0</v>
      </c>
      <c r="D31" s="54">
        <f>IFERROR(('APPENDIX 3'!D29/'APPENDIX 3'!D$33)*100,0)</f>
        <v>0</v>
      </c>
      <c r="E31" s="54">
        <f>IFERROR(('APPENDIX 3'!E29/'APPENDIX 3'!E$33)*100,0)</f>
        <v>0</v>
      </c>
      <c r="F31" s="54">
        <f>IFERROR(('APPENDIX 3'!F29/'APPENDIX 3'!F$33)*100,0)</f>
        <v>0</v>
      </c>
      <c r="G31" s="54">
        <f>IFERROR(('APPENDIX 3'!G29/'APPENDIX 3'!G$33)*100,0)</f>
        <v>7.5950217682696081E-2</v>
      </c>
      <c r="H31" s="54">
        <f>IFERROR(('APPENDIX 3'!H29/'APPENDIX 3'!H$33)*100,0)</f>
        <v>0</v>
      </c>
      <c r="I31" s="54">
        <f>IFERROR(('APPENDIX 3'!I29/'APPENDIX 3'!I$33)*100,0)</f>
        <v>0</v>
      </c>
      <c r="J31" s="199">
        <f>IFERROR(('APPENDIX 3'!J29/'APPENDIX 3'!J$33)*100,0)</f>
        <v>7.9338686647331368E-3</v>
      </c>
    </row>
    <row r="32" spans="2:10" s="24" customFormat="1" ht="27.75" customHeight="1" x14ac:dyDescent="0.25">
      <c r="B32" s="106" t="s">
        <v>47</v>
      </c>
      <c r="C32" s="107">
        <f>IFERROR('APPENDIX 3'!C33/'APPENDIX 3'!C$33*100,"0")</f>
        <v>100</v>
      </c>
      <c r="D32" s="107">
        <f>IFERROR('APPENDIX 3'!D33/'APPENDIX 3'!D$33*100,"0")</f>
        <v>100</v>
      </c>
      <c r="E32" s="107">
        <f>IFERROR('APPENDIX 3'!E33/'APPENDIX 3'!E$33*100,"0")</f>
        <v>100</v>
      </c>
      <c r="F32" s="107">
        <f>IFERROR('APPENDIX 3'!F33/'APPENDIX 3'!F$33*100,"0")</f>
        <v>100</v>
      </c>
      <c r="G32" s="107">
        <f>IFERROR('APPENDIX 3'!G33/'APPENDIX 3'!G$33*100,"0")</f>
        <v>100</v>
      </c>
      <c r="H32" s="108" t="str">
        <f>IFERROR('APPENDIX 3'!H33/'APPENDIX 3'!H$33*100,"0")</f>
        <v>0</v>
      </c>
      <c r="I32" s="107">
        <f>IFERROR('APPENDIX 3'!I33/'APPENDIX 3'!I$33*100,"0")</f>
        <v>100</v>
      </c>
      <c r="J32" s="107">
        <f>IFERROR('APPENDIX 3'!J33/'APPENDIX 3'!J$33*100,"0")</f>
        <v>100</v>
      </c>
    </row>
    <row r="33" spans="1:11" s="24" customFormat="1" ht="27.75" customHeight="1" x14ac:dyDescent="0.25">
      <c r="B33" s="264" t="s">
        <v>48</v>
      </c>
      <c r="C33" s="265"/>
      <c r="D33" s="265"/>
      <c r="E33" s="265"/>
      <c r="F33" s="265"/>
      <c r="G33" s="265"/>
      <c r="H33" s="265"/>
      <c r="I33" s="265"/>
      <c r="J33" s="266"/>
      <c r="K33" s="44"/>
    </row>
    <row r="34" spans="1:11" s="12" customFormat="1" ht="27.75" customHeight="1" x14ac:dyDescent="0.3">
      <c r="A34" s="24"/>
      <c r="B34" s="25" t="s">
        <v>82</v>
      </c>
      <c r="C34" s="54">
        <f>IFERROR(('APPENDIX 3'!C36/'APPENDIX 3'!C$38)*100,0)</f>
        <v>10.460445647118515</v>
      </c>
      <c r="D34" s="54">
        <f>IFERROR(('APPENDIX 3'!D36/'APPENDIX 3'!D$38)*100,0)</f>
        <v>0</v>
      </c>
      <c r="E34" s="54">
        <f>IFERROR(('APPENDIX 3'!E36/'APPENDIX 3'!E$38)*100,0)</f>
        <v>0</v>
      </c>
      <c r="F34" s="54">
        <f>IFERROR(('APPENDIX 3'!F36/'APPENDIX 3'!F$38)*100,0)</f>
        <v>59.057714232890646</v>
      </c>
      <c r="G34" s="54">
        <f>IFERROR(('APPENDIX 3'!G36/'APPENDIX 3'!G$38)*100,0)</f>
        <v>0</v>
      </c>
      <c r="H34" s="54">
        <f>IFERROR(('APPENDIX 3'!H36/'APPENDIX 3'!H$38)*100,0)</f>
        <v>0</v>
      </c>
      <c r="I34" s="54">
        <f>IFERROR(('APPENDIX 3'!I36/'APPENDIX 3'!I$38)*100,0)</f>
        <v>0</v>
      </c>
      <c r="J34" s="199">
        <f>IFERROR(('APPENDIX 3'!J36/'APPENDIX 3'!J$38)*100,0)</f>
        <v>57.166689974580663</v>
      </c>
    </row>
    <row r="35" spans="1:11" s="12" customFormat="1" ht="27.75" customHeight="1" x14ac:dyDescent="0.3">
      <c r="A35" s="24"/>
      <c r="B35" s="18" t="s">
        <v>50</v>
      </c>
      <c r="C35" s="54">
        <f>IFERROR(('APPENDIX 3'!C37/'APPENDIX 3'!C$38)*100,0)</f>
        <v>87.632658238552281</v>
      </c>
      <c r="D35" s="54">
        <f>IFERROR(('APPENDIX 3'!D37/'APPENDIX 3'!D$38)*100,0)</f>
        <v>0</v>
      </c>
      <c r="E35" s="54">
        <f>IFERROR(('APPENDIX 3'!E37/'APPENDIX 3'!E$38)*100,0)</f>
        <v>0</v>
      </c>
      <c r="F35" s="54">
        <f>IFERROR(('APPENDIX 3'!F37/'APPENDIX 3'!F$38)*100,0)</f>
        <v>31.93199053674202</v>
      </c>
      <c r="G35" s="54">
        <f>IFERROR(('APPENDIX 3'!G37/'APPENDIX 3'!G$38)*100,0)</f>
        <v>0</v>
      </c>
      <c r="H35" s="54">
        <f>IFERROR(('APPENDIX 3'!H37/'APPENDIX 3'!H$38)*100,0)</f>
        <v>0</v>
      </c>
      <c r="I35" s="54">
        <f>IFERROR(('APPENDIX 3'!I37/'APPENDIX 3'!I$38)*100,0)</f>
        <v>0</v>
      </c>
      <c r="J35" s="199">
        <f>IFERROR(('APPENDIX 3'!J37/'APPENDIX 3'!J$38)*100,0)</f>
        <v>34.09942333478665</v>
      </c>
    </row>
    <row r="36" spans="1:11" s="12" customFormat="1" ht="27.75" customHeight="1" x14ac:dyDescent="0.3">
      <c r="A36" s="24"/>
      <c r="B36" s="25" t="s">
        <v>49</v>
      </c>
      <c r="C36" s="54">
        <f>IFERROR(('APPENDIX 3'!C35/'APPENDIX 3'!C$38)*100,0)</f>
        <v>1.9068961143292036</v>
      </c>
      <c r="D36" s="54">
        <f>IFERROR(('APPENDIX 3'!D35/'APPENDIX 3'!D$38)*100,0)</f>
        <v>0</v>
      </c>
      <c r="E36" s="54">
        <f>IFERROR(('APPENDIX 3'!E35/'APPENDIX 3'!E$38)*100,0)</f>
        <v>0</v>
      </c>
      <c r="F36" s="54">
        <f>IFERROR(('APPENDIX 3'!F35/'APPENDIX 3'!F$38)*100,0)</f>
        <v>9.0102952303673352</v>
      </c>
      <c r="G36" s="54">
        <f>IFERROR(('APPENDIX 3'!G35/'APPENDIX 3'!G$38)*100,0)</f>
        <v>0</v>
      </c>
      <c r="H36" s="54">
        <f>IFERROR(('APPENDIX 3'!H35/'APPENDIX 3'!H$38)*100,0)</f>
        <v>0</v>
      </c>
      <c r="I36" s="54">
        <f>IFERROR(('APPENDIX 3'!I35/'APPENDIX 3'!I$38)*100,0)</f>
        <v>0</v>
      </c>
      <c r="J36" s="199">
        <f>IFERROR(('APPENDIX 3'!J35/'APPENDIX 3'!J$38)*100,0)</f>
        <v>8.7338866906326871</v>
      </c>
    </row>
    <row r="37" spans="1:11" s="24" customFormat="1" ht="27.75" customHeight="1" x14ac:dyDescent="0.25">
      <c r="B37" s="106" t="s">
        <v>47</v>
      </c>
      <c r="C37" s="107">
        <f>IFERROR('APPENDIX 3'!C38/'APPENDIX 3'!C$38*100,"0")</f>
        <v>100</v>
      </c>
      <c r="D37" s="107" t="str">
        <f>IFERROR('APPENDIX 3'!D38/'APPENDIX 3'!D$38*100,"0")</f>
        <v>0</v>
      </c>
      <c r="E37" s="107" t="str">
        <f>IFERROR('APPENDIX 3'!E38/'APPENDIX 3'!E$38*100,"0")</f>
        <v>0</v>
      </c>
      <c r="F37" s="107">
        <f>IFERROR('APPENDIX 3'!F38/'APPENDIX 3'!F$38*100,"0")</f>
        <v>100</v>
      </c>
      <c r="G37" s="107" t="str">
        <f>IFERROR('APPENDIX 3'!G38/'APPENDIX 3'!G$38*100,"0")</f>
        <v>0</v>
      </c>
      <c r="H37" s="108" t="str">
        <f>IFERROR('APPENDIX 3'!H38/'APPENDIX 3'!H$38*100,"0")</f>
        <v>0</v>
      </c>
      <c r="I37" s="107" t="str">
        <f>IFERROR('APPENDIX 3'!I38/'APPENDIX 3'!I$38*100,"0")</f>
        <v>0</v>
      </c>
      <c r="J37" s="107">
        <f>IFERROR('APPENDIX 3'!J38/'APPENDIX 3'!J$38*100,"0")</f>
        <v>100</v>
      </c>
    </row>
  </sheetData>
  <sheetProtection password="E931" sheet="1" objects="1" scenarios="1"/>
  <sortState ref="B34:J36">
    <sortCondition descending="1" ref="J34:J36"/>
  </sortState>
  <mergeCells count="3">
    <mergeCell ref="B3:J3"/>
    <mergeCell ref="B33:J33"/>
    <mergeCell ref="B5:J5"/>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B1:Q40"/>
  <sheetViews>
    <sheetView showGridLines="0" topLeftCell="G1" zoomScale="80" zoomScaleNormal="80" workbookViewId="0">
      <selection activeCell="D40" sqref="D40"/>
    </sheetView>
  </sheetViews>
  <sheetFormatPr defaultColWidth="14.28515625" defaultRowHeight="21.75" customHeight="1" x14ac:dyDescent="0.25"/>
  <cols>
    <col min="1" max="1" width="14.28515625" style="12"/>
    <col min="2" max="2" width="43.5703125" style="12" customWidth="1"/>
    <col min="3" max="16" width="17.85546875" style="12" customWidth="1"/>
    <col min="17" max="17" width="17.85546875" style="24" customWidth="1"/>
    <col min="18" max="16384" width="14.28515625" style="12"/>
  </cols>
  <sheetData>
    <row r="1" spans="2:17" ht="18.75" customHeight="1" x14ac:dyDescent="0.25"/>
    <row r="2" spans="2:17" ht="15.75" customHeight="1" x14ac:dyDescent="0.25"/>
    <row r="3" spans="2:17" ht="18.75" customHeight="1" x14ac:dyDescent="0.25">
      <c r="B3" s="271" t="s">
        <v>280</v>
      </c>
      <c r="C3" s="271"/>
      <c r="D3" s="271"/>
      <c r="E3" s="271"/>
      <c r="F3" s="271"/>
      <c r="G3" s="271"/>
      <c r="H3" s="271"/>
      <c r="I3" s="271"/>
      <c r="J3" s="271"/>
      <c r="K3" s="271"/>
      <c r="L3" s="271"/>
      <c r="M3" s="271"/>
      <c r="N3" s="271"/>
      <c r="O3" s="271"/>
      <c r="P3" s="271"/>
      <c r="Q3" s="271"/>
    </row>
    <row r="4" spans="2:17" s="37" customFormat="1" ht="36.75" customHeight="1" x14ac:dyDescent="0.25">
      <c r="B4" s="109" t="s">
        <v>0</v>
      </c>
      <c r="C4" s="104" t="s">
        <v>69</v>
      </c>
      <c r="D4" s="104" t="s">
        <v>70</v>
      </c>
      <c r="E4" s="104" t="s">
        <v>71</v>
      </c>
      <c r="F4" s="104" t="s">
        <v>72</v>
      </c>
      <c r="G4" s="104" t="s">
        <v>73</v>
      </c>
      <c r="H4" s="104" t="s">
        <v>90</v>
      </c>
      <c r="I4" s="110" t="s">
        <v>74</v>
      </c>
      <c r="J4" s="104" t="s">
        <v>75</v>
      </c>
      <c r="K4" s="105" t="s">
        <v>76</v>
      </c>
      <c r="L4" s="105" t="s">
        <v>77</v>
      </c>
      <c r="M4" s="105" t="s">
        <v>78</v>
      </c>
      <c r="N4" s="105" t="s">
        <v>2</v>
      </c>
      <c r="O4" s="105" t="s">
        <v>79</v>
      </c>
      <c r="P4" s="105" t="s">
        <v>80</v>
      </c>
      <c r="Q4" s="105" t="s">
        <v>81</v>
      </c>
    </row>
    <row r="5" spans="2:17" ht="30.75" customHeight="1" x14ac:dyDescent="0.25">
      <c r="B5" s="268" t="s">
        <v>16</v>
      </c>
      <c r="C5" s="269"/>
      <c r="D5" s="269"/>
      <c r="E5" s="269"/>
      <c r="F5" s="269"/>
      <c r="G5" s="269"/>
      <c r="H5" s="269"/>
      <c r="I5" s="269"/>
      <c r="J5" s="269"/>
      <c r="K5" s="269"/>
      <c r="L5" s="269"/>
      <c r="M5" s="269"/>
      <c r="N5" s="269"/>
      <c r="O5" s="269"/>
      <c r="P5" s="269"/>
      <c r="Q5" s="270"/>
    </row>
    <row r="6" spans="2:17" ht="30.75" customHeight="1" x14ac:dyDescent="0.3">
      <c r="B6" s="25" t="s">
        <v>53</v>
      </c>
      <c r="C6" s="46">
        <v>167035</v>
      </c>
      <c r="D6" s="46">
        <v>19551</v>
      </c>
      <c r="E6" s="46">
        <v>19107</v>
      </c>
      <c r="F6" s="46">
        <v>0</v>
      </c>
      <c r="G6" s="46">
        <v>5373</v>
      </c>
      <c r="H6" s="46">
        <v>4549</v>
      </c>
      <c r="I6" s="46">
        <v>0</v>
      </c>
      <c r="J6" s="46">
        <v>0</v>
      </c>
      <c r="K6" s="46">
        <v>0</v>
      </c>
      <c r="L6" s="46">
        <v>7556</v>
      </c>
      <c r="M6" s="46">
        <v>21741</v>
      </c>
      <c r="N6" s="46">
        <v>1504</v>
      </c>
      <c r="O6" s="46">
        <v>612</v>
      </c>
      <c r="P6" s="46">
        <v>0</v>
      </c>
      <c r="Q6" s="47">
        <v>153187</v>
      </c>
    </row>
    <row r="7" spans="2:17" ht="30.75" customHeight="1" x14ac:dyDescent="0.3">
      <c r="B7" s="25" t="s">
        <v>200</v>
      </c>
      <c r="C7" s="46">
        <v>-88460</v>
      </c>
      <c r="D7" s="46">
        <v>45052</v>
      </c>
      <c r="E7" s="46">
        <v>45052</v>
      </c>
      <c r="F7" s="46">
        <v>0</v>
      </c>
      <c r="G7" s="46">
        <v>610</v>
      </c>
      <c r="H7" s="46">
        <v>0</v>
      </c>
      <c r="I7" s="46">
        <v>0</v>
      </c>
      <c r="J7" s="46">
        <v>0</v>
      </c>
      <c r="K7" s="46">
        <v>0</v>
      </c>
      <c r="L7" s="46">
        <v>6871</v>
      </c>
      <c r="M7" s="46">
        <v>55981</v>
      </c>
      <c r="N7" s="46">
        <v>4840</v>
      </c>
      <c r="O7" s="46">
        <v>0</v>
      </c>
      <c r="P7" s="46">
        <v>0</v>
      </c>
      <c r="Q7" s="47">
        <v>-101420</v>
      </c>
    </row>
    <row r="8" spans="2:17" ht="30.75" customHeight="1" x14ac:dyDescent="0.3">
      <c r="B8" s="25" t="s">
        <v>211</v>
      </c>
      <c r="C8" s="46">
        <v>8820398</v>
      </c>
      <c r="D8" s="46">
        <v>1842473</v>
      </c>
      <c r="E8" s="46">
        <v>1830613</v>
      </c>
      <c r="F8" s="46">
        <v>0</v>
      </c>
      <c r="G8" s="46">
        <v>628542</v>
      </c>
      <c r="H8" s="46">
        <v>153240</v>
      </c>
      <c r="I8" s="46">
        <v>180476</v>
      </c>
      <c r="J8" s="46">
        <v>294826</v>
      </c>
      <c r="K8" s="46">
        <v>0</v>
      </c>
      <c r="L8" s="46">
        <v>408007</v>
      </c>
      <c r="M8" s="46">
        <v>518269</v>
      </c>
      <c r="N8" s="46">
        <v>411005</v>
      </c>
      <c r="O8" s="46">
        <v>-10255</v>
      </c>
      <c r="P8" s="46">
        <v>0</v>
      </c>
      <c r="Q8" s="47">
        <v>9517453</v>
      </c>
    </row>
    <row r="9" spans="2:17" ht="30.75" customHeight="1" x14ac:dyDescent="0.3">
      <c r="B9" s="25" t="s">
        <v>21</v>
      </c>
      <c r="C9" s="46">
        <v>744011</v>
      </c>
      <c r="D9" s="46">
        <v>24786</v>
      </c>
      <c r="E9" s="46">
        <v>24565</v>
      </c>
      <c r="F9" s="46">
        <v>0</v>
      </c>
      <c r="G9" s="46">
        <v>20956</v>
      </c>
      <c r="H9" s="46">
        <v>20956</v>
      </c>
      <c r="I9" s="46">
        <v>0</v>
      </c>
      <c r="J9" s="46">
        <v>0</v>
      </c>
      <c r="K9" s="46">
        <v>0</v>
      </c>
      <c r="L9" s="46">
        <v>980</v>
      </c>
      <c r="M9" s="46">
        <v>21070</v>
      </c>
      <c r="N9" s="46">
        <v>15454</v>
      </c>
      <c r="O9" s="46">
        <v>0</v>
      </c>
      <c r="P9" s="46">
        <v>0</v>
      </c>
      <c r="Q9" s="47">
        <v>741025</v>
      </c>
    </row>
    <row r="10" spans="2:17" ht="30.75" customHeight="1" x14ac:dyDescent="0.3">
      <c r="B10" s="25" t="s">
        <v>54</v>
      </c>
      <c r="C10" s="46">
        <v>119406</v>
      </c>
      <c r="D10" s="46">
        <v>2774</v>
      </c>
      <c r="E10" s="46">
        <v>2774</v>
      </c>
      <c r="F10" s="46">
        <v>0</v>
      </c>
      <c r="G10" s="46">
        <v>4778</v>
      </c>
      <c r="H10" s="46">
        <v>3806</v>
      </c>
      <c r="I10" s="46">
        <v>0</v>
      </c>
      <c r="J10" s="46">
        <v>0</v>
      </c>
      <c r="K10" s="46">
        <v>0</v>
      </c>
      <c r="L10" s="46">
        <v>3421</v>
      </c>
      <c r="M10" s="46">
        <v>19097</v>
      </c>
      <c r="N10" s="46">
        <v>9178</v>
      </c>
      <c r="O10" s="46">
        <v>0</v>
      </c>
      <c r="P10" s="46">
        <v>0</v>
      </c>
      <c r="Q10" s="47">
        <v>105034</v>
      </c>
    </row>
    <row r="11" spans="2:17" ht="30.75" customHeight="1" x14ac:dyDescent="0.3">
      <c r="B11" s="25" t="s">
        <v>55</v>
      </c>
      <c r="C11" s="46">
        <v>648992</v>
      </c>
      <c r="D11" s="46">
        <v>258282</v>
      </c>
      <c r="E11" s="46">
        <v>256908</v>
      </c>
      <c r="F11" s="46">
        <v>0</v>
      </c>
      <c r="G11" s="46">
        <v>73212</v>
      </c>
      <c r="H11" s="46">
        <v>125923</v>
      </c>
      <c r="I11" s="46">
        <v>0</v>
      </c>
      <c r="J11" s="46">
        <v>0</v>
      </c>
      <c r="K11" s="46">
        <v>0</v>
      </c>
      <c r="L11" s="46">
        <v>52799</v>
      </c>
      <c r="M11" s="46">
        <v>33850</v>
      </c>
      <c r="N11" s="46">
        <v>11367</v>
      </c>
      <c r="O11" s="46">
        <v>0</v>
      </c>
      <c r="P11" s="46">
        <v>0</v>
      </c>
      <c r="Q11" s="47">
        <v>704695</v>
      </c>
    </row>
    <row r="12" spans="2:17" ht="30.75" customHeight="1" x14ac:dyDescent="0.3">
      <c r="B12" s="25" t="s">
        <v>23</v>
      </c>
      <c r="C12" s="46">
        <v>603278</v>
      </c>
      <c r="D12" s="46">
        <v>81927</v>
      </c>
      <c r="E12" s="46">
        <v>81927</v>
      </c>
      <c r="F12" s="46">
        <v>0</v>
      </c>
      <c r="G12" s="46">
        <v>54664</v>
      </c>
      <c r="H12" s="46">
        <v>54664</v>
      </c>
      <c r="I12" s="46">
        <v>0</v>
      </c>
      <c r="J12" s="46">
        <v>0</v>
      </c>
      <c r="K12" s="46">
        <v>0</v>
      </c>
      <c r="L12" s="46">
        <v>21152</v>
      </c>
      <c r="M12" s="46">
        <v>9087</v>
      </c>
      <c r="N12" s="46">
        <v>10238</v>
      </c>
      <c r="O12" s="46">
        <v>0</v>
      </c>
      <c r="P12" s="46">
        <v>0</v>
      </c>
      <c r="Q12" s="47">
        <v>610540</v>
      </c>
    </row>
    <row r="13" spans="2:17" ht="30.75" customHeight="1" x14ac:dyDescent="0.3">
      <c r="B13" s="25" t="s">
        <v>56</v>
      </c>
      <c r="C13" s="46">
        <v>0</v>
      </c>
      <c r="D13" s="46">
        <v>0</v>
      </c>
      <c r="E13" s="46">
        <v>0</v>
      </c>
      <c r="F13" s="46">
        <v>0</v>
      </c>
      <c r="G13" s="46">
        <v>0</v>
      </c>
      <c r="H13" s="46">
        <v>0</v>
      </c>
      <c r="I13" s="46">
        <v>0</v>
      </c>
      <c r="J13" s="46">
        <v>0</v>
      </c>
      <c r="K13" s="46">
        <v>0</v>
      </c>
      <c r="L13" s="46">
        <v>0</v>
      </c>
      <c r="M13" s="46">
        <v>0</v>
      </c>
      <c r="N13" s="46">
        <v>0</v>
      </c>
      <c r="O13" s="46">
        <v>0</v>
      </c>
      <c r="P13" s="46">
        <v>0</v>
      </c>
      <c r="Q13" s="47">
        <v>0</v>
      </c>
    </row>
    <row r="14" spans="2:17" ht="30.75" customHeight="1" x14ac:dyDescent="0.3">
      <c r="B14" s="25" t="s">
        <v>57</v>
      </c>
      <c r="C14" s="46">
        <v>0</v>
      </c>
      <c r="D14" s="46">
        <v>0</v>
      </c>
      <c r="E14" s="46">
        <v>0</v>
      </c>
      <c r="F14" s="46">
        <v>0</v>
      </c>
      <c r="G14" s="46">
        <v>0</v>
      </c>
      <c r="H14" s="46">
        <v>0</v>
      </c>
      <c r="I14" s="46">
        <v>0</v>
      </c>
      <c r="J14" s="46">
        <v>0</v>
      </c>
      <c r="K14" s="46">
        <v>0</v>
      </c>
      <c r="L14" s="46">
        <v>0</v>
      </c>
      <c r="M14" s="46">
        <v>0</v>
      </c>
      <c r="N14" s="46">
        <v>0</v>
      </c>
      <c r="O14" s="46">
        <v>0</v>
      </c>
      <c r="P14" s="46">
        <v>0</v>
      </c>
      <c r="Q14" s="47">
        <v>0</v>
      </c>
    </row>
    <row r="15" spans="2:17" ht="30.75" customHeight="1" x14ac:dyDescent="0.3">
      <c r="B15" s="25" t="s">
        <v>58</v>
      </c>
      <c r="C15" s="46">
        <v>286542</v>
      </c>
      <c r="D15" s="46">
        <v>8285</v>
      </c>
      <c r="E15" s="46">
        <v>8073</v>
      </c>
      <c r="F15" s="46">
        <v>0</v>
      </c>
      <c r="G15" s="46">
        <v>3358</v>
      </c>
      <c r="H15" s="46">
        <v>3358</v>
      </c>
      <c r="I15" s="46">
        <v>0</v>
      </c>
      <c r="J15" s="46">
        <v>0</v>
      </c>
      <c r="K15" s="46">
        <v>0</v>
      </c>
      <c r="L15" s="46">
        <v>2355</v>
      </c>
      <c r="M15" s="46">
        <v>1048</v>
      </c>
      <c r="N15" s="46">
        <v>6079</v>
      </c>
      <c r="O15" s="46">
        <v>0</v>
      </c>
      <c r="P15" s="46">
        <v>0</v>
      </c>
      <c r="Q15" s="47">
        <v>293933</v>
      </c>
    </row>
    <row r="16" spans="2:17" ht="30.75" customHeight="1" x14ac:dyDescent="0.3">
      <c r="B16" s="25" t="s">
        <v>59</v>
      </c>
      <c r="C16" s="46">
        <v>4898901</v>
      </c>
      <c r="D16" s="46">
        <v>526360</v>
      </c>
      <c r="E16" s="46">
        <v>520834</v>
      </c>
      <c r="F16" s="46">
        <v>0</v>
      </c>
      <c r="G16" s="46">
        <v>128415</v>
      </c>
      <c r="H16" s="46">
        <v>125269</v>
      </c>
      <c r="I16" s="46">
        <v>19859</v>
      </c>
      <c r="J16" s="46">
        <v>0</v>
      </c>
      <c r="K16" s="46">
        <v>0</v>
      </c>
      <c r="L16" s="46">
        <v>99827</v>
      </c>
      <c r="M16" s="46">
        <v>132376</v>
      </c>
      <c r="N16" s="46">
        <v>199861</v>
      </c>
      <c r="O16" s="46">
        <v>0</v>
      </c>
      <c r="P16" s="46">
        <v>0</v>
      </c>
      <c r="Q16" s="47">
        <v>5242265</v>
      </c>
    </row>
    <row r="17" spans="2:17" ht="30.75" customHeight="1" x14ac:dyDescent="0.3">
      <c r="B17" s="25" t="s">
        <v>60</v>
      </c>
      <c r="C17" s="46">
        <v>5162002</v>
      </c>
      <c r="D17" s="46">
        <v>697440</v>
      </c>
      <c r="E17" s="46">
        <v>696113</v>
      </c>
      <c r="F17" s="46">
        <v>0</v>
      </c>
      <c r="G17" s="46">
        <v>275963</v>
      </c>
      <c r="H17" s="46">
        <v>179144</v>
      </c>
      <c r="I17" s="46">
        <v>69610</v>
      </c>
      <c r="J17" s="46">
        <v>0</v>
      </c>
      <c r="K17" s="46">
        <v>0</v>
      </c>
      <c r="L17" s="46">
        <v>153707</v>
      </c>
      <c r="M17" s="46">
        <v>119773</v>
      </c>
      <c r="N17" s="46">
        <v>148709</v>
      </c>
      <c r="O17" s="46">
        <v>1141</v>
      </c>
      <c r="P17" s="46">
        <v>46506</v>
      </c>
      <c r="Q17" s="47">
        <v>5436944</v>
      </c>
    </row>
    <row r="18" spans="2:17" ht="30.75" customHeight="1" x14ac:dyDescent="0.3">
      <c r="B18" s="25" t="s">
        <v>61</v>
      </c>
      <c r="C18" s="46">
        <v>5810524</v>
      </c>
      <c r="D18" s="46">
        <v>209121</v>
      </c>
      <c r="E18" s="46">
        <v>209121</v>
      </c>
      <c r="F18" s="46">
        <v>0</v>
      </c>
      <c r="G18" s="46">
        <v>108707</v>
      </c>
      <c r="H18" s="46">
        <v>108707</v>
      </c>
      <c r="I18" s="46">
        <v>0</v>
      </c>
      <c r="J18" s="46">
        <v>0</v>
      </c>
      <c r="K18" s="46">
        <v>0</v>
      </c>
      <c r="L18" s="46">
        <v>22573</v>
      </c>
      <c r="M18" s="46">
        <v>35787</v>
      </c>
      <c r="N18" s="46">
        <v>187006</v>
      </c>
      <c r="O18" s="46">
        <v>0</v>
      </c>
      <c r="P18" s="46">
        <v>7500</v>
      </c>
      <c r="Q18" s="47">
        <v>6032084</v>
      </c>
    </row>
    <row r="19" spans="2:17" ht="30.75" customHeight="1" x14ac:dyDescent="0.3">
      <c r="B19" s="25" t="s">
        <v>185</v>
      </c>
      <c r="C19" s="46">
        <v>25027</v>
      </c>
      <c r="D19" s="46">
        <v>17627</v>
      </c>
      <c r="E19" s="46">
        <v>17606</v>
      </c>
      <c r="F19" s="46">
        <v>0</v>
      </c>
      <c r="G19" s="46">
        <v>0</v>
      </c>
      <c r="H19" s="46">
        <v>0</v>
      </c>
      <c r="I19" s="46">
        <v>0</v>
      </c>
      <c r="J19" s="46">
        <v>0</v>
      </c>
      <c r="K19" s="46">
        <v>0</v>
      </c>
      <c r="L19" s="46">
        <v>2998</v>
      </c>
      <c r="M19" s="46">
        <v>9923</v>
      </c>
      <c r="N19" s="46">
        <v>2052</v>
      </c>
      <c r="O19" s="46">
        <v>0</v>
      </c>
      <c r="P19" s="46">
        <v>0</v>
      </c>
      <c r="Q19" s="47">
        <v>31763</v>
      </c>
    </row>
    <row r="20" spans="2:17" ht="30.75" customHeight="1" x14ac:dyDescent="0.3">
      <c r="B20" s="25" t="s">
        <v>190</v>
      </c>
      <c r="C20" s="46">
        <v>6486305</v>
      </c>
      <c r="D20" s="46">
        <v>93373</v>
      </c>
      <c r="E20" s="46">
        <v>90019</v>
      </c>
      <c r="F20" s="46">
        <v>0</v>
      </c>
      <c r="G20" s="46">
        <v>87073</v>
      </c>
      <c r="H20" s="46">
        <v>76050</v>
      </c>
      <c r="I20" s="46">
        <v>0</v>
      </c>
      <c r="J20" s="46">
        <v>0</v>
      </c>
      <c r="K20" s="46">
        <v>0</v>
      </c>
      <c r="L20" s="46">
        <v>10812</v>
      </c>
      <c r="M20" s="46">
        <v>57141</v>
      </c>
      <c r="N20" s="46">
        <v>70176</v>
      </c>
      <c r="O20" s="46">
        <v>0</v>
      </c>
      <c r="P20" s="46">
        <v>0</v>
      </c>
      <c r="Q20" s="47">
        <v>6502497</v>
      </c>
    </row>
    <row r="21" spans="2:17" ht="30.75" customHeight="1" x14ac:dyDescent="0.3">
      <c r="B21" s="25" t="s">
        <v>36</v>
      </c>
      <c r="C21" s="46">
        <v>3254957</v>
      </c>
      <c r="D21" s="46">
        <v>260520</v>
      </c>
      <c r="E21" s="46">
        <v>260520</v>
      </c>
      <c r="F21" s="46">
        <v>0</v>
      </c>
      <c r="G21" s="46">
        <v>74392</v>
      </c>
      <c r="H21" s="46">
        <v>0</v>
      </c>
      <c r="I21" s="46">
        <v>0</v>
      </c>
      <c r="J21" s="46">
        <v>0</v>
      </c>
      <c r="K21" s="46">
        <v>0</v>
      </c>
      <c r="L21" s="46">
        <v>41859</v>
      </c>
      <c r="M21" s="46">
        <v>127318</v>
      </c>
      <c r="N21" s="46">
        <v>50675</v>
      </c>
      <c r="O21" s="46">
        <v>0</v>
      </c>
      <c r="P21" s="46">
        <v>0</v>
      </c>
      <c r="Q21" s="47">
        <v>3396975</v>
      </c>
    </row>
    <row r="22" spans="2:17" ht="30.75" customHeight="1" x14ac:dyDescent="0.3">
      <c r="B22" s="25" t="s">
        <v>62</v>
      </c>
      <c r="C22" s="46">
        <v>11345</v>
      </c>
      <c r="D22" s="46">
        <v>11509</v>
      </c>
      <c r="E22" s="46">
        <v>11481</v>
      </c>
      <c r="F22" s="46">
        <v>0</v>
      </c>
      <c r="G22" s="46">
        <v>507</v>
      </c>
      <c r="H22" s="46">
        <v>0</v>
      </c>
      <c r="I22" s="46">
        <v>0</v>
      </c>
      <c r="J22" s="46">
        <v>0</v>
      </c>
      <c r="K22" s="46">
        <v>0</v>
      </c>
      <c r="L22" s="46">
        <v>11</v>
      </c>
      <c r="M22" s="46">
        <v>1028</v>
      </c>
      <c r="N22" s="46">
        <v>363</v>
      </c>
      <c r="O22" s="46">
        <v>0</v>
      </c>
      <c r="P22" s="46">
        <v>-16910</v>
      </c>
      <c r="Q22" s="47">
        <v>39060</v>
      </c>
    </row>
    <row r="23" spans="2:17" ht="30.75" customHeight="1" x14ac:dyDescent="0.3">
      <c r="B23" s="25" t="s">
        <v>63</v>
      </c>
      <c r="C23" s="46">
        <v>4680218</v>
      </c>
      <c r="D23" s="46">
        <v>210142</v>
      </c>
      <c r="E23" s="46">
        <v>192431</v>
      </c>
      <c r="F23" s="46">
        <v>76937</v>
      </c>
      <c r="G23" s="46">
        <v>133621</v>
      </c>
      <c r="H23" s="46">
        <v>104731</v>
      </c>
      <c r="I23" s="46">
        <v>11379</v>
      </c>
      <c r="J23" s="46">
        <v>0</v>
      </c>
      <c r="K23" s="46">
        <v>0</v>
      </c>
      <c r="L23" s="46">
        <v>46898</v>
      </c>
      <c r="M23" s="46">
        <v>166776</v>
      </c>
      <c r="N23" s="46">
        <v>115297</v>
      </c>
      <c r="O23" s="46">
        <v>7300</v>
      </c>
      <c r="P23" s="46">
        <v>69290</v>
      </c>
      <c r="Q23" s="47">
        <v>4658510</v>
      </c>
    </row>
    <row r="24" spans="2:17" ht="30.75" customHeight="1" x14ac:dyDescent="0.3">
      <c r="B24" s="25" t="s">
        <v>64</v>
      </c>
      <c r="C24" s="46">
        <v>332758</v>
      </c>
      <c r="D24" s="46">
        <v>192102</v>
      </c>
      <c r="E24" s="46">
        <v>192102</v>
      </c>
      <c r="F24" s="46">
        <v>0</v>
      </c>
      <c r="G24" s="46">
        <v>88302</v>
      </c>
      <c r="H24" s="46">
        <v>79748</v>
      </c>
      <c r="I24" s="46">
        <v>0</v>
      </c>
      <c r="J24" s="46">
        <v>0</v>
      </c>
      <c r="K24" s="46">
        <v>0</v>
      </c>
      <c r="L24" s="46">
        <v>43391</v>
      </c>
      <c r="M24" s="46">
        <v>78863</v>
      </c>
      <c r="N24" s="46">
        <v>3421</v>
      </c>
      <c r="O24" s="46">
        <v>0</v>
      </c>
      <c r="P24" s="46">
        <v>0</v>
      </c>
      <c r="Q24" s="47">
        <v>326280</v>
      </c>
    </row>
    <row r="25" spans="2:17" ht="30.75" customHeight="1" x14ac:dyDescent="0.3">
      <c r="B25" s="25" t="s">
        <v>188</v>
      </c>
      <c r="C25" s="46">
        <v>-632799</v>
      </c>
      <c r="D25" s="46">
        <v>33644</v>
      </c>
      <c r="E25" s="46">
        <v>33644</v>
      </c>
      <c r="F25" s="46">
        <v>0</v>
      </c>
      <c r="G25" s="46">
        <v>28420</v>
      </c>
      <c r="H25" s="46">
        <v>8398</v>
      </c>
      <c r="I25" s="46">
        <v>-808</v>
      </c>
      <c r="J25" s="46">
        <v>0</v>
      </c>
      <c r="K25" s="46">
        <v>0</v>
      </c>
      <c r="L25" s="46">
        <v>10269</v>
      </c>
      <c r="M25" s="46">
        <v>36700</v>
      </c>
      <c r="N25" s="46">
        <v>9010</v>
      </c>
      <c r="O25" s="46">
        <v>0</v>
      </c>
      <c r="P25" s="46">
        <v>0</v>
      </c>
      <c r="Q25" s="47">
        <v>-644705</v>
      </c>
    </row>
    <row r="26" spans="2:17" ht="30.75" customHeight="1" x14ac:dyDescent="0.3">
      <c r="B26" s="25" t="s">
        <v>189</v>
      </c>
      <c r="C26" s="46">
        <v>207785</v>
      </c>
      <c r="D26" s="46">
        <v>12146</v>
      </c>
      <c r="E26" s="46">
        <v>10985</v>
      </c>
      <c r="F26" s="46">
        <v>0</v>
      </c>
      <c r="G26" s="46">
        <v>6991</v>
      </c>
      <c r="H26" s="46">
        <v>6991</v>
      </c>
      <c r="I26" s="46">
        <v>650</v>
      </c>
      <c r="J26" s="46">
        <v>0</v>
      </c>
      <c r="K26" s="46">
        <v>0</v>
      </c>
      <c r="L26" s="46">
        <v>1459</v>
      </c>
      <c r="M26" s="46">
        <v>11184</v>
      </c>
      <c r="N26" s="46">
        <v>9952</v>
      </c>
      <c r="O26" s="46">
        <v>0</v>
      </c>
      <c r="P26" s="46">
        <v>0</v>
      </c>
      <c r="Q26" s="47">
        <v>208439</v>
      </c>
    </row>
    <row r="27" spans="2:17" ht="30.75" customHeight="1" x14ac:dyDescent="0.3">
      <c r="B27" s="25" t="s">
        <v>212</v>
      </c>
      <c r="C27" s="46">
        <v>2688383</v>
      </c>
      <c r="D27" s="46">
        <v>379610</v>
      </c>
      <c r="E27" s="46">
        <v>372923</v>
      </c>
      <c r="F27" s="46">
        <v>0</v>
      </c>
      <c r="G27" s="46">
        <v>72457</v>
      </c>
      <c r="H27" s="46">
        <v>34079</v>
      </c>
      <c r="I27" s="46">
        <v>0</v>
      </c>
      <c r="J27" s="46">
        <v>0</v>
      </c>
      <c r="K27" s="46">
        <v>0</v>
      </c>
      <c r="L27" s="46">
        <v>92001</v>
      </c>
      <c r="M27" s="46">
        <v>75107</v>
      </c>
      <c r="N27" s="46">
        <v>39099</v>
      </c>
      <c r="O27" s="46">
        <v>3797</v>
      </c>
      <c r="P27" s="46">
        <v>0</v>
      </c>
      <c r="Q27" s="47">
        <v>2895420</v>
      </c>
    </row>
    <row r="28" spans="2:17" ht="30.75" customHeight="1" x14ac:dyDescent="0.3">
      <c r="B28" s="25" t="s">
        <v>40</v>
      </c>
      <c r="C28" s="46">
        <v>0</v>
      </c>
      <c r="D28" s="46">
        <v>0</v>
      </c>
      <c r="E28" s="46">
        <v>0</v>
      </c>
      <c r="F28" s="46">
        <v>0</v>
      </c>
      <c r="G28" s="46">
        <v>0</v>
      </c>
      <c r="H28" s="46">
        <v>0</v>
      </c>
      <c r="I28" s="46">
        <v>0</v>
      </c>
      <c r="J28" s="46">
        <v>0</v>
      </c>
      <c r="K28" s="46">
        <v>0</v>
      </c>
      <c r="L28" s="46">
        <v>0</v>
      </c>
      <c r="M28" s="46">
        <v>0</v>
      </c>
      <c r="N28" s="46">
        <v>0</v>
      </c>
      <c r="O28" s="46">
        <v>0</v>
      </c>
      <c r="P28" s="46">
        <v>0</v>
      </c>
      <c r="Q28" s="47">
        <v>0</v>
      </c>
    </row>
    <row r="29" spans="2:17" ht="30.75" customHeight="1" x14ac:dyDescent="0.3">
      <c r="B29" s="25" t="s">
        <v>65</v>
      </c>
      <c r="C29" s="46">
        <v>34212</v>
      </c>
      <c r="D29" s="46">
        <v>4484</v>
      </c>
      <c r="E29" s="46">
        <v>4484</v>
      </c>
      <c r="F29" s="46">
        <v>0</v>
      </c>
      <c r="G29" s="46">
        <v>201</v>
      </c>
      <c r="H29" s="46">
        <v>201</v>
      </c>
      <c r="I29" s="46">
        <v>0</v>
      </c>
      <c r="J29" s="46">
        <v>0</v>
      </c>
      <c r="K29" s="46">
        <v>0</v>
      </c>
      <c r="L29" s="46">
        <v>1229</v>
      </c>
      <c r="M29" s="46">
        <v>333</v>
      </c>
      <c r="N29" s="46">
        <v>795</v>
      </c>
      <c r="O29" s="46">
        <v>0</v>
      </c>
      <c r="P29" s="46">
        <v>0</v>
      </c>
      <c r="Q29" s="47">
        <v>37729</v>
      </c>
    </row>
    <row r="30" spans="2:17" ht="30.75" customHeight="1" x14ac:dyDescent="0.3">
      <c r="B30" s="25" t="s">
        <v>66</v>
      </c>
      <c r="C30" s="46">
        <v>10922</v>
      </c>
      <c r="D30" s="46">
        <v>5350</v>
      </c>
      <c r="E30" s="46">
        <v>5305</v>
      </c>
      <c r="F30" s="46">
        <v>0</v>
      </c>
      <c r="G30" s="46">
        <v>0</v>
      </c>
      <c r="H30" s="46">
        <v>0</v>
      </c>
      <c r="I30" s="46">
        <v>0</v>
      </c>
      <c r="J30" s="46">
        <v>0</v>
      </c>
      <c r="K30" s="46">
        <v>0</v>
      </c>
      <c r="L30" s="46">
        <v>834</v>
      </c>
      <c r="M30" s="46">
        <v>7930</v>
      </c>
      <c r="N30" s="46">
        <v>146</v>
      </c>
      <c r="O30" s="46">
        <v>0</v>
      </c>
      <c r="P30" s="46">
        <v>0</v>
      </c>
      <c r="Q30" s="47">
        <v>7609</v>
      </c>
    </row>
    <row r="31" spans="2:17" ht="30.75" customHeight="1" x14ac:dyDescent="0.3">
      <c r="B31" s="25" t="s">
        <v>67</v>
      </c>
      <c r="C31" s="46">
        <v>449846</v>
      </c>
      <c r="D31" s="46">
        <v>95676</v>
      </c>
      <c r="E31" s="46">
        <v>95676</v>
      </c>
      <c r="F31" s="46">
        <v>0</v>
      </c>
      <c r="G31" s="46">
        <v>16941</v>
      </c>
      <c r="H31" s="46">
        <v>16941</v>
      </c>
      <c r="I31" s="46">
        <v>0</v>
      </c>
      <c r="J31" s="46">
        <v>0</v>
      </c>
      <c r="K31" s="46">
        <v>0</v>
      </c>
      <c r="L31" s="46">
        <v>7083</v>
      </c>
      <c r="M31" s="46">
        <v>68968</v>
      </c>
      <c r="N31" s="46">
        <v>0</v>
      </c>
      <c r="O31" s="46">
        <v>0</v>
      </c>
      <c r="P31" s="46">
        <v>0</v>
      </c>
      <c r="Q31" s="47">
        <v>452529</v>
      </c>
    </row>
    <row r="32" spans="2:17" ht="30.75" customHeight="1" x14ac:dyDescent="0.25">
      <c r="B32" s="96" t="s">
        <v>47</v>
      </c>
      <c r="C32" s="111">
        <f>SUM(C6:C31)</f>
        <v>44721588</v>
      </c>
      <c r="D32" s="111">
        <f t="shared" ref="D32:Q32" si="0">SUM(D6:D31)</f>
        <v>5032234</v>
      </c>
      <c r="E32" s="111">
        <f t="shared" si="0"/>
        <v>4982263</v>
      </c>
      <c r="F32" s="111">
        <f t="shared" si="0"/>
        <v>76937</v>
      </c>
      <c r="G32" s="111">
        <f t="shared" si="0"/>
        <v>1813483</v>
      </c>
      <c r="H32" s="111">
        <f t="shared" si="0"/>
        <v>1106755</v>
      </c>
      <c r="I32" s="111">
        <f t="shared" si="0"/>
        <v>281166</v>
      </c>
      <c r="J32" s="111">
        <f t="shared" si="0"/>
        <v>294826</v>
      </c>
      <c r="K32" s="111">
        <f t="shared" si="0"/>
        <v>0</v>
      </c>
      <c r="L32" s="111">
        <f t="shared" si="0"/>
        <v>1038092</v>
      </c>
      <c r="M32" s="111">
        <f t="shared" si="0"/>
        <v>1609350</v>
      </c>
      <c r="N32" s="111">
        <f t="shared" si="0"/>
        <v>1306227</v>
      </c>
      <c r="O32" s="111">
        <f t="shared" si="0"/>
        <v>2595</v>
      </c>
      <c r="P32" s="111">
        <f t="shared" si="0"/>
        <v>106386</v>
      </c>
      <c r="Q32" s="111">
        <f t="shared" si="0"/>
        <v>46647846</v>
      </c>
    </row>
    <row r="33" spans="2:17" ht="30.75" customHeight="1" x14ac:dyDescent="0.25">
      <c r="B33" s="268" t="s">
        <v>48</v>
      </c>
      <c r="C33" s="269"/>
      <c r="D33" s="269"/>
      <c r="E33" s="269"/>
      <c r="F33" s="269"/>
      <c r="G33" s="269"/>
      <c r="H33" s="269"/>
      <c r="I33" s="269"/>
      <c r="J33" s="269"/>
      <c r="K33" s="269"/>
      <c r="L33" s="269"/>
      <c r="M33" s="269"/>
      <c r="N33" s="269"/>
      <c r="O33" s="269"/>
      <c r="P33" s="269"/>
      <c r="Q33" s="270"/>
    </row>
    <row r="34" spans="2:17" ht="30.75" customHeight="1" x14ac:dyDescent="0.3">
      <c r="B34" s="25" t="s">
        <v>49</v>
      </c>
      <c r="C34" s="46">
        <v>1019</v>
      </c>
      <c r="D34" s="46">
        <v>451</v>
      </c>
      <c r="E34" s="46">
        <v>383</v>
      </c>
      <c r="F34" s="46">
        <v>0</v>
      </c>
      <c r="G34" s="46">
        <v>0</v>
      </c>
      <c r="H34" s="46">
        <v>0</v>
      </c>
      <c r="I34" s="46">
        <v>0</v>
      </c>
      <c r="J34" s="46">
        <v>0</v>
      </c>
      <c r="K34" s="46">
        <v>0</v>
      </c>
      <c r="L34" s="46">
        <v>164</v>
      </c>
      <c r="M34" s="46">
        <v>36</v>
      </c>
      <c r="N34" s="46">
        <v>131</v>
      </c>
      <c r="O34" s="46">
        <v>5</v>
      </c>
      <c r="P34" s="46">
        <v>0</v>
      </c>
      <c r="Q34" s="47">
        <v>1328</v>
      </c>
    </row>
    <row r="35" spans="2:17" ht="30.75" customHeight="1" x14ac:dyDescent="0.3">
      <c r="B35" s="25" t="s">
        <v>82</v>
      </c>
      <c r="C35" s="46">
        <v>0</v>
      </c>
      <c r="D35" s="46">
        <v>2474</v>
      </c>
      <c r="E35" s="46">
        <v>-708</v>
      </c>
      <c r="F35" s="46">
        <v>-532</v>
      </c>
      <c r="G35" s="46">
        <v>70</v>
      </c>
      <c r="H35" s="46">
        <v>4704</v>
      </c>
      <c r="I35" s="46">
        <v>0</v>
      </c>
      <c r="J35" s="46">
        <v>0</v>
      </c>
      <c r="K35" s="46">
        <v>0</v>
      </c>
      <c r="L35" s="46">
        <v>82724</v>
      </c>
      <c r="M35" s="46">
        <v>1152</v>
      </c>
      <c r="N35" s="46">
        <v>0</v>
      </c>
      <c r="O35" s="46">
        <v>0</v>
      </c>
      <c r="P35" s="46">
        <v>0</v>
      </c>
      <c r="Q35" s="47">
        <v>-89819</v>
      </c>
    </row>
    <row r="36" spans="2:17" ht="30.75" customHeight="1" x14ac:dyDescent="0.3">
      <c r="B36" s="25" t="s">
        <v>50</v>
      </c>
      <c r="C36" s="46">
        <v>1192797</v>
      </c>
      <c r="D36" s="46">
        <v>20726</v>
      </c>
      <c r="E36" s="46">
        <v>17715</v>
      </c>
      <c r="F36" s="46">
        <v>0</v>
      </c>
      <c r="G36" s="46">
        <v>16873</v>
      </c>
      <c r="H36" s="46">
        <v>16873</v>
      </c>
      <c r="I36" s="46">
        <v>0</v>
      </c>
      <c r="J36" s="46">
        <v>0</v>
      </c>
      <c r="K36" s="46">
        <v>0</v>
      </c>
      <c r="L36" s="46">
        <v>5553</v>
      </c>
      <c r="M36" s="46">
        <v>5191</v>
      </c>
      <c r="N36" s="46">
        <v>6898</v>
      </c>
      <c r="O36" s="46">
        <v>0</v>
      </c>
      <c r="P36" s="46">
        <v>0</v>
      </c>
      <c r="Q36" s="47">
        <v>1189793</v>
      </c>
    </row>
    <row r="37" spans="2:17" ht="30.75" customHeight="1" x14ac:dyDescent="0.25">
      <c r="B37" s="96" t="s">
        <v>47</v>
      </c>
      <c r="C37" s="111">
        <f>SUM(C34:C36)</f>
        <v>1193816</v>
      </c>
      <c r="D37" s="111">
        <f t="shared" ref="D37:Q37" si="1">SUM(D34:D36)</f>
        <v>23651</v>
      </c>
      <c r="E37" s="111">
        <f t="shared" si="1"/>
        <v>17390</v>
      </c>
      <c r="F37" s="111">
        <f t="shared" si="1"/>
        <v>-532</v>
      </c>
      <c r="G37" s="111">
        <f t="shared" si="1"/>
        <v>16943</v>
      </c>
      <c r="H37" s="111">
        <f t="shared" si="1"/>
        <v>21577</v>
      </c>
      <c r="I37" s="111">
        <f t="shared" si="1"/>
        <v>0</v>
      </c>
      <c r="J37" s="111">
        <f t="shared" si="1"/>
        <v>0</v>
      </c>
      <c r="K37" s="111">
        <f t="shared" si="1"/>
        <v>0</v>
      </c>
      <c r="L37" s="111">
        <f t="shared" si="1"/>
        <v>88441</v>
      </c>
      <c r="M37" s="111">
        <f t="shared" si="1"/>
        <v>6379</v>
      </c>
      <c r="N37" s="111">
        <f t="shared" si="1"/>
        <v>7029</v>
      </c>
      <c r="O37" s="111">
        <f t="shared" si="1"/>
        <v>5</v>
      </c>
      <c r="P37" s="111">
        <f t="shared" si="1"/>
        <v>0</v>
      </c>
      <c r="Q37" s="111">
        <f t="shared" si="1"/>
        <v>1101302</v>
      </c>
    </row>
    <row r="38" spans="2:17" ht="21.75" customHeight="1" x14ac:dyDescent="0.25">
      <c r="B38" s="272" t="s">
        <v>52</v>
      </c>
      <c r="C38" s="272"/>
      <c r="D38" s="272"/>
      <c r="E38" s="272"/>
      <c r="F38" s="272"/>
      <c r="G38" s="272"/>
      <c r="H38" s="272"/>
      <c r="I38" s="272"/>
      <c r="J38" s="272"/>
      <c r="K38" s="272"/>
      <c r="L38" s="272"/>
      <c r="M38" s="272"/>
      <c r="N38" s="272"/>
      <c r="O38" s="272"/>
      <c r="P38" s="272"/>
      <c r="Q38" s="272"/>
    </row>
    <row r="39" spans="2:17" ht="21.75" customHeight="1" x14ac:dyDescent="0.25">
      <c r="C39" s="38"/>
      <c r="D39" s="38"/>
      <c r="E39" s="38"/>
      <c r="F39" s="38"/>
      <c r="G39" s="38"/>
      <c r="H39" s="38"/>
      <c r="I39" s="38"/>
      <c r="J39" s="38"/>
      <c r="K39" s="38"/>
      <c r="L39" s="38"/>
      <c r="M39" s="38"/>
      <c r="N39" s="38"/>
      <c r="O39" s="38"/>
      <c r="P39" s="38"/>
      <c r="Q39" s="44"/>
    </row>
    <row r="40" spans="2:17" ht="21.75" customHeight="1" x14ac:dyDescent="0.25">
      <c r="D40" s="215"/>
    </row>
  </sheetData>
  <sheetProtection password="E931" sheet="1" objects="1" scenarios="1"/>
  <mergeCells count="4">
    <mergeCell ref="B33:Q33"/>
    <mergeCell ref="B3:Q3"/>
    <mergeCell ref="B38:Q38"/>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Q39"/>
  <sheetViews>
    <sheetView showGridLines="0" topLeftCell="A31" zoomScale="80" zoomScaleNormal="80" workbookViewId="0">
      <selection activeCell="Q39" sqref="Q39"/>
    </sheetView>
  </sheetViews>
  <sheetFormatPr defaultColWidth="14.28515625" defaultRowHeight="21.75" customHeight="1" x14ac:dyDescent="0.25"/>
  <cols>
    <col min="1" max="1" width="14.28515625" style="12"/>
    <col min="2" max="2" width="46" style="12" customWidth="1"/>
    <col min="3" max="16" width="17.5703125" style="12" customWidth="1"/>
    <col min="17" max="17" width="17.5703125" style="24" customWidth="1"/>
    <col min="18" max="16384" width="14.28515625" style="12"/>
  </cols>
  <sheetData>
    <row r="1" spans="2:17" ht="18.75" customHeight="1" x14ac:dyDescent="0.25"/>
    <row r="2" spans="2:17" ht="15.75" customHeight="1" x14ac:dyDescent="0.25"/>
    <row r="3" spans="2:17" ht="18.75" customHeight="1" x14ac:dyDescent="0.25">
      <c r="B3" s="271" t="s">
        <v>281</v>
      </c>
      <c r="C3" s="271"/>
      <c r="D3" s="271"/>
      <c r="E3" s="271"/>
      <c r="F3" s="271"/>
      <c r="G3" s="271"/>
      <c r="H3" s="271"/>
      <c r="I3" s="271"/>
      <c r="J3" s="271"/>
      <c r="K3" s="271"/>
      <c r="L3" s="271"/>
      <c r="M3" s="271"/>
      <c r="N3" s="271"/>
      <c r="O3" s="271"/>
      <c r="P3" s="271"/>
      <c r="Q3" s="271"/>
    </row>
    <row r="4" spans="2:17" s="37" customFormat="1" ht="36.75" customHeight="1" x14ac:dyDescent="0.25">
      <c r="B4" s="109" t="s">
        <v>0</v>
      </c>
      <c r="C4" s="104" t="s">
        <v>69</v>
      </c>
      <c r="D4" s="104" t="s">
        <v>70</v>
      </c>
      <c r="E4" s="104" t="s">
        <v>71</v>
      </c>
      <c r="F4" s="104" t="s">
        <v>72</v>
      </c>
      <c r="G4" s="104" t="s">
        <v>73</v>
      </c>
      <c r="H4" s="104" t="s">
        <v>90</v>
      </c>
      <c r="I4" s="110" t="s">
        <v>74</v>
      </c>
      <c r="J4" s="104" t="s">
        <v>75</v>
      </c>
      <c r="K4" s="195" t="s">
        <v>76</v>
      </c>
      <c r="L4" s="195" t="s">
        <v>77</v>
      </c>
      <c r="M4" s="195" t="s">
        <v>78</v>
      </c>
      <c r="N4" s="195" t="s">
        <v>2</v>
      </c>
      <c r="O4" s="195" t="s">
        <v>79</v>
      </c>
      <c r="P4" s="195" t="s">
        <v>80</v>
      </c>
      <c r="Q4" s="195" t="s">
        <v>81</v>
      </c>
    </row>
    <row r="5" spans="2:17" ht="31.5" customHeight="1" x14ac:dyDescent="0.25">
      <c r="B5" s="268" t="s">
        <v>16</v>
      </c>
      <c r="C5" s="269"/>
      <c r="D5" s="269"/>
      <c r="E5" s="269"/>
      <c r="F5" s="269"/>
      <c r="G5" s="269"/>
      <c r="H5" s="269"/>
      <c r="I5" s="269"/>
      <c r="J5" s="269"/>
      <c r="K5" s="269"/>
      <c r="L5" s="269"/>
      <c r="M5" s="269"/>
      <c r="N5" s="269"/>
      <c r="O5" s="269"/>
      <c r="P5" s="269"/>
      <c r="Q5" s="270"/>
    </row>
    <row r="6" spans="2:17" ht="31.5" customHeight="1" x14ac:dyDescent="0.3">
      <c r="B6" s="25" t="s">
        <v>53</v>
      </c>
      <c r="C6" s="46">
        <v>1132</v>
      </c>
      <c r="D6" s="46">
        <v>1423</v>
      </c>
      <c r="E6" s="46">
        <v>1423</v>
      </c>
      <c r="F6" s="46">
        <v>0</v>
      </c>
      <c r="G6" s="46">
        <v>16846</v>
      </c>
      <c r="H6" s="46">
        <v>0</v>
      </c>
      <c r="I6" s="46">
        <v>0</v>
      </c>
      <c r="J6" s="46">
        <v>0</v>
      </c>
      <c r="K6" s="46">
        <v>16846</v>
      </c>
      <c r="L6" s="46">
        <v>0</v>
      </c>
      <c r="M6" s="46">
        <v>776</v>
      </c>
      <c r="N6" s="46">
        <v>13148</v>
      </c>
      <c r="O6" s="46">
        <v>739</v>
      </c>
      <c r="P6" s="46">
        <v>0</v>
      </c>
      <c r="Q6" s="47">
        <v>-2657</v>
      </c>
    </row>
    <row r="7" spans="2:17" ht="31.5" customHeight="1" x14ac:dyDescent="0.3">
      <c r="B7" s="25" t="s">
        <v>200</v>
      </c>
      <c r="C7" s="46">
        <v>0</v>
      </c>
      <c r="D7" s="46">
        <v>0</v>
      </c>
      <c r="E7" s="46">
        <v>0</v>
      </c>
      <c r="F7" s="46">
        <v>0</v>
      </c>
      <c r="G7" s="46">
        <v>0</v>
      </c>
      <c r="H7" s="46">
        <v>0</v>
      </c>
      <c r="I7" s="46">
        <v>0</v>
      </c>
      <c r="J7" s="46">
        <v>0</v>
      </c>
      <c r="K7" s="46">
        <v>0</v>
      </c>
      <c r="L7" s="46">
        <v>0</v>
      </c>
      <c r="M7" s="46">
        <v>0</v>
      </c>
      <c r="N7" s="46">
        <v>0</v>
      </c>
      <c r="O7" s="46">
        <v>0</v>
      </c>
      <c r="P7" s="46">
        <v>0</v>
      </c>
      <c r="Q7" s="47">
        <v>0</v>
      </c>
    </row>
    <row r="8" spans="2:17" ht="31.5" customHeight="1" x14ac:dyDescent="0.3">
      <c r="B8" s="25" t="s">
        <v>211</v>
      </c>
      <c r="C8" s="46">
        <v>1515101</v>
      </c>
      <c r="D8" s="46">
        <v>316126</v>
      </c>
      <c r="E8" s="46">
        <v>316126</v>
      </c>
      <c r="F8" s="46">
        <v>0</v>
      </c>
      <c r="G8" s="46">
        <v>54075</v>
      </c>
      <c r="H8" s="46">
        <v>0</v>
      </c>
      <c r="I8" s="46">
        <v>0</v>
      </c>
      <c r="J8" s="46">
        <v>0</v>
      </c>
      <c r="K8" s="46">
        <v>54075</v>
      </c>
      <c r="L8" s="46">
        <v>0</v>
      </c>
      <c r="M8" s="46">
        <v>0</v>
      </c>
      <c r="N8" s="46">
        <v>21551</v>
      </c>
      <c r="O8" s="46">
        <v>0</v>
      </c>
      <c r="P8" s="46">
        <v>0</v>
      </c>
      <c r="Q8" s="47">
        <v>1798704</v>
      </c>
    </row>
    <row r="9" spans="2:17" ht="31.5" customHeight="1" x14ac:dyDescent="0.3">
      <c r="B9" s="25" t="s">
        <v>21</v>
      </c>
      <c r="C9" s="46">
        <v>0</v>
      </c>
      <c r="D9" s="46">
        <v>0</v>
      </c>
      <c r="E9" s="46">
        <v>0</v>
      </c>
      <c r="F9" s="46">
        <v>0</v>
      </c>
      <c r="G9" s="46">
        <v>0</v>
      </c>
      <c r="H9" s="46">
        <v>0</v>
      </c>
      <c r="I9" s="46">
        <v>0</v>
      </c>
      <c r="J9" s="46">
        <v>0</v>
      </c>
      <c r="K9" s="46">
        <v>0</v>
      </c>
      <c r="L9" s="46">
        <v>0</v>
      </c>
      <c r="M9" s="46">
        <v>0</v>
      </c>
      <c r="N9" s="46">
        <v>0</v>
      </c>
      <c r="O9" s="46">
        <v>0</v>
      </c>
      <c r="P9" s="46">
        <v>0</v>
      </c>
      <c r="Q9" s="47">
        <v>0</v>
      </c>
    </row>
    <row r="10" spans="2:17" ht="31.5" customHeight="1" x14ac:dyDescent="0.3">
      <c r="B10" s="25" t="s">
        <v>54</v>
      </c>
      <c r="C10" s="46">
        <v>0</v>
      </c>
      <c r="D10" s="46">
        <v>0</v>
      </c>
      <c r="E10" s="46">
        <v>0</v>
      </c>
      <c r="F10" s="46">
        <v>0</v>
      </c>
      <c r="G10" s="46">
        <v>0</v>
      </c>
      <c r="H10" s="46">
        <v>0</v>
      </c>
      <c r="I10" s="46">
        <v>0</v>
      </c>
      <c r="J10" s="46">
        <v>0</v>
      </c>
      <c r="K10" s="46">
        <v>0</v>
      </c>
      <c r="L10" s="46">
        <v>0</v>
      </c>
      <c r="M10" s="46">
        <v>0</v>
      </c>
      <c r="N10" s="46">
        <v>0</v>
      </c>
      <c r="O10" s="46">
        <v>0</v>
      </c>
      <c r="P10" s="46">
        <v>0</v>
      </c>
      <c r="Q10" s="47">
        <v>0</v>
      </c>
    </row>
    <row r="11" spans="2:17" ht="31.5" customHeight="1" x14ac:dyDescent="0.3">
      <c r="B11" s="25" t="s">
        <v>55</v>
      </c>
      <c r="C11" s="46">
        <v>-191576</v>
      </c>
      <c r="D11" s="46">
        <v>15461</v>
      </c>
      <c r="E11" s="46">
        <v>15461</v>
      </c>
      <c r="F11" s="46">
        <v>0</v>
      </c>
      <c r="G11" s="46">
        <v>14462</v>
      </c>
      <c r="H11" s="46">
        <v>19215</v>
      </c>
      <c r="I11" s="46">
        <v>0</v>
      </c>
      <c r="J11" s="46">
        <v>0</v>
      </c>
      <c r="K11" s="46">
        <v>0</v>
      </c>
      <c r="L11" s="46">
        <v>750</v>
      </c>
      <c r="M11" s="46">
        <v>2867</v>
      </c>
      <c r="N11" s="46">
        <v>17247</v>
      </c>
      <c r="O11" s="46">
        <v>0</v>
      </c>
      <c r="P11" s="46">
        <v>0</v>
      </c>
      <c r="Q11" s="47">
        <v>-181700</v>
      </c>
    </row>
    <row r="12" spans="2:17" ht="31.5" customHeight="1" x14ac:dyDescent="0.3">
      <c r="B12" s="25" t="s">
        <v>23</v>
      </c>
      <c r="C12" s="46">
        <v>0</v>
      </c>
      <c r="D12" s="46">
        <v>0</v>
      </c>
      <c r="E12" s="46">
        <v>0</v>
      </c>
      <c r="F12" s="46">
        <v>0</v>
      </c>
      <c r="G12" s="46">
        <v>0</v>
      </c>
      <c r="H12" s="46">
        <v>0</v>
      </c>
      <c r="I12" s="46">
        <v>0</v>
      </c>
      <c r="J12" s="46">
        <v>0</v>
      </c>
      <c r="K12" s="46">
        <v>0</v>
      </c>
      <c r="L12" s="46">
        <v>0</v>
      </c>
      <c r="M12" s="46">
        <v>0</v>
      </c>
      <c r="N12" s="46">
        <v>0</v>
      </c>
      <c r="O12" s="46">
        <v>0</v>
      </c>
      <c r="P12" s="46">
        <v>0</v>
      </c>
      <c r="Q12" s="47">
        <v>0</v>
      </c>
    </row>
    <row r="13" spans="2:17" ht="31.5" customHeight="1" x14ac:dyDescent="0.3">
      <c r="B13" s="25" t="s">
        <v>56</v>
      </c>
      <c r="C13" s="46">
        <v>0</v>
      </c>
      <c r="D13" s="46">
        <v>0</v>
      </c>
      <c r="E13" s="46">
        <v>0</v>
      </c>
      <c r="F13" s="46">
        <v>0</v>
      </c>
      <c r="G13" s="46">
        <v>0</v>
      </c>
      <c r="H13" s="46">
        <v>0</v>
      </c>
      <c r="I13" s="46">
        <v>0</v>
      </c>
      <c r="J13" s="46">
        <v>0</v>
      </c>
      <c r="K13" s="46">
        <v>0</v>
      </c>
      <c r="L13" s="46">
        <v>0</v>
      </c>
      <c r="M13" s="46">
        <v>0</v>
      </c>
      <c r="N13" s="46">
        <v>0</v>
      </c>
      <c r="O13" s="46">
        <v>0</v>
      </c>
      <c r="P13" s="46">
        <v>0</v>
      </c>
      <c r="Q13" s="47">
        <v>0</v>
      </c>
    </row>
    <row r="14" spans="2:17" ht="31.5" customHeight="1" x14ac:dyDescent="0.3">
      <c r="B14" s="25" t="s">
        <v>57</v>
      </c>
      <c r="C14" s="46">
        <v>0</v>
      </c>
      <c r="D14" s="46">
        <v>0</v>
      </c>
      <c r="E14" s="46">
        <v>0</v>
      </c>
      <c r="F14" s="46">
        <v>0</v>
      </c>
      <c r="G14" s="46">
        <v>0</v>
      </c>
      <c r="H14" s="46">
        <v>0</v>
      </c>
      <c r="I14" s="46">
        <v>0</v>
      </c>
      <c r="J14" s="46">
        <v>0</v>
      </c>
      <c r="K14" s="46">
        <v>0</v>
      </c>
      <c r="L14" s="46">
        <v>0</v>
      </c>
      <c r="M14" s="46">
        <v>0</v>
      </c>
      <c r="N14" s="46">
        <v>0</v>
      </c>
      <c r="O14" s="46">
        <v>0</v>
      </c>
      <c r="P14" s="46">
        <v>0</v>
      </c>
      <c r="Q14" s="47">
        <v>0</v>
      </c>
    </row>
    <row r="15" spans="2:17" ht="31.5" customHeight="1" x14ac:dyDescent="0.3">
      <c r="B15" s="25" t="s">
        <v>58</v>
      </c>
      <c r="C15" s="46">
        <v>0</v>
      </c>
      <c r="D15" s="46">
        <v>0</v>
      </c>
      <c r="E15" s="46">
        <v>0</v>
      </c>
      <c r="F15" s="46">
        <v>0</v>
      </c>
      <c r="G15" s="46">
        <v>0</v>
      </c>
      <c r="H15" s="46">
        <v>0</v>
      </c>
      <c r="I15" s="46">
        <v>0</v>
      </c>
      <c r="J15" s="46">
        <v>0</v>
      </c>
      <c r="K15" s="46">
        <v>0</v>
      </c>
      <c r="L15" s="46">
        <v>0</v>
      </c>
      <c r="M15" s="46">
        <v>0</v>
      </c>
      <c r="N15" s="46">
        <v>0</v>
      </c>
      <c r="O15" s="46">
        <v>0</v>
      </c>
      <c r="P15" s="46">
        <v>0</v>
      </c>
      <c r="Q15" s="47">
        <v>0</v>
      </c>
    </row>
    <row r="16" spans="2:17" ht="31.5" customHeight="1" x14ac:dyDescent="0.3">
      <c r="B16" s="25" t="s">
        <v>59</v>
      </c>
      <c r="C16" s="46">
        <v>4474074</v>
      </c>
      <c r="D16" s="46">
        <v>1631710</v>
      </c>
      <c r="E16" s="46">
        <v>1631710</v>
      </c>
      <c r="F16" s="46">
        <v>0</v>
      </c>
      <c r="G16" s="46">
        <v>0</v>
      </c>
      <c r="H16" s="46">
        <v>0</v>
      </c>
      <c r="I16" s="46">
        <v>0</v>
      </c>
      <c r="J16" s="46">
        <v>0</v>
      </c>
      <c r="K16" s="46">
        <v>211126</v>
      </c>
      <c r="L16" s="46">
        <v>13355</v>
      </c>
      <c r="M16" s="46">
        <v>4707</v>
      </c>
      <c r="N16" s="46">
        <v>182183</v>
      </c>
      <c r="O16" s="46">
        <v>0</v>
      </c>
      <c r="P16" s="46">
        <v>0</v>
      </c>
      <c r="Q16" s="47">
        <v>6058778</v>
      </c>
    </row>
    <row r="17" spans="2:17" ht="31.5" customHeight="1" x14ac:dyDescent="0.3">
      <c r="B17" s="25" t="s">
        <v>60</v>
      </c>
      <c r="C17" s="46">
        <v>5682911</v>
      </c>
      <c r="D17" s="46">
        <v>115444</v>
      </c>
      <c r="E17" s="46">
        <v>115444</v>
      </c>
      <c r="F17" s="46">
        <v>0</v>
      </c>
      <c r="G17" s="46">
        <v>0</v>
      </c>
      <c r="H17" s="46">
        <v>0</v>
      </c>
      <c r="I17" s="46">
        <v>162694</v>
      </c>
      <c r="J17" s="46">
        <v>0</v>
      </c>
      <c r="K17" s="46">
        <v>0</v>
      </c>
      <c r="L17" s="46">
        <v>2136</v>
      </c>
      <c r="M17" s="46">
        <v>8031</v>
      </c>
      <c r="N17" s="46">
        <v>131042</v>
      </c>
      <c r="O17" s="46">
        <v>1507</v>
      </c>
      <c r="P17" s="46">
        <v>-347577</v>
      </c>
      <c r="Q17" s="47">
        <v>6102605</v>
      </c>
    </row>
    <row r="18" spans="2:17" ht="31.5" customHeight="1" x14ac:dyDescent="0.3">
      <c r="B18" s="25" t="s">
        <v>61</v>
      </c>
      <c r="C18" s="46">
        <v>342785</v>
      </c>
      <c r="D18" s="46">
        <v>108652</v>
      </c>
      <c r="E18" s="46">
        <v>108652</v>
      </c>
      <c r="F18" s="46">
        <v>0</v>
      </c>
      <c r="G18" s="46">
        <v>7647</v>
      </c>
      <c r="H18" s="46">
        <v>7647</v>
      </c>
      <c r="I18" s="46">
        <v>0</v>
      </c>
      <c r="J18" s="46">
        <v>0</v>
      </c>
      <c r="K18" s="46">
        <v>0</v>
      </c>
      <c r="L18" s="46">
        <v>2140</v>
      </c>
      <c r="M18" s="46">
        <v>0</v>
      </c>
      <c r="N18" s="46">
        <v>29625</v>
      </c>
      <c r="O18" s="46">
        <v>0</v>
      </c>
      <c r="P18" s="46">
        <v>0</v>
      </c>
      <c r="Q18" s="47">
        <v>471274</v>
      </c>
    </row>
    <row r="19" spans="2:17" ht="31.5" customHeight="1" x14ac:dyDescent="0.3">
      <c r="B19" s="25" t="s">
        <v>185</v>
      </c>
      <c r="C19" s="46">
        <v>0</v>
      </c>
      <c r="D19" s="46">
        <v>0</v>
      </c>
      <c r="E19" s="46">
        <v>0</v>
      </c>
      <c r="F19" s="46">
        <v>0</v>
      </c>
      <c r="G19" s="46">
        <v>0</v>
      </c>
      <c r="H19" s="46">
        <v>0</v>
      </c>
      <c r="I19" s="46">
        <v>0</v>
      </c>
      <c r="J19" s="46">
        <v>0</v>
      </c>
      <c r="K19" s="46">
        <v>0</v>
      </c>
      <c r="L19" s="46">
        <v>0</v>
      </c>
      <c r="M19" s="46">
        <v>0</v>
      </c>
      <c r="N19" s="46">
        <v>0</v>
      </c>
      <c r="O19" s="46">
        <v>0</v>
      </c>
      <c r="P19" s="46">
        <v>0</v>
      </c>
      <c r="Q19" s="47">
        <v>0</v>
      </c>
    </row>
    <row r="20" spans="2:17" ht="31.5" customHeight="1" x14ac:dyDescent="0.3">
      <c r="B20" s="25" t="s">
        <v>190</v>
      </c>
      <c r="C20" s="46">
        <v>211744</v>
      </c>
      <c r="D20" s="46">
        <v>0</v>
      </c>
      <c r="E20" s="46">
        <v>0</v>
      </c>
      <c r="F20" s="46">
        <v>0</v>
      </c>
      <c r="G20" s="46">
        <v>5718</v>
      </c>
      <c r="H20" s="46">
        <v>5718</v>
      </c>
      <c r="I20" s="46">
        <v>0</v>
      </c>
      <c r="J20" s="46">
        <v>0</v>
      </c>
      <c r="K20" s="46">
        <v>0</v>
      </c>
      <c r="L20" s="46">
        <v>0</v>
      </c>
      <c r="M20" s="46">
        <v>357</v>
      </c>
      <c r="N20" s="46">
        <v>4548</v>
      </c>
      <c r="O20" s="46">
        <v>0</v>
      </c>
      <c r="P20" s="46">
        <v>0</v>
      </c>
      <c r="Q20" s="47">
        <v>210217</v>
      </c>
    </row>
    <row r="21" spans="2:17" ht="31.5" customHeight="1" x14ac:dyDescent="0.3">
      <c r="B21" s="25" t="s">
        <v>36</v>
      </c>
      <c r="C21" s="46">
        <v>2804538</v>
      </c>
      <c r="D21" s="46">
        <v>240107</v>
      </c>
      <c r="E21" s="46">
        <v>240107</v>
      </c>
      <c r="F21" s="46">
        <v>0</v>
      </c>
      <c r="G21" s="46">
        <v>94021</v>
      </c>
      <c r="H21" s="46">
        <v>0</v>
      </c>
      <c r="I21" s="46">
        <v>0</v>
      </c>
      <c r="J21" s="46">
        <v>0</v>
      </c>
      <c r="K21" s="46">
        <v>0</v>
      </c>
      <c r="L21" s="46">
        <v>4336</v>
      </c>
      <c r="M21" s="46">
        <v>10030</v>
      </c>
      <c r="N21" s="46">
        <v>11736</v>
      </c>
      <c r="O21" s="46">
        <v>0</v>
      </c>
      <c r="P21" s="46">
        <v>0</v>
      </c>
      <c r="Q21" s="47">
        <v>3042016</v>
      </c>
    </row>
    <row r="22" spans="2:17" ht="31.5" customHeight="1" x14ac:dyDescent="0.3">
      <c r="B22" s="25" t="s">
        <v>62</v>
      </c>
      <c r="C22" s="46">
        <v>0</v>
      </c>
      <c r="D22" s="46">
        <v>0</v>
      </c>
      <c r="E22" s="46">
        <v>0</v>
      </c>
      <c r="F22" s="46">
        <v>0</v>
      </c>
      <c r="G22" s="46">
        <v>0</v>
      </c>
      <c r="H22" s="46">
        <v>0</v>
      </c>
      <c r="I22" s="46">
        <v>0</v>
      </c>
      <c r="J22" s="46">
        <v>0</v>
      </c>
      <c r="K22" s="46">
        <v>0</v>
      </c>
      <c r="L22" s="46">
        <v>0</v>
      </c>
      <c r="M22" s="46">
        <v>0</v>
      </c>
      <c r="N22" s="46">
        <v>0</v>
      </c>
      <c r="O22" s="46">
        <v>0</v>
      </c>
      <c r="P22" s="46">
        <v>0</v>
      </c>
      <c r="Q22" s="47">
        <v>0</v>
      </c>
    </row>
    <row r="23" spans="2:17" ht="31.5" customHeight="1" x14ac:dyDescent="0.3">
      <c r="B23" s="25" t="s">
        <v>63</v>
      </c>
      <c r="C23" s="46">
        <v>1009</v>
      </c>
      <c r="D23" s="46">
        <v>0</v>
      </c>
      <c r="E23" s="46">
        <v>0</v>
      </c>
      <c r="F23" s="46">
        <v>0</v>
      </c>
      <c r="G23" s="46">
        <v>240</v>
      </c>
      <c r="H23" s="46">
        <v>0</v>
      </c>
      <c r="I23" s="46">
        <v>0</v>
      </c>
      <c r="J23" s="46">
        <v>0</v>
      </c>
      <c r="K23" s="46">
        <v>449</v>
      </c>
      <c r="L23" s="46">
        <v>0</v>
      </c>
      <c r="M23" s="46">
        <v>0</v>
      </c>
      <c r="N23" s="46">
        <v>20</v>
      </c>
      <c r="O23" s="46">
        <v>1</v>
      </c>
      <c r="P23" s="46">
        <v>0</v>
      </c>
      <c r="Q23" s="47">
        <v>579</v>
      </c>
    </row>
    <row r="24" spans="2:17" ht="31.5" customHeight="1" x14ac:dyDescent="0.3">
      <c r="B24" s="25" t="s">
        <v>64</v>
      </c>
      <c r="C24" s="46">
        <v>86916</v>
      </c>
      <c r="D24" s="46">
        <v>2160</v>
      </c>
      <c r="E24" s="46">
        <v>2160</v>
      </c>
      <c r="F24" s="46">
        <v>0</v>
      </c>
      <c r="G24" s="46">
        <v>0</v>
      </c>
      <c r="H24" s="46">
        <v>0</v>
      </c>
      <c r="I24" s="46">
        <v>0</v>
      </c>
      <c r="J24" s="46">
        <v>0</v>
      </c>
      <c r="K24" s="46">
        <v>0</v>
      </c>
      <c r="L24" s="46">
        <v>0</v>
      </c>
      <c r="M24" s="46">
        <v>0</v>
      </c>
      <c r="N24" s="46">
        <v>0</v>
      </c>
      <c r="O24" s="46">
        <v>0</v>
      </c>
      <c r="P24" s="46">
        <v>0</v>
      </c>
      <c r="Q24" s="47">
        <v>89076</v>
      </c>
    </row>
    <row r="25" spans="2:17" ht="31.5" customHeight="1" x14ac:dyDescent="0.3">
      <c r="B25" s="25" t="s">
        <v>188</v>
      </c>
      <c r="C25" s="46">
        <v>0</v>
      </c>
      <c r="D25" s="46">
        <v>0</v>
      </c>
      <c r="E25" s="46">
        <v>0</v>
      </c>
      <c r="F25" s="46">
        <v>0</v>
      </c>
      <c r="G25" s="46">
        <v>0</v>
      </c>
      <c r="H25" s="46">
        <v>0</v>
      </c>
      <c r="I25" s="46">
        <v>0</v>
      </c>
      <c r="J25" s="46">
        <v>0</v>
      </c>
      <c r="K25" s="46">
        <v>0</v>
      </c>
      <c r="L25" s="46">
        <v>0</v>
      </c>
      <c r="M25" s="46">
        <v>0</v>
      </c>
      <c r="N25" s="46">
        <v>0</v>
      </c>
      <c r="O25" s="46">
        <v>0</v>
      </c>
      <c r="P25" s="46">
        <v>0</v>
      </c>
      <c r="Q25" s="47">
        <v>0</v>
      </c>
    </row>
    <row r="26" spans="2:17" ht="31.5" customHeight="1" x14ac:dyDescent="0.3">
      <c r="B26" s="25" t="s">
        <v>189</v>
      </c>
      <c r="C26" s="46">
        <v>-136</v>
      </c>
      <c r="D26" s="46">
        <v>0</v>
      </c>
      <c r="E26" s="46">
        <v>0</v>
      </c>
      <c r="F26" s="46">
        <v>0</v>
      </c>
      <c r="G26" s="46">
        <v>0</v>
      </c>
      <c r="H26" s="46">
        <v>0</v>
      </c>
      <c r="I26" s="46">
        <v>0</v>
      </c>
      <c r="J26" s="46">
        <v>0</v>
      </c>
      <c r="K26" s="46">
        <v>34</v>
      </c>
      <c r="L26" s="46">
        <v>0</v>
      </c>
      <c r="M26" s="46">
        <v>0</v>
      </c>
      <c r="N26" s="46">
        <v>0</v>
      </c>
      <c r="O26" s="46">
        <v>0</v>
      </c>
      <c r="P26" s="46">
        <v>0</v>
      </c>
      <c r="Q26" s="47">
        <v>-170</v>
      </c>
    </row>
    <row r="27" spans="2:17" ht="31.5" customHeight="1" x14ac:dyDescent="0.3">
      <c r="B27" s="25" t="s">
        <v>212</v>
      </c>
      <c r="C27" s="46">
        <v>7074745</v>
      </c>
      <c r="D27" s="46">
        <v>123020</v>
      </c>
      <c r="E27" s="46">
        <v>123020</v>
      </c>
      <c r="F27" s="46">
        <v>0</v>
      </c>
      <c r="G27" s="46">
        <v>228322</v>
      </c>
      <c r="H27" s="46">
        <v>228322</v>
      </c>
      <c r="I27" s="46">
        <v>0</v>
      </c>
      <c r="J27" s="46">
        <v>0</v>
      </c>
      <c r="K27" s="46">
        <v>0</v>
      </c>
      <c r="L27" s="46">
        <v>5745</v>
      </c>
      <c r="M27" s="46">
        <v>23067</v>
      </c>
      <c r="N27" s="46">
        <v>363019</v>
      </c>
      <c r="O27" s="46">
        <v>10867</v>
      </c>
      <c r="P27" s="46">
        <v>0</v>
      </c>
      <c r="Q27" s="47">
        <v>7292784</v>
      </c>
    </row>
    <row r="28" spans="2:17" ht="31.5" customHeight="1" x14ac:dyDescent="0.3">
      <c r="B28" s="25" t="s">
        <v>40</v>
      </c>
      <c r="C28" s="46">
        <v>0</v>
      </c>
      <c r="D28" s="46">
        <v>0</v>
      </c>
      <c r="E28" s="46">
        <v>0</v>
      </c>
      <c r="F28" s="46">
        <v>0</v>
      </c>
      <c r="G28" s="46">
        <v>0</v>
      </c>
      <c r="H28" s="46">
        <v>0</v>
      </c>
      <c r="I28" s="46">
        <v>0</v>
      </c>
      <c r="J28" s="46">
        <v>0</v>
      </c>
      <c r="K28" s="46">
        <v>0</v>
      </c>
      <c r="L28" s="46">
        <v>0</v>
      </c>
      <c r="M28" s="46">
        <v>0</v>
      </c>
      <c r="N28" s="46">
        <v>0</v>
      </c>
      <c r="O28" s="46">
        <v>0</v>
      </c>
      <c r="P28" s="46">
        <v>0</v>
      </c>
      <c r="Q28" s="47">
        <v>0</v>
      </c>
    </row>
    <row r="29" spans="2:17" ht="31.5" customHeight="1" x14ac:dyDescent="0.3">
      <c r="B29" s="25" t="s">
        <v>65</v>
      </c>
      <c r="C29" s="46">
        <v>1020759</v>
      </c>
      <c r="D29" s="46">
        <v>194758</v>
      </c>
      <c r="E29" s="46">
        <v>194758</v>
      </c>
      <c r="F29" s="46">
        <v>0</v>
      </c>
      <c r="G29" s="46">
        <v>23477</v>
      </c>
      <c r="H29" s="46">
        <v>23371</v>
      </c>
      <c r="I29" s="46">
        <v>0</v>
      </c>
      <c r="J29" s="46">
        <v>0</v>
      </c>
      <c r="K29" s="46">
        <v>0</v>
      </c>
      <c r="L29" s="46">
        <v>0</v>
      </c>
      <c r="M29" s="46">
        <v>14434</v>
      </c>
      <c r="N29" s="46">
        <v>17194</v>
      </c>
      <c r="O29" s="46">
        <v>0</v>
      </c>
      <c r="P29" s="46">
        <v>0</v>
      </c>
      <c r="Q29" s="47">
        <v>1194906</v>
      </c>
    </row>
    <row r="30" spans="2:17" ht="31.5" customHeight="1" x14ac:dyDescent="0.3">
      <c r="B30" s="25" t="s">
        <v>66</v>
      </c>
      <c r="C30" s="46">
        <v>0</v>
      </c>
      <c r="D30" s="46">
        <v>0</v>
      </c>
      <c r="E30" s="46">
        <v>0</v>
      </c>
      <c r="F30" s="46">
        <v>0</v>
      </c>
      <c r="G30" s="46">
        <v>0</v>
      </c>
      <c r="H30" s="46">
        <v>0</v>
      </c>
      <c r="I30" s="46">
        <v>0</v>
      </c>
      <c r="J30" s="46">
        <v>0</v>
      </c>
      <c r="K30" s="46">
        <v>0</v>
      </c>
      <c r="L30" s="46">
        <v>0</v>
      </c>
      <c r="M30" s="46">
        <v>0</v>
      </c>
      <c r="N30" s="46">
        <v>0</v>
      </c>
      <c r="O30" s="46">
        <v>0</v>
      </c>
      <c r="P30" s="46">
        <v>0</v>
      </c>
      <c r="Q30" s="47">
        <v>0</v>
      </c>
    </row>
    <row r="31" spans="2:17" ht="31.5" customHeight="1" x14ac:dyDescent="0.3">
      <c r="B31" s="25" t="s">
        <v>67</v>
      </c>
      <c r="C31" s="46">
        <v>1295684</v>
      </c>
      <c r="D31" s="46">
        <v>0</v>
      </c>
      <c r="E31" s="46">
        <v>0</v>
      </c>
      <c r="F31" s="46">
        <v>0</v>
      </c>
      <c r="G31" s="46">
        <v>33935</v>
      </c>
      <c r="H31" s="46">
        <v>33935</v>
      </c>
      <c r="I31" s="46">
        <v>0</v>
      </c>
      <c r="J31" s="46">
        <v>0</v>
      </c>
      <c r="K31" s="46">
        <v>0</v>
      </c>
      <c r="L31" s="46">
        <v>0</v>
      </c>
      <c r="M31" s="46">
        <v>0</v>
      </c>
      <c r="N31" s="46">
        <v>0</v>
      </c>
      <c r="O31" s="46">
        <v>0</v>
      </c>
      <c r="P31" s="46">
        <v>0</v>
      </c>
      <c r="Q31" s="47">
        <v>1261749</v>
      </c>
    </row>
    <row r="32" spans="2:17" ht="31.5" customHeight="1" x14ac:dyDescent="0.25">
      <c r="B32" s="96" t="s">
        <v>47</v>
      </c>
      <c r="C32" s="111">
        <f>SUM(C6:C31)</f>
        <v>24319686</v>
      </c>
      <c r="D32" s="111">
        <f>SUM(D6:D31)</f>
        <v>2748861</v>
      </c>
      <c r="E32" s="111">
        <f t="shared" ref="E32:Q32" si="0">SUM(E6:E31)</f>
        <v>2748861</v>
      </c>
      <c r="F32" s="111">
        <f t="shared" si="0"/>
        <v>0</v>
      </c>
      <c r="G32" s="111">
        <f t="shared" si="0"/>
        <v>478743</v>
      </c>
      <c r="H32" s="111">
        <f t="shared" si="0"/>
        <v>318208</v>
      </c>
      <c r="I32" s="111">
        <f t="shared" si="0"/>
        <v>162694</v>
      </c>
      <c r="J32" s="111">
        <f t="shared" si="0"/>
        <v>0</v>
      </c>
      <c r="K32" s="111">
        <f t="shared" si="0"/>
        <v>282530</v>
      </c>
      <c r="L32" s="111">
        <f t="shared" si="0"/>
        <v>28462</v>
      </c>
      <c r="M32" s="111">
        <f t="shared" si="0"/>
        <v>64269</v>
      </c>
      <c r="N32" s="111">
        <f t="shared" si="0"/>
        <v>791313</v>
      </c>
      <c r="O32" s="111">
        <f t="shared" si="0"/>
        <v>13114</v>
      </c>
      <c r="P32" s="111">
        <f t="shared" si="0"/>
        <v>-347577</v>
      </c>
      <c r="Q32" s="111">
        <f t="shared" si="0"/>
        <v>27338161</v>
      </c>
    </row>
    <row r="33" spans="2:17" ht="31.5" customHeight="1" x14ac:dyDescent="0.25">
      <c r="B33" s="268" t="s">
        <v>48</v>
      </c>
      <c r="C33" s="269"/>
      <c r="D33" s="269"/>
      <c r="E33" s="269"/>
      <c r="F33" s="269"/>
      <c r="G33" s="269"/>
      <c r="H33" s="269"/>
      <c r="I33" s="269"/>
      <c r="J33" s="269"/>
      <c r="K33" s="269"/>
      <c r="L33" s="269"/>
      <c r="M33" s="269"/>
      <c r="N33" s="269"/>
      <c r="O33" s="269"/>
      <c r="P33" s="269"/>
      <c r="Q33" s="270"/>
    </row>
    <row r="34" spans="2:17" ht="31.5" customHeight="1" x14ac:dyDescent="0.3">
      <c r="B34" s="25" t="s">
        <v>49</v>
      </c>
      <c r="C34" s="46">
        <v>0</v>
      </c>
      <c r="D34" s="46">
        <v>0</v>
      </c>
      <c r="E34" s="46">
        <v>0</v>
      </c>
      <c r="F34" s="46">
        <v>0</v>
      </c>
      <c r="G34" s="46">
        <f>SUM(H34:K34)</f>
        <v>0</v>
      </c>
      <c r="H34" s="46">
        <v>0</v>
      </c>
      <c r="I34" s="46">
        <v>0</v>
      </c>
      <c r="J34" s="46">
        <v>0</v>
      </c>
      <c r="K34" s="46">
        <v>0</v>
      </c>
      <c r="L34" s="46">
        <v>0</v>
      </c>
      <c r="M34" s="46">
        <v>0</v>
      </c>
      <c r="N34" s="46">
        <v>0</v>
      </c>
      <c r="O34" s="46">
        <v>0</v>
      </c>
      <c r="P34" s="46">
        <v>0</v>
      </c>
      <c r="Q34" s="47">
        <v>0</v>
      </c>
    </row>
    <row r="35" spans="2:17" ht="31.5" customHeight="1" x14ac:dyDescent="0.3">
      <c r="B35" s="25" t="s">
        <v>82</v>
      </c>
      <c r="C35" s="46">
        <v>0</v>
      </c>
      <c r="D35" s="46">
        <v>0</v>
      </c>
      <c r="E35" s="46">
        <v>0</v>
      </c>
      <c r="F35" s="46">
        <v>0</v>
      </c>
      <c r="G35" s="46">
        <f t="shared" ref="G35:G36" si="1">SUM(H35:K35)</f>
        <v>0</v>
      </c>
      <c r="H35" s="46">
        <v>0</v>
      </c>
      <c r="I35" s="46">
        <v>0</v>
      </c>
      <c r="J35" s="46">
        <v>0</v>
      </c>
      <c r="K35" s="46">
        <v>0</v>
      </c>
      <c r="L35" s="46">
        <v>0</v>
      </c>
      <c r="M35" s="46">
        <v>0</v>
      </c>
      <c r="N35" s="46">
        <v>0</v>
      </c>
      <c r="O35" s="46">
        <v>0</v>
      </c>
      <c r="P35" s="46">
        <v>0</v>
      </c>
      <c r="Q35" s="47">
        <v>0</v>
      </c>
    </row>
    <row r="36" spans="2:17" ht="31.5" customHeight="1" x14ac:dyDescent="0.3">
      <c r="B36" s="25" t="s">
        <v>50</v>
      </c>
      <c r="C36" s="46">
        <v>0</v>
      </c>
      <c r="D36" s="46">
        <v>0</v>
      </c>
      <c r="E36" s="46">
        <v>0</v>
      </c>
      <c r="F36" s="46">
        <v>0</v>
      </c>
      <c r="G36" s="46">
        <f t="shared" si="1"/>
        <v>0</v>
      </c>
      <c r="H36" s="46">
        <v>0</v>
      </c>
      <c r="I36" s="46">
        <v>0</v>
      </c>
      <c r="J36" s="46">
        <v>0</v>
      </c>
      <c r="K36" s="46">
        <v>0</v>
      </c>
      <c r="L36" s="46">
        <v>0</v>
      </c>
      <c r="M36" s="46">
        <v>0</v>
      </c>
      <c r="N36" s="46">
        <v>0</v>
      </c>
      <c r="O36" s="46">
        <v>0</v>
      </c>
      <c r="P36" s="46">
        <v>0</v>
      </c>
      <c r="Q36" s="47">
        <v>0</v>
      </c>
    </row>
    <row r="37" spans="2:17" ht="31.5" customHeight="1" x14ac:dyDescent="0.25">
      <c r="B37" s="96" t="s">
        <v>47</v>
      </c>
      <c r="C37" s="111">
        <f>SUM(C34:C36)</f>
        <v>0</v>
      </c>
      <c r="D37" s="111">
        <f t="shared" ref="D37:Q37" si="2">SUM(D34:D36)</f>
        <v>0</v>
      </c>
      <c r="E37" s="111">
        <f t="shared" si="2"/>
        <v>0</v>
      </c>
      <c r="F37" s="111">
        <f t="shared" si="2"/>
        <v>0</v>
      </c>
      <c r="G37" s="111">
        <f t="shared" si="2"/>
        <v>0</v>
      </c>
      <c r="H37" s="111">
        <f t="shared" si="2"/>
        <v>0</v>
      </c>
      <c r="I37" s="111">
        <f t="shared" si="2"/>
        <v>0</v>
      </c>
      <c r="J37" s="111">
        <f t="shared" si="2"/>
        <v>0</v>
      </c>
      <c r="K37" s="111">
        <f t="shared" si="2"/>
        <v>0</v>
      </c>
      <c r="L37" s="111">
        <f t="shared" si="2"/>
        <v>0</v>
      </c>
      <c r="M37" s="111">
        <f t="shared" si="2"/>
        <v>0</v>
      </c>
      <c r="N37" s="111">
        <f t="shared" si="2"/>
        <v>0</v>
      </c>
      <c r="O37" s="111">
        <f t="shared" si="2"/>
        <v>0</v>
      </c>
      <c r="P37" s="111">
        <f t="shared" si="2"/>
        <v>0</v>
      </c>
      <c r="Q37" s="111">
        <f t="shared" si="2"/>
        <v>0</v>
      </c>
    </row>
    <row r="38" spans="2:17" ht="21.75" customHeight="1" x14ac:dyDescent="0.25">
      <c r="B38" s="272" t="s">
        <v>52</v>
      </c>
      <c r="C38" s="272"/>
      <c r="D38" s="272"/>
      <c r="E38" s="272"/>
      <c r="F38" s="272"/>
      <c r="G38" s="272"/>
      <c r="H38" s="272"/>
      <c r="I38" s="272"/>
      <c r="J38" s="272"/>
      <c r="K38" s="272"/>
      <c r="L38" s="272"/>
      <c r="M38" s="272"/>
      <c r="N38" s="272"/>
      <c r="O38" s="272"/>
      <c r="P38" s="272"/>
      <c r="Q38" s="272"/>
    </row>
    <row r="39" spans="2:17" ht="21.75" customHeight="1" x14ac:dyDescent="0.25">
      <c r="C39" s="38"/>
      <c r="D39" s="38"/>
      <c r="E39" s="38"/>
      <c r="F39" s="38"/>
      <c r="G39" s="38"/>
      <c r="H39" s="38"/>
      <c r="I39" s="38"/>
      <c r="J39" s="38"/>
      <c r="K39" s="38"/>
      <c r="L39" s="38"/>
      <c r="M39" s="38"/>
      <c r="N39" s="38"/>
      <c r="O39" s="38"/>
      <c r="P39" s="38"/>
      <c r="Q39" s="44"/>
    </row>
  </sheetData>
  <sheetProtection password="E931" sheet="1" objects="1" scenarios="1"/>
  <mergeCells count="4">
    <mergeCell ref="B3:Q3"/>
    <mergeCell ref="B5:Q5"/>
    <mergeCell ref="B33:Q33"/>
    <mergeCell ref="B38:Q38"/>
  </mergeCells>
  <pageMargins left="0.7" right="0.7" top="0.75" bottom="0.75" header="0.3" footer="0.3"/>
  <pageSetup paperSize="9" scale="40" orientation="landscape" r:id="rId1"/>
  <ignoredErrors>
    <ignoredError sqref="G34:G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7</vt:i4>
      </vt:variant>
    </vt:vector>
  </HeadingPairs>
  <TitlesOfParts>
    <vt:vector size="37" baseType="lpstr">
      <vt:lpstr>Details</vt:lpstr>
      <vt:lpstr>Acknowledgement</vt:lpstr>
      <vt:lpstr>Table of Contents</vt:lpstr>
      <vt:lpstr>APPENDIX 1 </vt:lpstr>
      <vt:lpstr>APPENDIX 2</vt:lpstr>
      <vt:lpstr>APPENDIX 3</vt:lpstr>
      <vt:lpstr>APPENDIX 4</vt:lpstr>
      <vt:lpstr>APPENDIX 5</vt:lpstr>
      <vt:lpstr>APPENDIX 6</vt:lpstr>
      <vt:lpstr>APPENDIX 7</vt:lpstr>
      <vt:lpstr>APPENDIX 8</vt:lpstr>
      <vt:lpstr>APPENDIX 9</vt:lpstr>
      <vt:lpstr>APPENDIX 10</vt:lpstr>
      <vt:lpstr>APPENDIX 11</vt:lpstr>
      <vt:lpstr>APPENDIX 12</vt:lpstr>
      <vt:lpstr>APPENDIX 13</vt:lpstr>
      <vt:lpstr>APPENDIX 14</vt:lpstr>
      <vt:lpstr>APPENDIX 15</vt:lpstr>
      <vt:lpstr>APPENDIX 16</vt:lpstr>
      <vt:lpstr>APPENDIX 17</vt:lpstr>
      <vt:lpstr>APPENDIX 18</vt:lpstr>
      <vt:lpstr>Sheet1</vt:lpstr>
      <vt:lpstr>APPENDIX 19</vt:lpstr>
      <vt:lpstr>APPENDIX 20 i</vt:lpstr>
      <vt:lpstr>APPENDIX 20 ii</vt:lpstr>
      <vt:lpstr>APPENDIX 20 iii</vt:lpstr>
      <vt:lpstr>APPENDIX 21 i</vt:lpstr>
      <vt:lpstr>APPENDIX 21 ii</vt:lpstr>
      <vt:lpstr>APPENDIX 21 iii</vt:lpstr>
      <vt:lpstr>APPENDIX  21 iv</vt:lpstr>
      <vt:lpstr>Acknowledgement!Print_Area</vt:lpstr>
      <vt:lpstr>'APPENDIX  21 iv'!Print_Area</vt:lpstr>
      <vt:lpstr>'APPENDIX 1 '!Print_Area</vt:lpstr>
      <vt:lpstr>'APPENDIX 20 iii'!Print_Area</vt:lpstr>
      <vt:lpstr>'APPENDIX 4'!Print_Area</vt:lpstr>
      <vt:lpstr>Details!Print_Area</vt:lpstr>
      <vt:lpstr>'Table of Contents'!Print_Area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Jemimah W. Mwangi</cp:lastModifiedBy>
  <cp:lastPrinted>2016-11-30T12:33:10Z</cp:lastPrinted>
  <dcterms:created xsi:type="dcterms:W3CDTF">2014-08-15T11:20:55Z</dcterms:created>
  <dcterms:modified xsi:type="dcterms:W3CDTF">2017-06-13T08:42:36Z</dcterms:modified>
</cp:coreProperties>
</file>