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E931" lockStructure="1"/>
  <bookViews>
    <workbookView xWindow="0" yWindow="1380" windowWidth="19440" windowHeight="5775" tabRatio="689" firstSheet="28" activeTab="34"/>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APPENDIX 10" sheetId="46" r:id="rId13"/>
    <sheet name="APPENDIX 11" sheetId="7" r:id="rId14"/>
    <sheet name="APPENDIX 12" sheetId="8" r:id="rId15"/>
    <sheet name="APPENDIX 13" sheetId="47" r:id="rId16"/>
    <sheet name="APPENDIX 14" sheetId="48" r:id="rId17"/>
    <sheet name="APPENDIX 15" sheetId="49" r:id="rId18"/>
    <sheet name="APPENDIX 16" sheetId="50" r:id="rId19"/>
    <sheet name="APPENDIX 17" sheetId="51" r:id="rId20"/>
    <sheet name="APPENDIX 18" sheetId="52" r:id="rId21"/>
    <sheet name="GDP" sheetId="63" state="hidden" r:id="rId22"/>
    <sheet name="INWARD" sheetId="62" state="hidden" r:id="rId23"/>
    <sheet name="MGT" sheetId="53" state="hidden" r:id="rId24"/>
    <sheet name="NPI" sheetId="54" state="hidden" r:id="rId25"/>
    <sheet name="COM" sheetId="55" state="hidden" r:id="rId26"/>
    <sheet name="NEPI" sheetId="56" state="hidden" r:id="rId27"/>
    <sheet name="APPENDIX 19" sheetId="57" r:id="rId28"/>
    <sheet name="APPENDIX 20 i" sheetId="21" r:id="rId29"/>
    <sheet name="APPENDIX 20 ii" sheetId="19" r:id="rId30"/>
    <sheet name="APPENDIX 20 iii" sheetId="20" r:id="rId31"/>
    <sheet name="APPENDIX 21 i" sheetId="58" r:id="rId32"/>
    <sheet name="APPENDIX 21 ii" sheetId="59" r:id="rId33"/>
    <sheet name="APPENDIX 21 iii" sheetId="60" r:id="rId34"/>
    <sheet name="APPENDIX  21 iv" sheetId="61" r:id="rId35"/>
  </sheets>
  <externalReferences>
    <externalReference r:id="rId36"/>
  </externalReferences>
  <definedNames>
    <definedName name="_xlnm._FilterDatabase" localSheetId="3" hidden="1">'APPENDIX 1 '!$B$4:$Q$42</definedName>
    <definedName name="_xlnm.Print_Area" localSheetId="34">'APPENDIX  21 iv'!$A$1:$P$40</definedName>
    <definedName name="_xlnm.Print_Area" localSheetId="3">'APPENDIX 1 '!$A$1:$Q$50</definedName>
    <definedName name="_xlnm.Print_Area" localSheetId="30">'APPENDIX 20 iii'!$A$1:$Y$39</definedName>
    <definedName name="_xlnm.Print_Area" localSheetId="6">'APPENDIX 4'!$A$1:$J$37</definedName>
    <definedName name="_xlnm.Print_Area" localSheetId="0">Details!$A$1:$O$24</definedName>
    <definedName name="_xlnm.Print_Area" localSheetId="1">'Reliance &amp; Limitations'!$A$1:$P$10</definedName>
    <definedName name="_xlnm.Print_Area" localSheetId="2">'Table of Contents'!$A$1:$D$35</definedName>
  </definedNames>
  <calcPr calcId="145621"/>
</workbook>
</file>

<file path=xl/calcChain.xml><?xml version="1.0" encoding="utf-8"?>
<calcChain xmlns="http://schemas.openxmlformats.org/spreadsheetml/2006/main">
  <c r="P48" i="47" l="1"/>
  <c r="O48" i="47"/>
  <c r="N48" i="47"/>
  <c r="M48" i="47"/>
  <c r="L48" i="47"/>
  <c r="K48" i="47"/>
  <c r="J48" i="47"/>
  <c r="I48" i="47"/>
  <c r="H48" i="47"/>
  <c r="G48" i="47"/>
  <c r="F48" i="47"/>
  <c r="E48" i="47"/>
  <c r="Q48" i="47" s="1"/>
  <c r="D48" i="47"/>
  <c r="C48" i="47"/>
  <c r="P47" i="47"/>
  <c r="O47" i="47"/>
  <c r="O49" i="47" s="1"/>
  <c r="N47" i="47"/>
  <c r="M47" i="47"/>
  <c r="L47" i="47"/>
  <c r="K47" i="47"/>
  <c r="J47" i="47"/>
  <c r="I47" i="47"/>
  <c r="H47" i="47"/>
  <c r="G47" i="47"/>
  <c r="F47" i="47"/>
  <c r="E47" i="47"/>
  <c r="D47" i="47"/>
  <c r="C47" i="47"/>
  <c r="Q47" i="47" s="1"/>
  <c r="P46" i="47"/>
  <c r="P49" i="47" s="1"/>
  <c r="O46" i="47"/>
  <c r="N46" i="47"/>
  <c r="M46" i="47"/>
  <c r="L46" i="47"/>
  <c r="K46" i="47"/>
  <c r="J46" i="47"/>
  <c r="I46" i="47"/>
  <c r="H46" i="47"/>
  <c r="G46" i="47"/>
  <c r="F46" i="47"/>
  <c r="E46" i="47"/>
  <c r="Q46" i="47" s="1"/>
  <c r="Q49" i="47" s="1"/>
  <c r="D46" i="47"/>
  <c r="C46" i="47"/>
  <c r="P43" i="47"/>
  <c r="O43" i="47"/>
  <c r="N43" i="47"/>
  <c r="M43" i="47"/>
  <c r="L43" i="47"/>
  <c r="K43" i="47"/>
  <c r="J43" i="47"/>
  <c r="I43" i="47"/>
  <c r="H43" i="47"/>
  <c r="G43" i="47"/>
  <c r="F43" i="47"/>
  <c r="E43" i="47"/>
  <c r="D43" i="47"/>
  <c r="C43" i="47"/>
  <c r="Q43" i="47" s="1"/>
  <c r="P42" i="47"/>
  <c r="O42" i="47"/>
  <c r="N42" i="47"/>
  <c r="M42" i="47"/>
  <c r="L42" i="47"/>
  <c r="K42" i="47"/>
  <c r="J42" i="47"/>
  <c r="I42" i="47"/>
  <c r="H42" i="47"/>
  <c r="G42" i="47"/>
  <c r="F42" i="47"/>
  <c r="E42" i="47"/>
  <c r="Q42" i="47" s="1"/>
  <c r="D42" i="47"/>
  <c r="C42" i="47"/>
  <c r="P41" i="47"/>
  <c r="O41" i="47"/>
  <c r="N41" i="47"/>
  <c r="M41" i="47"/>
  <c r="L41" i="47"/>
  <c r="K41" i="47"/>
  <c r="J41" i="47"/>
  <c r="I41" i="47"/>
  <c r="H41" i="47"/>
  <c r="G41" i="47"/>
  <c r="F41" i="47"/>
  <c r="E41" i="47"/>
  <c r="D41" i="47"/>
  <c r="C41" i="47"/>
  <c r="Q41" i="47" s="1"/>
  <c r="P40" i="47"/>
  <c r="O40" i="47"/>
  <c r="N40" i="47"/>
  <c r="M40" i="47"/>
  <c r="L40" i="47"/>
  <c r="K40" i="47"/>
  <c r="J40" i="47"/>
  <c r="I40" i="47"/>
  <c r="H40" i="47"/>
  <c r="G40" i="47"/>
  <c r="F40" i="47"/>
  <c r="E40" i="47"/>
  <c r="D40" i="47"/>
  <c r="C40" i="47"/>
  <c r="Q40" i="47" s="1"/>
  <c r="P39" i="47"/>
  <c r="O39" i="47"/>
  <c r="N39" i="47"/>
  <c r="M39" i="47"/>
  <c r="L39" i="47"/>
  <c r="K39" i="47"/>
  <c r="J39" i="47"/>
  <c r="I39" i="47"/>
  <c r="H39" i="47"/>
  <c r="G39" i="47"/>
  <c r="F39" i="47"/>
  <c r="E39" i="47"/>
  <c r="D39" i="47"/>
  <c r="C39" i="47"/>
  <c r="Q39" i="47" s="1"/>
  <c r="P38" i="47"/>
  <c r="O38" i="47"/>
  <c r="N38" i="47"/>
  <c r="M38" i="47"/>
  <c r="L38" i="47"/>
  <c r="K38" i="47"/>
  <c r="J38" i="47"/>
  <c r="I38" i="47"/>
  <c r="H38" i="47"/>
  <c r="G38" i="47"/>
  <c r="F38" i="47"/>
  <c r="E38" i="47"/>
  <c r="Q38" i="47" s="1"/>
  <c r="D38" i="47"/>
  <c r="C38" i="47"/>
  <c r="P37" i="47"/>
  <c r="O37" i="47"/>
  <c r="N37" i="47"/>
  <c r="M37" i="47"/>
  <c r="L37" i="47"/>
  <c r="K37" i="47"/>
  <c r="J37" i="47"/>
  <c r="I37" i="47"/>
  <c r="H37" i="47"/>
  <c r="G37" i="47"/>
  <c r="F37" i="47"/>
  <c r="E37" i="47"/>
  <c r="D37" i="47"/>
  <c r="C37" i="47"/>
  <c r="Q37" i="47" s="1"/>
  <c r="P36" i="47"/>
  <c r="O36" i="47"/>
  <c r="N36" i="47"/>
  <c r="M36" i="47"/>
  <c r="L36" i="47"/>
  <c r="K36" i="47"/>
  <c r="J36" i="47"/>
  <c r="I36" i="47"/>
  <c r="H36" i="47"/>
  <c r="G36" i="47"/>
  <c r="F36" i="47"/>
  <c r="E36" i="47"/>
  <c r="D36" i="47"/>
  <c r="C36" i="47"/>
  <c r="Q36" i="47" s="1"/>
  <c r="P35" i="47"/>
  <c r="O35" i="47"/>
  <c r="N35" i="47"/>
  <c r="M35" i="47"/>
  <c r="L35" i="47"/>
  <c r="K35" i="47"/>
  <c r="J35" i="47"/>
  <c r="I35" i="47"/>
  <c r="H35" i="47"/>
  <c r="G35" i="47"/>
  <c r="F35" i="47"/>
  <c r="E35" i="47"/>
  <c r="D35" i="47"/>
  <c r="C35" i="47"/>
  <c r="Q35" i="47" s="1"/>
  <c r="P34" i="47"/>
  <c r="O34" i="47"/>
  <c r="N34" i="47"/>
  <c r="M34" i="47"/>
  <c r="L34" i="47"/>
  <c r="K34" i="47"/>
  <c r="J34" i="47"/>
  <c r="I34" i="47"/>
  <c r="H34" i="47"/>
  <c r="G34" i="47"/>
  <c r="F34" i="47"/>
  <c r="E34" i="47"/>
  <c r="Q34" i="47" s="1"/>
  <c r="D34" i="47"/>
  <c r="C34" i="47"/>
  <c r="P33" i="47"/>
  <c r="O33" i="47"/>
  <c r="N33" i="47"/>
  <c r="M33" i="47"/>
  <c r="L33" i="47"/>
  <c r="K33" i="47"/>
  <c r="J33" i="47"/>
  <c r="I33" i="47"/>
  <c r="H33" i="47"/>
  <c r="G33" i="47"/>
  <c r="F33" i="47"/>
  <c r="E33" i="47"/>
  <c r="D33" i="47"/>
  <c r="C33" i="47"/>
  <c r="Q33" i="47" s="1"/>
  <c r="P32" i="47"/>
  <c r="O32" i="47"/>
  <c r="N32" i="47"/>
  <c r="M32" i="47"/>
  <c r="L32" i="47"/>
  <c r="K32" i="47"/>
  <c r="J32" i="47"/>
  <c r="I32" i="47"/>
  <c r="H32" i="47"/>
  <c r="G32" i="47"/>
  <c r="F32" i="47"/>
  <c r="E32" i="47"/>
  <c r="D32" i="47"/>
  <c r="C32" i="47"/>
  <c r="Q32" i="47" s="1"/>
  <c r="P31" i="47"/>
  <c r="O31" i="47"/>
  <c r="N31" i="47"/>
  <c r="M31" i="47"/>
  <c r="L31" i="47"/>
  <c r="K31" i="47"/>
  <c r="J31" i="47"/>
  <c r="I31" i="47"/>
  <c r="H31" i="47"/>
  <c r="G31" i="47"/>
  <c r="F31" i="47"/>
  <c r="E31" i="47"/>
  <c r="D31" i="47"/>
  <c r="C31" i="47"/>
  <c r="Q31" i="47" s="1"/>
  <c r="P30" i="47"/>
  <c r="O30" i="47"/>
  <c r="N30" i="47"/>
  <c r="M30" i="47"/>
  <c r="L30" i="47"/>
  <c r="K30" i="47"/>
  <c r="J30" i="47"/>
  <c r="I30" i="47"/>
  <c r="H30" i="47"/>
  <c r="G30" i="47"/>
  <c r="F30" i="47"/>
  <c r="E30" i="47"/>
  <c r="Q30" i="47" s="1"/>
  <c r="D30" i="47"/>
  <c r="C30" i="47"/>
  <c r="P29" i="47"/>
  <c r="O29" i="47"/>
  <c r="N29" i="47"/>
  <c r="M29" i="47"/>
  <c r="L29" i="47"/>
  <c r="K29" i="47"/>
  <c r="J29" i="47"/>
  <c r="I29" i="47"/>
  <c r="H29" i="47"/>
  <c r="G29" i="47"/>
  <c r="F29" i="47"/>
  <c r="E29" i="47"/>
  <c r="D29" i="47"/>
  <c r="C29" i="47"/>
  <c r="Q29" i="47" s="1"/>
  <c r="P28" i="47"/>
  <c r="O28" i="47"/>
  <c r="N28" i="47"/>
  <c r="M28" i="47"/>
  <c r="L28" i="47"/>
  <c r="K28" i="47"/>
  <c r="J28" i="47"/>
  <c r="I28" i="47"/>
  <c r="H28" i="47"/>
  <c r="G28" i="47"/>
  <c r="F28" i="47"/>
  <c r="E28" i="47"/>
  <c r="D28" i="47"/>
  <c r="C28" i="47"/>
  <c r="Q28" i="47" s="1"/>
  <c r="P27" i="47"/>
  <c r="O27" i="47"/>
  <c r="N27" i="47"/>
  <c r="M27" i="47"/>
  <c r="L27" i="47"/>
  <c r="K27" i="47"/>
  <c r="J27" i="47"/>
  <c r="I27" i="47"/>
  <c r="H27" i="47"/>
  <c r="G27" i="47"/>
  <c r="F27" i="47"/>
  <c r="E27" i="47"/>
  <c r="D27" i="47"/>
  <c r="C27" i="47"/>
  <c r="Q27" i="47" s="1"/>
  <c r="P26" i="47"/>
  <c r="O26" i="47"/>
  <c r="N26" i="47"/>
  <c r="M26" i="47"/>
  <c r="L26" i="47"/>
  <c r="K26" i="47"/>
  <c r="J26" i="47"/>
  <c r="I26" i="47"/>
  <c r="H26" i="47"/>
  <c r="G26" i="47"/>
  <c r="F26" i="47"/>
  <c r="E26" i="47"/>
  <c r="Q26" i="47" s="1"/>
  <c r="D26" i="47"/>
  <c r="C26" i="47"/>
  <c r="P25" i="47"/>
  <c r="O25" i="47"/>
  <c r="N25" i="47"/>
  <c r="M25" i="47"/>
  <c r="L25" i="47"/>
  <c r="K25" i="47"/>
  <c r="J25" i="47"/>
  <c r="I25" i="47"/>
  <c r="H25" i="47"/>
  <c r="G25" i="47"/>
  <c r="F25" i="47"/>
  <c r="E25" i="47"/>
  <c r="D25" i="47"/>
  <c r="C25" i="47"/>
  <c r="Q25" i="47" s="1"/>
  <c r="P24" i="47"/>
  <c r="O24" i="47"/>
  <c r="N24" i="47"/>
  <c r="M24" i="47"/>
  <c r="L24" i="47"/>
  <c r="K24" i="47"/>
  <c r="J24" i="47"/>
  <c r="I24" i="47"/>
  <c r="H24" i="47"/>
  <c r="G24" i="47"/>
  <c r="F24" i="47"/>
  <c r="E24" i="47"/>
  <c r="D24" i="47"/>
  <c r="C24" i="47"/>
  <c r="Q24" i="47" s="1"/>
  <c r="P23" i="47"/>
  <c r="O23" i="47"/>
  <c r="N23" i="47"/>
  <c r="M23" i="47"/>
  <c r="L23" i="47"/>
  <c r="K23" i="47"/>
  <c r="J23" i="47"/>
  <c r="I23" i="47"/>
  <c r="H23" i="47"/>
  <c r="G23" i="47"/>
  <c r="F23" i="47"/>
  <c r="E23" i="47"/>
  <c r="D23" i="47"/>
  <c r="C23" i="47"/>
  <c r="Q23" i="47" s="1"/>
  <c r="P22" i="47"/>
  <c r="O22" i="47"/>
  <c r="N22" i="47"/>
  <c r="M22" i="47"/>
  <c r="L22" i="47"/>
  <c r="K22" i="47"/>
  <c r="J22" i="47"/>
  <c r="I22" i="47"/>
  <c r="H22" i="47"/>
  <c r="G22" i="47"/>
  <c r="F22" i="47"/>
  <c r="E22" i="47"/>
  <c r="Q22" i="47" s="1"/>
  <c r="D22" i="47"/>
  <c r="C22" i="47"/>
  <c r="P21" i="47"/>
  <c r="O21" i="47"/>
  <c r="N21" i="47"/>
  <c r="M21" i="47"/>
  <c r="L21" i="47"/>
  <c r="K21" i="47"/>
  <c r="J21" i="47"/>
  <c r="I21" i="47"/>
  <c r="H21" i="47"/>
  <c r="G21" i="47"/>
  <c r="F21" i="47"/>
  <c r="E21" i="47"/>
  <c r="D21" i="47"/>
  <c r="C21" i="47"/>
  <c r="Q21" i="47" s="1"/>
  <c r="P20" i="47"/>
  <c r="O20" i="47"/>
  <c r="N20" i="47"/>
  <c r="M20" i="47"/>
  <c r="L20" i="47"/>
  <c r="K20" i="47"/>
  <c r="J20" i="47"/>
  <c r="I20" i="47"/>
  <c r="H20" i="47"/>
  <c r="G20" i="47"/>
  <c r="F20" i="47"/>
  <c r="E20" i="47"/>
  <c r="D20" i="47"/>
  <c r="C20" i="47"/>
  <c r="Q20" i="47" s="1"/>
  <c r="P19" i="47"/>
  <c r="O19" i="47"/>
  <c r="N19" i="47"/>
  <c r="M19" i="47"/>
  <c r="L19" i="47"/>
  <c r="K19" i="47"/>
  <c r="J19" i="47"/>
  <c r="I19" i="47"/>
  <c r="H19" i="47"/>
  <c r="G19" i="47"/>
  <c r="F19" i="47"/>
  <c r="E19" i="47"/>
  <c r="D19" i="47"/>
  <c r="C19" i="47"/>
  <c r="Q19" i="47" s="1"/>
  <c r="P18" i="47"/>
  <c r="O18" i="47"/>
  <c r="N18" i="47"/>
  <c r="M18" i="47"/>
  <c r="L18" i="47"/>
  <c r="K18" i="47"/>
  <c r="J18" i="47"/>
  <c r="I18" i="47"/>
  <c r="H18" i="47"/>
  <c r="G18" i="47"/>
  <c r="F18" i="47"/>
  <c r="E18" i="47"/>
  <c r="Q18" i="47" s="1"/>
  <c r="D18" i="47"/>
  <c r="C18" i="47"/>
  <c r="P17" i="47"/>
  <c r="O17" i="47"/>
  <c r="N17" i="47"/>
  <c r="M17" i="47"/>
  <c r="L17" i="47"/>
  <c r="K17" i="47"/>
  <c r="J17" i="47"/>
  <c r="I17" i="47"/>
  <c r="H17" i="47"/>
  <c r="G17" i="47"/>
  <c r="F17" i="47"/>
  <c r="E17" i="47"/>
  <c r="D17" i="47"/>
  <c r="C17" i="47"/>
  <c r="Q17" i="47" s="1"/>
  <c r="P16" i="47"/>
  <c r="O16" i="47"/>
  <c r="N16" i="47"/>
  <c r="M16" i="47"/>
  <c r="L16" i="47"/>
  <c r="K16" i="47"/>
  <c r="J16" i="47"/>
  <c r="I16" i="47"/>
  <c r="H16" i="47"/>
  <c r="G16" i="47"/>
  <c r="F16" i="47"/>
  <c r="E16" i="47"/>
  <c r="D16" i="47"/>
  <c r="C16" i="47"/>
  <c r="Q16" i="47" s="1"/>
  <c r="P15" i="47"/>
  <c r="O15" i="47"/>
  <c r="N15" i="47"/>
  <c r="M15" i="47"/>
  <c r="L15" i="47"/>
  <c r="K15" i="47"/>
  <c r="J15" i="47"/>
  <c r="I15" i="47"/>
  <c r="H15" i="47"/>
  <c r="G15" i="47"/>
  <c r="F15" i="47"/>
  <c r="E15" i="47"/>
  <c r="D15" i="47"/>
  <c r="C15" i="47"/>
  <c r="Q15" i="47" s="1"/>
  <c r="P14" i="47"/>
  <c r="O14" i="47"/>
  <c r="N14" i="47"/>
  <c r="M14" i="47"/>
  <c r="L14" i="47"/>
  <c r="K14" i="47"/>
  <c r="J14" i="47"/>
  <c r="I14" i="47"/>
  <c r="H14" i="47"/>
  <c r="G14" i="47"/>
  <c r="F14" i="47"/>
  <c r="E14" i="47"/>
  <c r="Q14" i="47" s="1"/>
  <c r="D14" i="47"/>
  <c r="C14" i="47"/>
  <c r="P13" i="47"/>
  <c r="O13" i="47"/>
  <c r="N13" i="47"/>
  <c r="M13" i="47"/>
  <c r="L13" i="47"/>
  <c r="K13" i="47"/>
  <c r="J13" i="47"/>
  <c r="I13" i="47"/>
  <c r="H13" i="47"/>
  <c r="G13" i="47"/>
  <c r="F13" i="47"/>
  <c r="E13" i="47"/>
  <c r="D13" i="47"/>
  <c r="C13" i="47"/>
  <c r="Q13" i="47" s="1"/>
  <c r="P12" i="47"/>
  <c r="O12" i="47"/>
  <c r="N12" i="47"/>
  <c r="M12" i="47"/>
  <c r="L12" i="47"/>
  <c r="K12" i="47"/>
  <c r="J12" i="47"/>
  <c r="I12" i="47"/>
  <c r="H12" i="47"/>
  <c r="G12" i="47"/>
  <c r="F12" i="47"/>
  <c r="E12" i="47"/>
  <c r="D12" i="47"/>
  <c r="C12" i="47"/>
  <c r="Q12" i="47" s="1"/>
  <c r="P11" i="47"/>
  <c r="O11" i="47"/>
  <c r="N11" i="47"/>
  <c r="M11" i="47"/>
  <c r="L11" i="47"/>
  <c r="K11" i="47"/>
  <c r="J11" i="47"/>
  <c r="I11" i="47"/>
  <c r="H11" i="47"/>
  <c r="G11" i="47"/>
  <c r="F11" i="47"/>
  <c r="E11" i="47"/>
  <c r="D11" i="47"/>
  <c r="C11" i="47"/>
  <c r="Q11" i="47" s="1"/>
  <c r="P10" i="47"/>
  <c r="O10" i="47"/>
  <c r="N10" i="47"/>
  <c r="M10" i="47"/>
  <c r="L10" i="47"/>
  <c r="K10" i="47"/>
  <c r="J10" i="47"/>
  <c r="I10" i="47"/>
  <c r="H10" i="47"/>
  <c r="G10" i="47"/>
  <c r="F10" i="47"/>
  <c r="E10" i="47"/>
  <c r="Q10" i="47" s="1"/>
  <c r="D10" i="47"/>
  <c r="C10" i="47"/>
  <c r="P9" i="47"/>
  <c r="O9" i="47"/>
  <c r="N9" i="47"/>
  <c r="M9" i="47"/>
  <c r="L9" i="47"/>
  <c r="K9" i="47"/>
  <c r="J9" i="47"/>
  <c r="I9" i="47"/>
  <c r="H9" i="47"/>
  <c r="G9" i="47"/>
  <c r="F9" i="47"/>
  <c r="E9" i="47"/>
  <c r="D9" i="47"/>
  <c r="C9" i="47"/>
  <c r="Q9" i="47" s="1"/>
  <c r="P8" i="47"/>
  <c r="O8" i="47"/>
  <c r="N8" i="47"/>
  <c r="M8" i="47"/>
  <c r="L8" i="47"/>
  <c r="K8" i="47"/>
  <c r="J8" i="47"/>
  <c r="I8" i="47"/>
  <c r="H8" i="47"/>
  <c r="G8" i="47"/>
  <c r="F8" i="47"/>
  <c r="E8" i="47"/>
  <c r="D8" i="47"/>
  <c r="C8" i="47"/>
  <c r="Q8" i="47" s="1"/>
  <c r="P7" i="47"/>
  <c r="O7" i="47"/>
  <c r="N7" i="47"/>
  <c r="M7" i="47"/>
  <c r="L7" i="47"/>
  <c r="K7" i="47"/>
  <c r="J7" i="47"/>
  <c r="I7" i="47"/>
  <c r="H7" i="47"/>
  <c r="G7" i="47"/>
  <c r="F7" i="47"/>
  <c r="E7" i="47"/>
  <c r="D7" i="47"/>
  <c r="C7" i="47" l="1"/>
  <c r="Q7" i="47" s="1"/>
  <c r="Q44" i="47" s="1"/>
  <c r="Q49" i="62"/>
  <c r="P49" i="62"/>
  <c r="O49" i="62"/>
  <c r="N49" i="62"/>
  <c r="M49" i="62"/>
  <c r="L49" i="62"/>
  <c r="K49" i="62"/>
  <c r="J49" i="62"/>
  <c r="I49" i="62"/>
  <c r="H49" i="62"/>
  <c r="G49" i="62"/>
  <c r="F49" i="62"/>
  <c r="E49" i="62"/>
  <c r="D49" i="62"/>
  <c r="C49" i="62"/>
  <c r="Q44" i="62"/>
  <c r="P44" i="62"/>
  <c r="O44" i="62"/>
  <c r="N44" i="62"/>
  <c r="M44" i="62"/>
  <c r="L44" i="62"/>
  <c r="K44" i="62"/>
  <c r="J44" i="62"/>
  <c r="I44" i="62"/>
  <c r="H44" i="62"/>
  <c r="G44" i="62"/>
  <c r="F44" i="62"/>
  <c r="E44" i="62"/>
  <c r="D44" i="62"/>
  <c r="C44" i="62"/>
  <c r="Q49" i="63"/>
  <c r="P49" i="63"/>
  <c r="O49" i="63"/>
  <c r="N49" i="63"/>
  <c r="M49" i="63"/>
  <c r="L49" i="63"/>
  <c r="K49" i="63"/>
  <c r="J49" i="63"/>
  <c r="I49" i="63"/>
  <c r="H49" i="63"/>
  <c r="G49" i="63"/>
  <c r="F49" i="63"/>
  <c r="E49" i="63"/>
  <c r="D49" i="63"/>
  <c r="C49" i="63"/>
  <c r="Q44" i="63"/>
  <c r="P44" i="63"/>
  <c r="O44" i="63"/>
  <c r="N44" i="63"/>
  <c r="M44" i="63"/>
  <c r="L44" i="63"/>
  <c r="K44" i="63"/>
  <c r="J44" i="63"/>
  <c r="I44" i="63"/>
  <c r="H44" i="63"/>
  <c r="G44" i="63"/>
  <c r="F44" i="63"/>
  <c r="E44" i="63"/>
  <c r="D44" i="63"/>
  <c r="C44" i="63"/>
  <c r="M48" i="57" l="1"/>
  <c r="N7" i="61" l="1"/>
  <c r="N8" i="61"/>
  <c r="N9" i="61"/>
  <c r="N10" i="61"/>
  <c r="N11" i="61"/>
  <c r="N12" i="61"/>
  <c r="N13" i="61"/>
  <c r="N14" i="61"/>
  <c r="N15" i="61"/>
  <c r="N16" i="61"/>
  <c r="N17" i="61"/>
  <c r="N18" i="61"/>
  <c r="N19" i="61"/>
  <c r="N20" i="61"/>
  <c r="N21" i="61"/>
  <c r="N22" i="61"/>
  <c r="N23" i="61"/>
  <c r="N24" i="61"/>
  <c r="N25" i="61"/>
  <c r="N26" i="61"/>
  <c r="N27" i="61"/>
  <c r="N28" i="61"/>
  <c r="N29" i="61"/>
  <c r="N30" i="61"/>
  <c r="N31" i="61"/>
  <c r="N32" i="61"/>
  <c r="N33" i="61"/>
  <c r="N34" i="61"/>
  <c r="N35" i="61"/>
  <c r="N36" i="61"/>
  <c r="N37" i="61"/>
  <c r="N38" i="61"/>
  <c r="N39" i="61"/>
  <c r="N6" i="61"/>
  <c r="C43" i="3" l="1"/>
  <c r="D43" i="3"/>
  <c r="E43" i="3"/>
  <c r="F43" i="3"/>
  <c r="G43" i="3"/>
  <c r="H43" i="3"/>
  <c r="I43" i="3"/>
  <c r="J43" i="3"/>
  <c r="K43" i="3"/>
  <c r="L43" i="3"/>
  <c r="M43" i="3"/>
  <c r="N43" i="3"/>
  <c r="O43" i="3"/>
  <c r="P43" i="3"/>
  <c r="Q43" i="3"/>
  <c r="Q49" i="3" s="1"/>
  <c r="C48" i="3"/>
  <c r="D48" i="3"/>
  <c r="E48" i="3"/>
  <c r="F48" i="3"/>
  <c r="G48" i="3"/>
  <c r="H48" i="3"/>
  <c r="I48" i="3"/>
  <c r="J48" i="3"/>
  <c r="K48" i="3"/>
  <c r="L48" i="3"/>
  <c r="M48" i="3"/>
  <c r="N48" i="3"/>
  <c r="O48" i="3"/>
  <c r="P48" i="3"/>
  <c r="Q48" i="3"/>
  <c r="M49" i="3" l="1"/>
  <c r="I49" i="3"/>
  <c r="E49" i="3"/>
  <c r="P49" i="3"/>
  <c r="L49" i="3"/>
  <c r="H49" i="3"/>
  <c r="D49" i="3"/>
  <c r="N49" i="3"/>
  <c r="J49" i="3"/>
  <c r="F49" i="3"/>
  <c r="O49" i="3"/>
  <c r="K49" i="3"/>
  <c r="G49" i="3"/>
  <c r="C49" i="3"/>
  <c r="P38" i="20"/>
  <c r="L39" i="61"/>
  <c r="P37" i="20"/>
  <c r="L38" i="61"/>
  <c r="O38" i="61" s="1"/>
  <c r="O37" i="20" s="1"/>
  <c r="P36" i="20"/>
  <c r="L37" i="61"/>
  <c r="P35" i="20"/>
  <c r="L36" i="61"/>
  <c r="P34" i="20"/>
  <c r="L35" i="61"/>
  <c r="P33" i="20"/>
  <c r="L34" i="61"/>
  <c r="O34" i="61" s="1"/>
  <c r="O33" i="20" s="1"/>
  <c r="P32" i="20"/>
  <c r="L33" i="61"/>
  <c r="P31" i="20"/>
  <c r="L32" i="61"/>
  <c r="O32" i="61" s="1"/>
  <c r="O31" i="20" s="1"/>
  <c r="P30" i="20"/>
  <c r="L31" i="61"/>
  <c r="P29" i="20"/>
  <c r="L30" i="61"/>
  <c r="O30" i="61" s="1"/>
  <c r="O29" i="20" s="1"/>
  <c r="P28" i="20"/>
  <c r="L29" i="61"/>
  <c r="P27" i="20"/>
  <c r="L28" i="61"/>
  <c r="O28" i="61" s="1"/>
  <c r="O27" i="20" s="1"/>
  <c r="P26" i="20"/>
  <c r="L27" i="61"/>
  <c r="P25" i="20"/>
  <c r="L26" i="61"/>
  <c r="O26" i="61" s="1"/>
  <c r="O25" i="20" s="1"/>
  <c r="P24" i="20"/>
  <c r="L25" i="61"/>
  <c r="P23" i="20"/>
  <c r="L24" i="61"/>
  <c r="O24" i="61" s="1"/>
  <c r="O23" i="20" s="1"/>
  <c r="P22" i="20"/>
  <c r="L23" i="61"/>
  <c r="P21" i="20"/>
  <c r="L22" i="61"/>
  <c r="O22" i="61" s="1"/>
  <c r="O21" i="20" s="1"/>
  <c r="P20" i="20"/>
  <c r="L21" i="61"/>
  <c r="P19" i="20"/>
  <c r="L20" i="61"/>
  <c r="O20" i="61" s="1"/>
  <c r="O19" i="20" s="1"/>
  <c r="P18" i="20"/>
  <c r="L19" i="61"/>
  <c r="P17" i="20"/>
  <c r="L18" i="61"/>
  <c r="O18" i="61" s="1"/>
  <c r="O17" i="20" s="1"/>
  <c r="P16" i="20"/>
  <c r="L17" i="61"/>
  <c r="P15" i="20"/>
  <c r="L16" i="61"/>
  <c r="P14" i="20"/>
  <c r="L15" i="61"/>
  <c r="P13" i="20"/>
  <c r="L14" i="61"/>
  <c r="P12" i="20"/>
  <c r="L13" i="61"/>
  <c r="P11" i="20"/>
  <c r="L12" i="61"/>
  <c r="P10" i="20"/>
  <c r="L11" i="61"/>
  <c r="P9" i="20"/>
  <c r="L10" i="61"/>
  <c r="P8" i="20"/>
  <c r="L9" i="61"/>
  <c r="P7" i="20"/>
  <c r="L8" i="61"/>
  <c r="P6" i="20"/>
  <c r="L7" i="61"/>
  <c r="P5" i="20"/>
  <c r="L6" i="61"/>
  <c r="Q48" i="57"/>
  <c r="P48" i="57"/>
  <c r="O48" i="57"/>
  <c r="N48" i="57"/>
  <c r="L48" i="57"/>
  <c r="K48" i="57"/>
  <c r="J48" i="57"/>
  <c r="I48" i="57"/>
  <c r="H48" i="57"/>
  <c r="G48" i="57"/>
  <c r="F48" i="57"/>
  <c r="E48" i="57"/>
  <c r="D48" i="57"/>
  <c r="C48" i="57"/>
  <c r="Q43" i="57"/>
  <c r="P43" i="57"/>
  <c r="O43" i="57"/>
  <c r="N43" i="57"/>
  <c r="M43" i="57"/>
  <c r="L43" i="57"/>
  <c r="K43" i="57"/>
  <c r="J43" i="57"/>
  <c r="I43" i="57"/>
  <c r="H43" i="57"/>
  <c r="G43" i="57"/>
  <c r="F43" i="57"/>
  <c r="E43" i="57"/>
  <c r="D43" i="57"/>
  <c r="C43" i="57"/>
  <c r="Q49" i="56"/>
  <c r="P49" i="56"/>
  <c r="O49" i="56"/>
  <c r="N49" i="56"/>
  <c r="M49" i="56"/>
  <c r="L49" i="56"/>
  <c r="K49" i="56"/>
  <c r="J49" i="56"/>
  <c r="I49" i="56"/>
  <c r="H49" i="56"/>
  <c r="G49" i="56"/>
  <c r="F49" i="56"/>
  <c r="E49" i="56"/>
  <c r="D49" i="56"/>
  <c r="C49" i="56"/>
  <c r="Q44" i="56"/>
  <c r="P44" i="56"/>
  <c r="O44" i="56"/>
  <c r="N44" i="56"/>
  <c r="M44" i="56"/>
  <c r="L44" i="56"/>
  <c r="K44" i="56"/>
  <c r="J44" i="56"/>
  <c r="I44" i="56"/>
  <c r="H44" i="56"/>
  <c r="G44" i="56"/>
  <c r="F44" i="56"/>
  <c r="E44" i="56"/>
  <c r="D44" i="56"/>
  <c r="C44" i="56"/>
  <c r="Q49" i="55"/>
  <c r="P49" i="55"/>
  <c r="O49" i="55"/>
  <c r="N49" i="55"/>
  <c r="M49" i="55"/>
  <c r="L49" i="55"/>
  <c r="K49" i="55"/>
  <c r="J49" i="55"/>
  <c r="I49" i="55"/>
  <c r="H49" i="55"/>
  <c r="G49" i="55"/>
  <c r="F49" i="55"/>
  <c r="E49" i="55"/>
  <c r="D49" i="55"/>
  <c r="C49" i="55"/>
  <c r="Q44" i="55"/>
  <c r="P44" i="55"/>
  <c r="O44" i="55"/>
  <c r="N44" i="55"/>
  <c r="M44" i="55"/>
  <c r="L44" i="55"/>
  <c r="K44" i="55"/>
  <c r="J44" i="55"/>
  <c r="I44" i="55"/>
  <c r="H44" i="55"/>
  <c r="G44" i="55"/>
  <c r="F44" i="55"/>
  <c r="E44" i="55"/>
  <c r="D44" i="55"/>
  <c r="C44" i="55"/>
  <c r="Q49" i="54"/>
  <c r="P49" i="54"/>
  <c r="O49" i="54"/>
  <c r="N49" i="54"/>
  <c r="M49" i="54"/>
  <c r="L49" i="54"/>
  <c r="K49" i="54"/>
  <c r="J49" i="54"/>
  <c r="I49" i="54"/>
  <c r="H49" i="54"/>
  <c r="G49" i="54"/>
  <c r="F49" i="54"/>
  <c r="E49" i="54"/>
  <c r="D49" i="54"/>
  <c r="C49" i="54"/>
  <c r="Q44" i="54"/>
  <c r="P44" i="54"/>
  <c r="O44" i="54"/>
  <c r="N44" i="54"/>
  <c r="M44" i="54"/>
  <c r="L44" i="54"/>
  <c r="K44" i="54"/>
  <c r="J44" i="54"/>
  <c r="I44" i="54"/>
  <c r="H44" i="54"/>
  <c r="G44" i="54"/>
  <c r="F44" i="54"/>
  <c r="E44" i="54"/>
  <c r="D44" i="54"/>
  <c r="C44" i="54"/>
  <c r="Q49" i="53"/>
  <c r="P49" i="53"/>
  <c r="O49" i="53"/>
  <c r="N49" i="53"/>
  <c r="M49" i="53"/>
  <c r="L49" i="53"/>
  <c r="K49" i="53"/>
  <c r="J49" i="53"/>
  <c r="I49" i="53"/>
  <c r="H49" i="53"/>
  <c r="G49" i="53"/>
  <c r="F49" i="53"/>
  <c r="E49" i="53"/>
  <c r="D49" i="53"/>
  <c r="C49" i="53"/>
  <c r="Q44" i="53"/>
  <c r="P44" i="53"/>
  <c r="O44" i="53"/>
  <c r="N44" i="53"/>
  <c r="M44" i="53"/>
  <c r="L44" i="53"/>
  <c r="K44" i="53"/>
  <c r="J44" i="53"/>
  <c r="I44" i="53"/>
  <c r="H44" i="53"/>
  <c r="G44" i="53"/>
  <c r="F44" i="53"/>
  <c r="E44" i="53"/>
  <c r="D44" i="53"/>
  <c r="C44" i="53"/>
  <c r="Q49" i="52"/>
  <c r="P49" i="52"/>
  <c r="O49" i="52"/>
  <c r="N49" i="52"/>
  <c r="M49" i="52"/>
  <c r="L49" i="52"/>
  <c r="K49" i="52"/>
  <c r="J49" i="52"/>
  <c r="I49" i="52"/>
  <c r="H49" i="52"/>
  <c r="G49" i="52"/>
  <c r="F49" i="52"/>
  <c r="E49" i="52"/>
  <c r="D49" i="52"/>
  <c r="C49" i="52"/>
  <c r="Q44" i="52"/>
  <c r="P44" i="52"/>
  <c r="O44" i="52"/>
  <c r="N44" i="52"/>
  <c r="M44" i="52"/>
  <c r="L44" i="52"/>
  <c r="K44" i="52"/>
  <c r="J44" i="52"/>
  <c r="I44" i="52"/>
  <c r="H44" i="52"/>
  <c r="G44" i="52"/>
  <c r="F44" i="52"/>
  <c r="E44" i="52"/>
  <c r="D44" i="52"/>
  <c r="C44" i="52"/>
  <c r="Q48" i="51"/>
  <c r="P48" i="51"/>
  <c r="O48" i="51"/>
  <c r="N48" i="51"/>
  <c r="M48" i="51"/>
  <c r="L48" i="51"/>
  <c r="K48" i="51"/>
  <c r="J48" i="51"/>
  <c r="I48" i="51"/>
  <c r="H48" i="51"/>
  <c r="G48" i="51"/>
  <c r="F48" i="51"/>
  <c r="E48" i="51"/>
  <c r="D48" i="51"/>
  <c r="C48" i="51"/>
  <c r="Q47" i="51"/>
  <c r="P47" i="51"/>
  <c r="O47" i="51"/>
  <c r="N47" i="51"/>
  <c r="M47" i="51"/>
  <c r="L47" i="51"/>
  <c r="K47" i="51"/>
  <c r="J47" i="51"/>
  <c r="I47" i="51"/>
  <c r="H47" i="51"/>
  <c r="G47" i="51"/>
  <c r="F47" i="51"/>
  <c r="E47" i="51"/>
  <c r="D47" i="51"/>
  <c r="C47" i="51"/>
  <c r="Q46" i="51"/>
  <c r="P46" i="51"/>
  <c r="O46" i="51"/>
  <c r="N46" i="51"/>
  <c r="M46" i="51"/>
  <c r="L46" i="51"/>
  <c r="K46" i="51"/>
  <c r="J46" i="51"/>
  <c r="I46" i="51"/>
  <c r="H46" i="51"/>
  <c r="G46" i="51"/>
  <c r="F46" i="51"/>
  <c r="E46" i="51"/>
  <c r="D46" i="51"/>
  <c r="C46" i="51"/>
  <c r="Q43" i="51"/>
  <c r="P43" i="51"/>
  <c r="O43" i="51"/>
  <c r="N43" i="51"/>
  <c r="M43" i="51"/>
  <c r="L43" i="51"/>
  <c r="K43" i="51"/>
  <c r="J43" i="51"/>
  <c r="I43" i="51"/>
  <c r="H43" i="51"/>
  <c r="G43" i="51"/>
  <c r="F43" i="51"/>
  <c r="E43" i="51"/>
  <c r="D43" i="51"/>
  <c r="C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4" i="51"/>
  <c r="P24" i="51"/>
  <c r="O24" i="51"/>
  <c r="N24" i="51"/>
  <c r="M24" i="51"/>
  <c r="L24" i="51"/>
  <c r="K24" i="51"/>
  <c r="J24" i="51"/>
  <c r="I24" i="51"/>
  <c r="H24" i="51"/>
  <c r="G24" i="51"/>
  <c r="F24" i="51"/>
  <c r="E24" i="51"/>
  <c r="D24" i="51"/>
  <c r="C24"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C7" i="51"/>
  <c r="P49" i="50"/>
  <c r="P49" i="51" s="1"/>
  <c r="O49" i="50"/>
  <c r="O49" i="51" s="1"/>
  <c r="N49" i="50"/>
  <c r="M49" i="50"/>
  <c r="L49" i="50"/>
  <c r="L49" i="51" s="1"/>
  <c r="K49" i="50"/>
  <c r="K49" i="51" s="1"/>
  <c r="J49" i="50"/>
  <c r="I49" i="50"/>
  <c r="H49" i="50"/>
  <c r="H49" i="51" s="1"/>
  <c r="G49" i="50"/>
  <c r="G49" i="51" s="1"/>
  <c r="F49" i="50"/>
  <c r="E49" i="50"/>
  <c r="D49" i="50"/>
  <c r="D49" i="51" s="1"/>
  <c r="C49" i="50"/>
  <c r="C49" i="51" s="1"/>
  <c r="P44" i="50"/>
  <c r="P44" i="51" s="1"/>
  <c r="O44" i="50"/>
  <c r="O44" i="51" s="1"/>
  <c r="N44" i="50"/>
  <c r="M44" i="50"/>
  <c r="M44" i="51" s="1"/>
  <c r="L44" i="50"/>
  <c r="L44" i="51" s="1"/>
  <c r="K44" i="50"/>
  <c r="K44" i="51" s="1"/>
  <c r="J44" i="50"/>
  <c r="I44" i="50"/>
  <c r="I44" i="51" s="1"/>
  <c r="H44" i="50"/>
  <c r="H44" i="51" s="1"/>
  <c r="G44" i="50"/>
  <c r="G44" i="51" s="1"/>
  <c r="F44" i="50"/>
  <c r="E44" i="50"/>
  <c r="E44" i="51" s="1"/>
  <c r="D44" i="50"/>
  <c r="C44" i="50"/>
  <c r="C44" i="51" s="1"/>
  <c r="Q48" i="49"/>
  <c r="P48" i="49"/>
  <c r="O48" i="49"/>
  <c r="N48" i="49"/>
  <c r="M48" i="49"/>
  <c r="L48" i="49"/>
  <c r="K48" i="49"/>
  <c r="J48" i="49"/>
  <c r="I48" i="49"/>
  <c r="H48" i="49"/>
  <c r="G48" i="49"/>
  <c r="F48" i="49"/>
  <c r="E48" i="49"/>
  <c r="D48" i="49"/>
  <c r="C48" i="49"/>
  <c r="Q43" i="49"/>
  <c r="P43" i="49"/>
  <c r="O43" i="49"/>
  <c r="N43" i="49"/>
  <c r="M43" i="49"/>
  <c r="L43" i="49"/>
  <c r="K43" i="49"/>
  <c r="J43" i="49"/>
  <c r="I43" i="49"/>
  <c r="H43" i="49"/>
  <c r="G43" i="49"/>
  <c r="F43" i="49"/>
  <c r="E43" i="49"/>
  <c r="D43" i="49"/>
  <c r="C43" i="49"/>
  <c r="R48" i="47"/>
  <c r="O47" i="48"/>
  <c r="N49" i="47"/>
  <c r="M49" i="47"/>
  <c r="L49" i="47"/>
  <c r="K49" i="47"/>
  <c r="J49" i="47"/>
  <c r="I49" i="47"/>
  <c r="H49" i="47"/>
  <c r="G49" i="47"/>
  <c r="G47" i="48" s="1"/>
  <c r="F49" i="47"/>
  <c r="E49" i="47"/>
  <c r="E47" i="48" s="1"/>
  <c r="D49" i="47"/>
  <c r="C49" i="47"/>
  <c r="R29" i="47"/>
  <c r="P44" i="47"/>
  <c r="O44" i="47"/>
  <c r="N44" i="47"/>
  <c r="M44" i="47"/>
  <c r="M7" i="48" s="1"/>
  <c r="L44" i="47"/>
  <c r="K44" i="47"/>
  <c r="J44" i="47"/>
  <c r="I44" i="47"/>
  <c r="I18" i="48" s="1"/>
  <c r="H44" i="47"/>
  <c r="G44" i="47"/>
  <c r="F44" i="47"/>
  <c r="E44" i="47"/>
  <c r="D44" i="47"/>
  <c r="C44" i="47"/>
  <c r="R36" i="47"/>
  <c r="R34" i="47"/>
  <c r="R24" i="47"/>
  <c r="R18" i="47"/>
  <c r="R8" i="47"/>
  <c r="R46" i="47" l="1"/>
  <c r="R47" i="47"/>
  <c r="I8" i="48"/>
  <c r="R13" i="47"/>
  <c r="R25" i="47"/>
  <c r="R40" i="47"/>
  <c r="M12" i="48"/>
  <c r="R14" i="47"/>
  <c r="F49" i="51"/>
  <c r="J49" i="51"/>
  <c r="N49" i="51"/>
  <c r="C29" i="48"/>
  <c r="K42" i="48"/>
  <c r="C17" i="48"/>
  <c r="I40" i="48"/>
  <c r="Q16" i="48"/>
  <c r="R9" i="47"/>
  <c r="R20" i="47"/>
  <c r="R30" i="47"/>
  <c r="R41" i="47"/>
  <c r="F37" i="48"/>
  <c r="J41" i="48"/>
  <c r="N24" i="48"/>
  <c r="E10" i="48"/>
  <c r="E15" i="48"/>
  <c r="Q21" i="48"/>
  <c r="I30" i="48"/>
  <c r="G38" i="48"/>
  <c r="O17" i="48"/>
  <c r="C12" i="48"/>
  <c r="C24" i="48"/>
  <c r="H22" i="48"/>
  <c r="P30" i="48"/>
  <c r="O25" i="48"/>
  <c r="M34" i="48"/>
  <c r="O9" i="48"/>
  <c r="K14" i="48"/>
  <c r="K21" i="48"/>
  <c r="G27" i="48"/>
  <c r="O6" i="61"/>
  <c r="O5" i="20" s="1"/>
  <c r="O8" i="61"/>
  <c r="O7" i="20" s="1"/>
  <c r="O10" i="61"/>
  <c r="O9" i="20" s="1"/>
  <c r="O12" i="61"/>
  <c r="O11" i="20" s="1"/>
  <c r="O14" i="61"/>
  <c r="O13" i="20" s="1"/>
  <c r="O16" i="61"/>
  <c r="O15" i="20" s="1"/>
  <c r="O7" i="61"/>
  <c r="O6" i="20" s="1"/>
  <c r="O9" i="61"/>
  <c r="O8" i="20" s="1"/>
  <c r="O11" i="61"/>
  <c r="O10" i="20" s="1"/>
  <c r="O13" i="61"/>
  <c r="O12" i="20" s="1"/>
  <c r="O15" i="61"/>
  <c r="O14" i="20" s="1"/>
  <c r="O17" i="61"/>
  <c r="O16" i="20" s="1"/>
  <c r="O19" i="61"/>
  <c r="O18" i="20" s="1"/>
  <c r="O21" i="61"/>
  <c r="O20" i="20" s="1"/>
  <c r="O23" i="61"/>
  <c r="O22" i="20" s="1"/>
  <c r="F9" i="48"/>
  <c r="J13" i="48"/>
  <c r="N18" i="48"/>
  <c r="J20" i="48"/>
  <c r="N22" i="48"/>
  <c r="J29" i="48"/>
  <c r="N35" i="48"/>
  <c r="F43" i="48"/>
  <c r="J8" i="48"/>
  <c r="J9" i="48"/>
  <c r="F12" i="48"/>
  <c r="N13" i="48"/>
  <c r="N15" i="48"/>
  <c r="C18" i="48"/>
  <c r="N19" i="48"/>
  <c r="K20" i="48"/>
  <c r="F24" i="48"/>
  <c r="O29" i="48"/>
  <c r="G33" i="48"/>
  <c r="F39" i="48"/>
  <c r="K9" i="48"/>
  <c r="G17" i="48"/>
  <c r="O20" i="48"/>
  <c r="N39" i="48"/>
  <c r="F44" i="51"/>
  <c r="J44" i="51"/>
  <c r="N44" i="51"/>
  <c r="F11" i="48"/>
  <c r="J15" i="48"/>
  <c r="J16" i="48"/>
  <c r="N17" i="48"/>
  <c r="J19" i="48"/>
  <c r="F31" i="48"/>
  <c r="N32" i="48"/>
  <c r="N37" i="48"/>
  <c r="N7" i="48"/>
  <c r="J11" i="48"/>
  <c r="N12" i="48"/>
  <c r="O14" i="48"/>
  <c r="K16" i="48"/>
  <c r="F17" i="48"/>
  <c r="C19" i="48"/>
  <c r="G23" i="48"/>
  <c r="F26" i="48"/>
  <c r="N27" i="48"/>
  <c r="J31" i="48"/>
  <c r="G36" i="48"/>
  <c r="J43" i="48"/>
  <c r="F7" i="48"/>
  <c r="C8" i="48"/>
  <c r="N8" i="48"/>
  <c r="G10" i="48"/>
  <c r="N11" i="48"/>
  <c r="G12" i="48"/>
  <c r="C13" i="48"/>
  <c r="O13" i="48"/>
  <c r="F16" i="48"/>
  <c r="N16" i="48"/>
  <c r="F19" i="48"/>
  <c r="O19" i="48"/>
  <c r="F22" i="48"/>
  <c r="J23" i="48"/>
  <c r="J24" i="48"/>
  <c r="J26" i="48"/>
  <c r="J28" i="48"/>
  <c r="F32" i="48"/>
  <c r="N33" i="48"/>
  <c r="O36" i="48"/>
  <c r="J7" i="48"/>
  <c r="F8" i="48"/>
  <c r="O8" i="48"/>
  <c r="N9" i="48"/>
  <c r="K10" i="48"/>
  <c r="Q11" i="48"/>
  <c r="J12" i="48"/>
  <c r="F13" i="48"/>
  <c r="I14" i="48"/>
  <c r="F15" i="48"/>
  <c r="G16" i="48"/>
  <c r="J17" i="48"/>
  <c r="J18" i="48"/>
  <c r="I19" i="48"/>
  <c r="F20" i="48"/>
  <c r="G21" i="48"/>
  <c r="M22" i="48"/>
  <c r="N23" i="48"/>
  <c r="F27" i="48"/>
  <c r="O28" i="48"/>
  <c r="O30" i="48"/>
  <c r="G32" i="48"/>
  <c r="J35" i="48"/>
  <c r="E49" i="51"/>
  <c r="M49" i="51"/>
  <c r="O25" i="61"/>
  <c r="O24" i="20" s="1"/>
  <c r="O27" i="61"/>
  <c r="O26" i="20" s="1"/>
  <c r="O29" i="61"/>
  <c r="O28" i="20" s="1"/>
  <c r="O31" i="61"/>
  <c r="O30" i="20" s="1"/>
  <c r="O33" i="61"/>
  <c r="O32" i="20" s="1"/>
  <c r="O35" i="61"/>
  <c r="O34" i="20" s="1"/>
  <c r="O37" i="61"/>
  <c r="O36" i="20" s="1"/>
  <c r="O39" i="61"/>
  <c r="O38" i="20" s="1"/>
  <c r="O36" i="61"/>
  <c r="O35" i="20" s="1"/>
  <c r="D42" i="48"/>
  <c r="D38" i="48"/>
  <c r="D40" i="48"/>
  <c r="D36" i="48"/>
  <c r="D32" i="48"/>
  <c r="D28" i="48"/>
  <c r="D39" i="48"/>
  <c r="D31" i="48"/>
  <c r="D27" i="48"/>
  <c r="D23" i="48"/>
  <c r="D19" i="48"/>
  <c r="D43" i="48"/>
  <c r="D26" i="48"/>
  <c r="D21" i="48"/>
  <c r="D16" i="48"/>
  <c r="D12" i="48"/>
  <c r="D8" i="48"/>
  <c r="D35" i="48"/>
  <c r="D30" i="48"/>
  <c r="D29" i="48"/>
  <c r="D22" i="48"/>
  <c r="L42" i="48"/>
  <c r="L38" i="48"/>
  <c r="L34" i="48"/>
  <c r="L40" i="48"/>
  <c r="L36" i="48"/>
  <c r="L32" i="48"/>
  <c r="L28" i="48"/>
  <c r="L39" i="48"/>
  <c r="L29" i="48"/>
  <c r="L27" i="48"/>
  <c r="L23" i="48"/>
  <c r="L19" i="48"/>
  <c r="L41" i="48"/>
  <c r="L31" i="48"/>
  <c r="L30" i="48"/>
  <c r="L24" i="48"/>
  <c r="L18" i="48"/>
  <c r="L16" i="48"/>
  <c r="L12" i="48"/>
  <c r="L8" i="48"/>
  <c r="L43" i="48"/>
  <c r="L25" i="48"/>
  <c r="L20" i="48"/>
  <c r="J47" i="48"/>
  <c r="J46" i="48"/>
  <c r="D9" i="48"/>
  <c r="P10" i="48"/>
  <c r="L11" i="48"/>
  <c r="L17" i="48"/>
  <c r="H24" i="48"/>
  <c r="H31" i="48"/>
  <c r="D34" i="48"/>
  <c r="E43" i="48"/>
  <c r="E39" i="48"/>
  <c r="E35" i="48"/>
  <c r="E41" i="48"/>
  <c r="E37" i="48"/>
  <c r="E33" i="48"/>
  <c r="E29" i="48"/>
  <c r="E40" i="48"/>
  <c r="E32" i="48"/>
  <c r="E24" i="48"/>
  <c r="E20" i="48"/>
  <c r="E38" i="48"/>
  <c r="E31" i="48"/>
  <c r="E30" i="48"/>
  <c r="E27" i="48"/>
  <c r="E22" i="48"/>
  <c r="E17" i="48"/>
  <c r="E13" i="48"/>
  <c r="E9" i="48"/>
  <c r="E42" i="48"/>
  <c r="E28" i="48"/>
  <c r="E23" i="48"/>
  <c r="Q43" i="48"/>
  <c r="Q39" i="48"/>
  <c r="Q35" i="48"/>
  <c r="Q41" i="48"/>
  <c r="Q37" i="48"/>
  <c r="Q33" i="48"/>
  <c r="Q29" i="48"/>
  <c r="Q36" i="48"/>
  <c r="Q28" i="48"/>
  <c r="Q24" i="48"/>
  <c r="Q20" i="48"/>
  <c r="Q40" i="48"/>
  <c r="Q23" i="48"/>
  <c r="Q18" i="48"/>
  <c r="Q17" i="48"/>
  <c r="Q13" i="48"/>
  <c r="Q9" i="48"/>
  <c r="R43" i="47"/>
  <c r="R39" i="47"/>
  <c r="R35" i="47"/>
  <c r="R31" i="47"/>
  <c r="R27" i="47"/>
  <c r="R23" i="47"/>
  <c r="R19" i="47"/>
  <c r="R15" i="47"/>
  <c r="R11" i="47"/>
  <c r="R7" i="47"/>
  <c r="Q42" i="48"/>
  <c r="Q32" i="48"/>
  <c r="Q31" i="48"/>
  <c r="Q30" i="48"/>
  <c r="Q25" i="48"/>
  <c r="Q19" i="48"/>
  <c r="P9" i="48"/>
  <c r="L10" i="48"/>
  <c r="H11" i="48"/>
  <c r="M11" i="48"/>
  <c r="M16" i="48"/>
  <c r="D18" i="48"/>
  <c r="D20" i="48"/>
  <c r="I23" i="48"/>
  <c r="P25" i="48"/>
  <c r="L26" i="48"/>
  <c r="L35" i="48"/>
  <c r="R10" i="47"/>
  <c r="R16" i="47"/>
  <c r="R21" i="47"/>
  <c r="R26" i="47"/>
  <c r="R32" i="47"/>
  <c r="R37" i="47"/>
  <c r="R42" i="47"/>
  <c r="D47" i="48"/>
  <c r="D48" i="48"/>
  <c r="D46" i="48"/>
  <c r="H47" i="48"/>
  <c r="H48" i="48"/>
  <c r="L47" i="48"/>
  <c r="L48" i="48"/>
  <c r="L46" i="48"/>
  <c r="P47" i="48"/>
  <c r="P46" i="48"/>
  <c r="P48" i="48"/>
  <c r="E7" i="48"/>
  <c r="P7" i="48"/>
  <c r="K8" i="48"/>
  <c r="Q8" i="48"/>
  <c r="G9" i="48"/>
  <c r="L9" i="48"/>
  <c r="C10" i="48"/>
  <c r="H10" i="48"/>
  <c r="M10" i="48"/>
  <c r="D11" i="48"/>
  <c r="I11" i="48"/>
  <c r="E12" i="48"/>
  <c r="O12" i="48"/>
  <c r="K13" i="48"/>
  <c r="P13" i="48"/>
  <c r="G14" i="48"/>
  <c r="L14" i="48"/>
  <c r="Q14" i="48"/>
  <c r="H15" i="48"/>
  <c r="M15" i="48"/>
  <c r="C16" i="48"/>
  <c r="I16" i="48"/>
  <c r="D17" i="48"/>
  <c r="E18" i="48"/>
  <c r="M18" i="48"/>
  <c r="E19" i="48"/>
  <c r="K19" i="48"/>
  <c r="P20" i="48"/>
  <c r="L21" i="48"/>
  <c r="Q22" i="48"/>
  <c r="D24" i="48"/>
  <c r="I25" i="48"/>
  <c r="E26" i="48"/>
  <c r="P26" i="48"/>
  <c r="K27" i="48"/>
  <c r="C28" i="48"/>
  <c r="P29" i="48"/>
  <c r="M31" i="48"/>
  <c r="M32" i="48"/>
  <c r="L33" i="48"/>
  <c r="D37" i="48"/>
  <c r="H42" i="48"/>
  <c r="H38" i="48"/>
  <c r="H34" i="48"/>
  <c r="H40" i="48"/>
  <c r="H36" i="48"/>
  <c r="H32" i="48"/>
  <c r="H28" i="48"/>
  <c r="H43" i="48"/>
  <c r="H35" i="48"/>
  <c r="H30" i="48"/>
  <c r="H27" i="48"/>
  <c r="H23" i="48"/>
  <c r="H19" i="48"/>
  <c r="H41" i="48"/>
  <c r="H37" i="48"/>
  <c r="H25" i="48"/>
  <c r="H20" i="48"/>
  <c r="H16" i="48"/>
  <c r="H12" i="48"/>
  <c r="H8" i="48"/>
  <c r="H39" i="48"/>
  <c r="H33" i="48"/>
  <c r="H26" i="48"/>
  <c r="H21" i="48"/>
  <c r="P42" i="48"/>
  <c r="P38" i="48"/>
  <c r="P34" i="48"/>
  <c r="P40" i="48"/>
  <c r="P36" i="48"/>
  <c r="P32" i="48"/>
  <c r="P28" i="48"/>
  <c r="P43" i="48"/>
  <c r="P35" i="48"/>
  <c r="P33" i="48"/>
  <c r="P27" i="48"/>
  <c r="P23" i="48"/>
  <c r="P19" i="48"/>
  <c r="P39" i="48"/>
  <c r="P22" i="48"/>
  <c r="P16" i="48"/>
  <c r="P12" i="48"/>
  <c r="P8" i="48"/>
  <c r="P37" i="48"/>
  <c r="P24" i="48"/>
  <c r="F47" i="48"/>
  <c r="F46" i="48"/>
  <c r="F48" i="48"/>
  <c r="N47" i="48"/>
  <c r="N48" i="48"/>
  <c r="N46" i="48"/>
  <c r="H7" i="48"/>
  <c r="H13" i="48"/>
  <c r="D14" i="48"/>
  <c r="P15" i="48"/>
  <c r="P18" i="48"/>
  <c r="D25" i="48"/>
  <c r="D33" i="48"/>
  <c r="L37" i="48"/>
  <c r="I43" i="48"/>
  <c r="I39" i="48"/>
  <c r="I35" i="48"/>
  <c r="I41" i="48"/>
  <c r="I37" i="48"/>
  <c r="I33" i="48"/>
  <c r="I29" i="48"/>
  <c r="I36" i="48"/>
  <c r="I31" i="48"/>
  <c r="I24" i="48"/>
  <c r="I20" i="48"/>
  <c r="I38" i="48"/>
  <c r="I42" i="48"/>
  <c r="I26" i="48"/>
  <c r="I21" i="48"/>
  <c r="I17" i="48"/>
  <c r="I13" i="48"/>
  <c r="I9" i="48"/>
  <c r="I34" i="48"/>
  <c r="I32" i="48"/>
  <c r="I27" i="48"/>
  <c r="I22" i="48"/>
  <c r="M43" i="48"/>
  <c r="M39" i="48"/>
  <c r="M35" i="48"/>
  <c r="M41" i="48"/>
  <c r="M37" i="48"/>
  <c r="M33" i="48"/>
  <c r="M29" i="48"/>
  <c r="M40" i="48"/>
  <c r="M30" i="48"/>
  <c r="M24" i="48"/>
  <c r="M20" i="48"/>
  <c r="M42" i="48"/>
  <c r="M36" i="48"/>
  <c r="M25" i="48"/>
  <c r="M19" i="48"/>
  <c r="M17" i="48"/>
  <c r="M13" i="48"/>
  <c r="M9" i="48"/>
  <c r="M38" i="48"/>
  <c r="M28" i="48"/>
  <c r="M26" i="48"/>
  <c r="M21" i="48"/>
  <c r="D7" i="48"/>
  <c r="I7" i="48"/>
  <c r="E8" i="48"/>
  <c r="Q10" i="48"/>
  <c r="I12" i="48"/>
  <c r="D13" i="48"/>
  <c r="E14" i="48"/>
  <c r="P14" i="48"/>
  <c r="L15" i="48"/>
  <c r="Q15" i="48"/>
  <c r="H17" i="48"/>
  <c r="E25" i="48"/>
  <c r="Q27" i="48"/>
  <c r="E34" i="48"/>
  <c r="P41" i="48"/>
  <c r="D44" i="51"/>
  <c r="Q44" i="50"/>
  <c r="Q44" i="51" s="1"/>
  <c r="R12" i="47"/>
  <c r="R17" i="47"/>
  <c r="R22" i="47"/>
  <c r="R28" i="47"/>
  <c r="R33" i="47"/>
  <c r="R38" i="47"/>
  <c r="C41" i="48"/>
  <c r="C37" i="48"/>
  <c r="C43" i="48"/>
  <c r="C39" i="48"/>
  <c r="C35" i="48"/>
  <c r="C31" i="48"/>
  <c r="C38" i="48"/>
  <c r="C30" i="48"/>
  <c r="C26" i="48"/>
  <c r="C22" i="48"/>
  <c r="C42" i="48"/>
  <c r="C36" i="48"/>
  <c r="C34" i="48"/>
  <c r="C33" i="48"/>
  <c r="C32" i="48"/>
  <c r="C25" i="48"/>
  <c r="C20" i="48"/>
  <c r="C15" i="48"/>
  <c r="C11" i="48"/>
  <c r="C7" i="48"/>
  <c r="C40" i="48"/>
  <c r="C27" i="48"/>
  <c r="C21" i="48"/>
  <c r="G41" i="48"/>
  <c r="G37" i="48"/>
  <c r="G43" i="48"/>
  <c r="G39" i="48"/>
  <c r="G35" i="48"/>
  <c r="G31" i="48"/>
  <c r="G42" i="48"/>
  <c r="G34" i="48"/>
  <c r="G29" i="48"/>
  <c r="G26" i="48"/>
  <c r="G22" i="48"/>
  <c r="G18" i="48"/>
  <c r="G40" i="48"/>
  <c r="G28" i="48"/>
  <c r="G24" i="48"/>
  <c r="G19" i="48"/>
  <c r="G15" i="48"/>
  <c r="G11" i="48"/>
  <c r="G7" i="48"/>
  <c r="G25" i="48"/>
  <c r="G20" i="48"/>
  <c r="K41" i="48"/>
  <c r="K37" i="48"/>
  <c r="K43" i="48"/>
  <c r="K39" i="48"/>
  <c r="K35" i="48"/>
  <c r="K31" i="48"/>
  <c r="K38" i="48"/>
  <c r="K33" i="48"/>
  <c r="K28" i="48"/>
  <c r="K26" i="48"/>
  <c r="K22" i="48"/>
  <c r="K18" i="48"/>
  <c r="K40" i="48"/>
  <c r="K34" i="48"/>
  <c r="K32" i="48"/>
  <c r="K23" i="48"/>
  <c r="K15" i="48"/>
  <c r="K11" i="48"/>
  <c r="K7" i="48"/>
  <c r="K36" i="48"/>
  <c r="K30" i="48"/>
  <c r="K29" i="48"/>
  <c r="K24" i="48"/>
  <c r="O41" i="48"/>
  <c r="O37" i="48"/>
  <c r="O43" i="48"/>
  <c r="O39" i="48"/>
  <c r="O35" i="48"/>
  <c r="O31" i="48"/>
  <c r="O42" i="48"/>
  <c r="O34" i="48"/>
  <c r="O32" i="48"/>
  <c r="O26" i="48"/>
  <c r="O22" i="48"/>
  <c r="O18" i="48"/>
  <c r="O38" i="48"/>
  <c r="O27" i="48"/>
  <c r="O21" i="48"/>
  <c r="O15" i="48"/>
  <c r="O11" i="48"/>
  <c r="O7" i="48"/>
  <c r="O40" i="48"/>
  <c r="O33" i="48"/>
  <c r="O23" i="48"/>
  <c r="E48" i="48"/>
  <c r="E46" i="48"/>
  <c r="I48" i="48"/>
  <c r="I46" i="48"/>
  <c r="I47" i="48"/>
  <c r="M48" i="48"/>
  <c r="M46" i="48"/>
  <c r="M47" i="48"/>
  <c r="Q48" i="48"/>
  <c r="Q46" i="48"/>
  <c r="Q47" i="48"/>
  <c r="L7" i="48"/>
  <c r="Q7" i="48"/>
  <c r="G8" i="48"/>
  <c r="M8" i="48"/>
  <c r="C9" i="48"/>
  <c r="H9" i="48"/>
  <c r="D10" i="48"/>
  <c r="I10" i="48"/>
  <c r="O10" i="48"/>
  <c r="E11" i="48"/>
  <c r="P11" i="48"/>
  <c r="K12" i="48"/>
  <c r="Q12" i="48"/>
  <c r="G13" i="48"/>
  <c r="L13" i="48"/>
  <c r="C14" i="48"/>
  <c r="H14" i="48"/>
  <c r="M14" i="48"/>
  <c r="D15" i="48"/>
  <c r="I15" i="48"/>
  <c r="E16" i="48"/>
  <c r="O16" i="48"/>
  <c r="K17" i="48"/>
  <c r="P17" i="48"/>
  <c r="H18" i="48"/>
  <c r="E21" i="48"/>
  <c r="P21" i="48"/>
  <c r="L22" i="48"/>
  <c r="C23" i="48"/>
  <c r="M23" i="48"/>
  <c r="O24" i="48"/>
  <c r="K25" i="48"/>
  <c r="Q26" i="48"/>
  <c r="M27" i="48"/>
  <c r="I28" i="48"/>
  <c r="H29" i="48"/>
  <c r="G30" i="48"/>
  <c r="P31" i="48"/>
  <c r="Q34" i="48"/>
  <c r="E36" i="48"/>
  <c r="Q38" i="48"/>
  <c r="D41" i="48"/>
  <c r="H46" i="48"/>
  <c r="J48" i="48"/>
  <c r="F40" i="48"/>
  <c r="F36" i="48"/>
  <c r="F42" i="48"/>
  <c r="F38" i="48"/>
  <c r="F34" i="48"/>
  <c r="F30" i="48"/>
  <c r="F41" i="48"/>
  <c r="F33" i="48"/>
  <c r="F28" i="48"/>
  <c r="F25" i="48"/>
  <c r="F21" i="48"/>
  <c r="J40" i="48"/>
  <c r="J36" i="48"/>
  <c r="J42" i="48"/>
  <c r="J38" i="48"/>
  <c r="J34" i="48"/>
  <c r="J30" i="48"/>
  <c r="J37" i="48"/>
  <c r="J32" i="48"/>
  <c r="J25" i="48"/>
  <c r="J21" i="48"/>
  <c r="N40" i="48"/>
  <c r="N36" i="48"/>
  <c r="N42" i="48"/>
  <c r="N38" i="48"/>
  <c r="N34" i="48"/>
  <c r="N30" i="48"/>
  <c r="N41" i="48"/>
  <c r="N31" i="48"/>
  <c r="N25" i="48"/>
  <c r="N21" i="48"/>
  <c r="C46" i="48"/>
  <c r="C48" i="48"/>
  <c r="C47" i="48"/>
  <c r="G46" i="48"/>
  <c r="G49" i="48" s="1"/>
  <c r="G48" i="48"/>
  <c r="K46" i="48"/>
  <c r="K48" i="48"/>
  <c r="K47" i="48"/>
  <c r="O46" i="48"/>
  <c r="O48" i="48"/>
  <c r="F10" i="48"/>
  <c r="J10" i="48"/>
  <c r="N10" i="48"/>
  <c r="F14" i="48"/>
  <c r="J14" i="48"/>
  <c r="N14" i="48"/>
  <c r="F18" i="48"/>
  <c r="N20" i="48"/>
  <c r="J22" i="48"/>
  <c r="F23" i="48"/>
  <c r="N26" i="48"/>
  <c r="J27" i="48"/>
  <c r="N28" i="48"/>
  <c r="F29" i="48"/>
  <c r="N29" i="48"/>
  <c r="J33" i="48"/>
  <c r="F35" i="48"/>
  <c r="J39" i="48"/>
  <c r="N43" i="48"/>
  <c r="I49" i="51"/>
  <c r="Q49" i="50"/>
  <c r="Q49" i="51" s="1"/>
  <c r="K5" i="20"/>
  <c r="H49" i="48" l="1"/>
  <c r="R49" i="47"/>
  <c r="M44" i="48"/>
  <c r="N44" i="48"/>
  <c r="M49" i="48"/>
  <c r="J49" i="48"/>
  <c r="J44" i="48"/>
  <c r="F44" i="48"/>
  <c r="F49" i="48"/>
  <c r="K49" i="48"/>
  <c r="K44" i="48"/>
  <c r="I44" i="48"/>
  <c r="Q44" i="48"/>
  <c r="Q49" i="48"/>
  <c r="E49" i="48"/>
  <c r="G44" i="48"/>
  <c r="D44" i="48"/>
  <c r="H44" i="48"/>
  <c r="E44" i="48"/>
  <c r="L49" i="48"/>
  <c r="L44" i="48"/>
  <c r="O44" i="48"/>
  <c r="N49" i="48"/>
  <c r="D49" i="48"/>
  <c r="R44" i="47"/>
  <c r="O49" i="48"/>
  <c r="C49" i="48"/>
  <c r="I49" i="48"/>
  <c r="C44" i="48"/>
  <c r="P44" i="48"/>
  <c r="P49" i="48"/>
  <c r="Q35" i="5"/>
  <c r="P35" i="5"/>
  <c r="O35" i="5"/>
  <c r="N35" i="5"/>
  <c r="M35" i="5"/>
  <c r="L35" i="5"/>
  <c r="K35" i="5"/>
  <c r="J35" i="5"/>
  <c r="I35" i="5"/>
  <c r="H35" i="5"/>
  <c r="G35" i="5"/>
  <c r="F35" i="5"/>
  <c r="E35" i="5"/>
  <c r="D35" i="5"/>
  <c r="C36" i="9" s="1"/>
  <c r="C35" i="5"/>
  <c r="Q34" i="5"/>
  <c r="P34" i="5"/>
  <c r="O34" i="5"/>
  <c r="N34" i="5"/>
  <c r="M34" i="5"/>
  <c r="L34" i="5"/>
  <c r="K34" i="5"/>
  <c r="J34" i="5"/>
  <c r="I34" i="5"/>
  <c r="H34" i="5"/>
  <c r="G34" i="5"/>
  <c r="F34" i="5"/>
  <c r="E34" i="5"/>
  <c r="D34" i="5"/>
  <c r="C35" i="9" s="1"/>
  <c r="C34" i="5"/>
  <c r="Q33" i="5"/>
  <c r="P33" i="5"/>
  <c r="O33" i="5"/>
  <c r="N33" i="5"/>
  <c r="M33" i="5"/>
  <c r="L33" i="5"/>
  <c r="K33" i="5"/>
  <c r="J33" i="5"/>
  <c r="I33" i="5"/>
  <c r="H33" i="5"/>
  <c r="G33" i="5"/>
  <c r="F33" i="5"/>
  <c r="E33" i="5"/>
  <c r="D33" i="5"/>
  <c r="C34" i="9" s="1"/>
  <c r="C33" i="5"/>
  <c r="Q30" i="5"/>
  <c r="P30" i="5"/>
  <c r="O30" i="5"/>
  <c r="N30" i="5"/>
  <c r="M30" i="5"/>
  <c r="L30" i="5"/>
  <c r="K30" i="5"/>
  <c r="J30" i="5"/>
  <c r="I30" i="5"/>
  <c r="H30" i="5"/>
  <c r="G30" i="5"/>
  <c r="F30" i="5"/>
  <c r="E30" i="5"/>
  <c r="D30" i="5"/>
  <c r="C31" i="9" s="1"/>
  <c r="C30" i="5"/>
  <c r="Q29" i="5"/>
  <c r="P29" i="5"/>
  <c r="O29" i="5"/>
  <c r="N29" i="5"/>
  <c r="M29" i="5"/>
  <c r="L29" i="5"/>
  <c r="K29" i="5"/>
  <c r="J29" i="5"/>
  <c r="I29" i="5"/>
  <c r="H29" i="5"/>
  <c r="G29" i="5"/>
  <c r="F29" i="5"/>
  <c r="E29" i="5"/>
  <c r="D29" i="5"/>
  <c r="C30" i="9" s="1"/>
  <c r="C29" i="5"/>
  <c r="Q28" i="5"/>
  <c r="P28" i="5"/>
  <c r="O28" i="5"/>
  <c r="N28" i="5"/>
  <c r="M28" i="5"/>
  <c r="L28" i="5"/>
  <c r="K28" i="5"/>
  <c r="J28" i="5"/>
  <c r="I28" i="5"/>
  <c r="H28" i="5"/>
  <c r="G28" i="5"/>
  <c r="F28" i="5"/>
  <c r="E28" i="5"/>
  <c r="D28" i="5"/>
  <c r="C29" i="9" s="1"/>
  <c r="C28" i="5"/>
  <c r="Q27" i="5"/>
  <c r="P27" i="5"/>
  <c r="O27" i="5"/>
  <c r="N27" i="5"/>
  <c r="M27" i="5"/>
  <c r="L27" i="5"/>
  <c r="K27" i="5"/>
  <c r="J27" i="5"/>
  <c r="I27" i="5"/>
  <c r="H27" i="5"/>
  <c r="G27" i="5"/>
  <c r="F27" i="5"/>
  <c r="E27" i="5"/>
  <c r="D27" i="5"/>
  <c r="C28" i="9" s="1"/>
  <c r="C27" i="5"/>
  <c r="Q26" i="5"/>
  <c r="P26" i="5"/>
  <c r="O26" i="5"/>
  <c r="N26" i="5"/>
  <c r="M26" i="5"/>
  <c r="L26" i="5"/>
  <c r="K26" i="5"/>
  <c r="J26" i="5"/>
  <c r="I26" i="5"/>
  <c r="H26" i="5"/>
  <c r="G26" i="5"/>
  <c r="F26" i="5"/>
  <c r="E26" i="5"/>
  <c r="D26" i="5"/>
  <c r="C27" i="9" s="1"/>
  <c r="C26" i="5"/>
  <c r="Q25" i="5"/>
  <c r="P25" i="5"/>
  <c r="O25" i="5"/>
  <c r="N25" i="5"/>
  <c r="M25" i="5"/>
  <c r="L25" i="5"/>
  <c r="K25" i="5"/>
  <c r="J25" i="5"/>
  <c r="I25" i="5"/>
  <c r="H25" i="5"/>
  <c r="G25" i="5"/>
  <c r="F25" i="5"/>
  <c r="E25" i="5"/>
  <c r="D25" i="5"/>
  <c r="C26" i="9" s="1"/>
  <c r="C25" i="5"/>
  <c r="Q24" i="5"/>
  <c r="P24" i="5"/>
  <c r="O24" i="5"/>
  <c r="N24" i="5"/>
  <c r="M24" i="5"/>
  <c r="L24" i="5"/>
  <c r="K24" i="5"/>
  <c r="J24" i="5"/>
  <c r="I24" i="5"/>
  <c r="H24" i="5"/>
  <c r="G24" i="5"/>
  <c r="F24" i="5"/>
  <c r="E24" i="5"/>
  <c r="D24" i="5"/>
  <c r="C25" i="9" s="1"/>
  <c r="C24" i="5"/>
  <c r="Q23" i="5"/>
  <c r="P23" i="5"/>
  <c r="O23" i="5"/>
  <c r="N23" i="5"/>
  <c r="M23" i="5"/>
  <c r="L23" i="5"/>
  <c r="K23" i="5"/>
  <c r="J23" i="5"/>
  <c r="I23" i="5"/>
  <c r="H23" i="5"/>
  <c r="G23" i="5"/>
  <c r="F23" i="5"/>
  <c r="E23" i="5"/>
  <c r="D23" i="5"/>
  <c r="C24" i="9" s="1"/>
  <c r="C23" i="5"/>
  <c r="Q22" i="5"/>
  <c r="P22" i="5"/>
  <c r="O22" i="5"/>
  <c r="N22" i="5"/>
  <c r="M22" i="5"/>
  <c r="L22" i="5"/>
  <c r="K22" i="5"/>
  <c r="J22" i="5"/>
  <c r="I22" i="5"/>
  <c r="H22" i="5"/>
  <c r="G22" i="5"/>
  <c r="F22" i="5"/>
  <c r="E22" i="5"/>
  <c r="D22" i="5"/>
  <c r="C23" i="9" s="1"/>
  <c r="C22" i="5"/>
  <c r="Q21" i="5"/>
  <c r="P21" i="5"/>
  <c r="O21" i="5"/>
  <c r="N21" i="5"/>
  <c r="M21" i="5"/>
  <c r="L21" i="5"/>
  <c r="K21" i="5"/>
  <c r="J21" i="5"/>
  <c r="I21" i="5"/>
  <c r="H21" i="5"/>
  <c r="G21" i="5"/>
  <c r="F21" i="5"/>
  <c r="E21" i="5"/>
  <c r="D21" i="5"/>
  <c r="C22" i="9" s="1"/>
  <c r="C21" i="5"/>
  <c r="Q20" i="5"/>
  <c r="P20" i="5"/>
  <c r="O20" i="5"/>
  <c r="N20" i="5"/>
  <c r="M20" i="5"/>
  <c r="L20" i="5"/>
  <c r="K20" i="5"/>
  <c r="J20" i="5"/>
  <c r="I20" i="5"/>
  <c r="H20" i="5"/>
  <c r="G20" i="5"/>
  <c r="F20" i="5"/>
  <c r="E20" i="5"/>
  <c r="D20" i="5"/>
  <c r="C21" i="9" s="1"/>
  <c r="C20" i="5"/>
  <c r="Q19" i="5"/>
  <c r="P19" i="5"/>
  <c r="O19" i="5"/>
  <c r="N19" i="5"/>
  <c r="M19" i="5"/>
  <c r="L19" i="5"/>
  <c r="K19" i="5"/>
  <c r="J19" i="5"/>
  <c r="I19" i="5"/>
  <c r="H19" i="5"/>
  <c r="G19" i="5"/>
  <c r="F19" i="5"/>
  <c r="E19" i="5"/>
  <c r="D19" i="5"/>
  <c r="C20" i="9" s="1"/>
  <c r="C19" i="5"/>
  <c r="Q18" i="5"/>
  <c r="P18" i="5"/>
  <c r="O18" i="5"/>
  <c r="N18" i="5"/>
  <c r="M18" i="5"/>
  <c r="L18" i="5"/>
  <c r="K18" i="5"/>
  <c r="J18" i="5"/>
  <c r="I18" i="5"/>
  <c r="H18" i="5"/>
  <c r="G18" i="5"/>
  <c r="F18" i="5"/>
  <c r="E18" i="5"/>
  <c r="D18" i="5"/>
  <c r="C19" i="9" s="1"/>
  <c r="C18" i="5"/>
  <c r="Q17" i="5"/>
  <c r="P17" i="5"/>
  <c r="O17" i="5"/>
  <c r="N17" i="5"/>
  <c r="M17" i="5"/>
  <c r="L17" i="5"/>
  <c r="K17" i="5"/>
  <c r="J17" i="5"/>
  <c r="I17" i="5"/>
  <c r="H17" i="5"/>
  <c r="G17" i="5"/>
  <c r="F17" i="5"/>
  <c r="E17" i="5"/>
  <c r="D17" i="5"/>
  <c r="C18" i="9" s="1"/>
  <c r="C17" i="5"/>
  <c r="Q16" i="5"/>
  <c r="P16" i="5"/>
  <c r="O16" i="5"/>
  <c r="N16" i="5"/>
  <c r="M16" i="5"/>
  <c r="L16" i="5"/>
  <c r="K16" i="5"/>
  <c r="J16" i="5"/>
  <c r="I16" i="5"/>
  <c r="H16" i="5"/>
  <c r="G16" i="5"/>
  <c r="F16" i="5"/>
  <c r="E16" i="5"/>
  <c r="D16" i="5"/>
  <c r="C17" i="9" s="1"/>
  <c r="C16" i="5"/>
  <c r="Q15" i="5"/>
  <c r="P15" i="5"/>
  <c r="O15" i="5"/>
  <c r="N15" i="5"/>
  <c r="M15" i="5"/>
  <c r="L15" i="5"/>
  <c r="K15" i="5"/>
  <c r="J15" i="5"/>
  <c r="I15" i="5"/>
  <c r="H15" i="5"/>
  <c r="G15" i="5"/>
  <c r="F15" i="5"/>
  <c r="E15" i="5"/>
  <c r="D15" i="5"/>
  <c r="C16" i="9" s="1"/>
  <c r="C15" i="5"/>
  <c r="Q14" i="5"/>
  <c r="P14" i="5"/>
  <c r="O14" i="5"/>
  <c r="N14" i="5"/>
  <c r="M14" i="5"/>
  <c r="L14" i="5"/>
  <c r="K14" i="5"/>
  <c r="J14" i="5"/>
  <c r="I14" i="5"/>
  <c r="H14" i="5"/>
  <c r="G14" i="5"/>
  <c r="F14" i="5"/>
  <c r="E14" i="5"/>
  <c r="D14" i="5"/>
  <c r="C15" i="9" s="1"/>
  <c r="C14" i="5"/>
  <c r="Q13" i="5"/>
  <c r="P13" i="5"/>
  <c r="O13" i="5"/>
  <c r="N13" i="5"/>
  <c r="M13" i="5"/>
  <c r="L13" i="5"/>
  <c r="K13" i="5"/>
  <c r="J13" i="5"/>
  <c r="I13" i="5"/>
  <c r="H13" i="5"/>
  <c r="G13" i="5"/>
  <c r="F13" i="5"/>
  <c r="E13" i="5"/>
  <c r="D13" i="5"/>
  <c r="C14" i="9" s="1"/>
  <c r="C13" i="5"/>
  <c r="Q12" i="5"/>
  <c r="P12" i="5"/>
  <c r="O12" i="5"/>
  <c r="N12" i="5"/>
  <c r="M12" i="5"/>
  <c r="L12" i="5"/>
  <c r="K12" i="5"/>
  <c r="J12" i="5"/>
  <c r="I12" i="5"/>
  <c r="H12" i="5"/>
  <c r="G12" i="5"/>
  <c r="F12" i="5"/>
  <c r="E12" i="5"/>
  <c r="D12" i="5"/>
  <c r="C13" i="9" s="1"/>
  <c r="C12" i="5"/>
  <c r="Q11" i="5"/>
  <c r="P11" i="5"/>
  <c r="O11" i="5"/>
  <c r="N11" i="5"/>
  <c r="M11" i="5"/>
  <c r="L11" i="5"/>
  <c r="K11" i="5"/>
  <c r="J11" i="5"/>
  <c r="I11" i="5"/>
  <c r="H11" i="5"/>
  <c r="G11" i="5"/>
  <c r="F11" i="5"/>
  <c r="E11" i="5"/>
  <c r="D11" i="5"/>
  <c r="C12" i="9" s="1"/>
  <c r="C11" i="5"/>
  <c r="Q10" i="5"/>
  <c r="P10" i="5"/>
  <c r="O10" i="5"/>
  <c r="N10" i="5"/>
  <c r="M10" i="5"/>
  <c r="L10" i="5"/>
  <c r="K10" i="5"/>
  <c r="J10" i="5"/>
  <c r="I10" i="5"/>
  <c r="H10" i="5"/>
  <c r="G10" i="5"/>
  <c r="F10" i="5"/>
  <c r="E10" i="5"/>
  <c r="D10" i="5"/>
  <c r="C11" i="9" s="1"/>
  <c r="C10" i="5"/>
  <c r="Q9" i="5"/>
  <c r="P9" i="5"/>
  <c r="O9" i="5"/>
  <c r="N9" i="5"/>
  <c r="M9" i="5"/>
  <c r="L9" i="5"/>
  <c r="K9" i="5"/>
  <c r="J9" i="5"/>
  <c r="I9" i="5"/>
  <c r="H9" i="5"/>
  <c r="G9" i="5"/>
  <c r="F9" i="5"/>
  <c r="E9" i="5"/>
  <c r="D9" i="5"/>
  <c r="C10" i="9" s="1"/>
  <c r="C9" i="5"/>
  <c r="Q8" i="5"/>
  <c r="P8" i="5"/>
  <c r="O8" i="5"/>
  <c r="N8" i="5"/>
  <c r="M8" i="5"/>
  <c r="L8" i="5"/>
  <c r="K8" i="5"/>
  <c r="J8" i="5"/>
  <c r="I8" i="5"/>
  <c r="H8" i="5"/>
  <c r="G8" i="5"/>
  <c r="F8" i="5"/>
  <c r="E8" i="5"/>
  <c r="D8" i="5"/>
  <c r="C9" i="9" s="1"/>
  <c r="C8" i="5"/>
  <c r="Q7" i="5"/>
  <c r="P7" i="5"/>
  <c r="O7" i="5"/>
  <c r="N7" i="5"/>
  <c r="M7" i="5"/>
  <c r="L7" i="5"/>
  <c r="K7" i="5"/>
  <c r="J7" i="5"/>
  <c r="I7" i="5"/>
  <c r="H7" i="5"/>
  <c r="G7" i="5"/>
  <c r="F7" i="5"/>
  <c r="E7" i="5"/>
  <c r="D7" i="5"/>
  <c r="C8" i="9" s="1"/>
  <c r="C7" i="5"/>
  <c r="Q6" i="5"/>
  <c r="P6" i="5"/>
  <c r="O6" i="5"/>
  <c r="N6" i="5"/>
  <c r="M6" i="5"/>
  <c r="L6" i="5"/>
  <c r="K6" i="5"/>
  <c r="J6" i="5"/>
  <c r="I6" i="5"/>
  <c r="H6" i="5"/>
  <c r="G6" i="5"/>
  <c r="F6" i="5"/>
  <c r="E6" i="5"/>
  <c r="D6" i="5"/>
  <c r="C7" i="9" s="1"/>
  <c r="Q35" i="41"/>
  <c r="P35" i="41"/>
  <c r="O35" i="41"/>
  <c r="N35" i="41"/>
  <c r="M35" i="41"/>
  <c r="L35" i="41"/>
  <c r="K35" i="41"/>
  <c r="J35" i="41"/>
  <c r="I35" i="41"/>
  <c r="H35" i="41"/>
  <c r="G35" i="41"/>
  <c r="F35" i="41"/>
  <c r="E35" i="41"/>
  <c r="D35" i="41"/>
  <c r="D36" i="9" s="1"/>
  <c r="C35" i="41"/>
  <c r="Q34" i="41"/>
  <c r="P34" i="41"/>
  <c r="O34" i="41"/>
  <c r="N34" i="41"/>
  <c r="M34" i="41"/>
  <c r="L34" i="41"/>
  <c r="K34" i="41"/>
  <c r="J34" i="41"/>
  <c r="I34" i="41"/>
  <c r="H34" i="41"/>
  <c r="G34" i="41"/>
  <c r="F34" i="41"/>
  <c r="E34" i="41"/>
  <c r="D34" i="41"/>
  <c r="D35" i="9" s="1"/>
  <c r="C34" i="41"/>
  <c r="Q33" i="41"/>
  <c r="P33" i="41"/>
  <c r="O33" i="41"/>
  <c r="N33" i="41"/>
  <c r="M33" i="41"/>
  <c r="L33" i="41"/>
  <c r="K33" i="41"/>
  <c r="J33" i="41"/>
  <c r="I33" i="41"/>
  <c r="H33" i="41"/>
  <c r="G33" i="41"/>
  <c r="F33" i="41"/>
  <c r="E33" i="41"/>
  <c r="D33" i="41"/>
  <c r="D34" i="9" s="1"/>
  <c r="C33" i="41"/>
  <c r="Q30" i="41"/>
  <c r="P30" i="41"/>
  <c r="O30" i="41"/>
  <c r="N30" i="41"/>
  <c r="M30" i="41"/>
  <c r="L30" i="41"/>
  <c r="K30" i="41"/>
  <c r="J30" i="41"/>
  <c r="I30" i="41"/>
  <c r="H30" i="41"/>
  <c r="G30" i="41"/>
  <c r="F30" i="41"/>
  <c r="E30" i="41"/>
  <c r="D30" i="41"/>
  <c r="D31" i="9" s="1"/>
  <c r="C30" i="41"/>
  <c r="Q29" i="41"/>
  <c r="P29" i="41"/>
  <c r="O29" i="41"/>
  <c r="N29" i="41"/>
  <c r="M29" i="41"/>
  <c r="L29" i="41"/>
  <c r="K29" i="41"/>
  <c r="J29" i="41"/>
  <c r="I29" i="41"/>
  <c r="H29" i="41"/>
  <c r="G29" i="41"/>
  <c r="F29" i="41"/>
  <c r="E29" i="41"/>
  <c r="D29" i="41"/>
  <c r="D30" i="9" s="1"/>
  <c r="C29" i="41"/>
  <c r="Q28" i="41"/>
  <c r="P28" i="41"/>
  <c r="O28" i="41"/>
  <c r="N28" i="41"/>
  <c r="M28" i="41"/>
  <c r="L28" i="41"/>
  <c r="K28" i="41"/>
  <c r="J28" i="41"/>
  <c r="I28" i="41"/>
  <c r="H28" i="41"/>
  <c r="G28" i="41"/>
  <c r="F28" i="41"/>
  <c r="E28" i="41"/>
  <c r="D28" i="41"/>
  <c r="D29" i="9" s="1"/>
  <c r="C28" i="41"/>
  <c r="Q27" i="41"/>
  <c r="P27" i="41"/>
  <c r="O27" i="41"/>
  <c r="N27" i="41"/>
  <c r="M27" i="41"/>
  <c r="L27" i="41"/>
  <c r="K27" i="41"/>
  <c r="J27" i="41"/>
  <c r="I27" i="41"/>
  <c r="H27" i="41"/>
  <c r="G27" i="41"/>
  <c r="F27" i="41"/>
  <c r="E27" i="41"/>
  <c r="D27" i="41"/>
  <c r="D28" i="9" s="1"/>
  <c r="C27" i="41"/>
  <c r="Q26" i="41"/>
  <c r="P26" i="41"/>
  <c r="O26" i="41"/>
  <c r="N26" i="41"/>
  <c r="M26" i="41"/>
  <c r="L26" i="41"/>
  <c r="K26" i="41"/>
  <c r="J26" i="41"/>
  <c r="I26" i="41"/>
  <c r="H26" i="41"/>
  <c r="G26" i="41"/>
  <c r="F26" i="41"/>
  <c r="E26" i="41"/>
  <c r="D26" i="41"/>
  <c r="D27" i="9" s="1"/>
  <c r="C26" i="41"/>
  <c r="Q25" i="41"/>
  <c r="P25" i="41"/>
  <c r="O25" i="41"/>
  <c r="N25" i="41"/>
  <c r="M25" i="41"/>
  <c r="L25" i="41"/>
  <c r="K25" i="41"/>
  <c r="J25" i="41"/>
  <c r="I25" i="41"/>
  <c r="H25" i="41"/>
  <c r="G25" i="41"/>
  <c r="F25" i="41"/>
  <c r="E25" i="41"/>
  <c r="D25" i="41"/>
  <c r="D26" i="9" s="1"/>
  <c r="C25" i="41"/>
  <c r="Q24" i="41"/>
  <c r="P24" i="41"/>
  <c r="O24" i="41"/>
  <c r="N24" i="41"/>
  <c r="M24" i="41"/>
  <c r="L24" i="41"/>
  <c r="K24" i="41"/>
  <c r="J24" i="41"/>
  <c r="I24" i="41"/>
  <c r="H24" i="41"/>
  <c r="G24" i="41"/>
  <c r="F24" i="41"/>
  <c r="E24" i="41"/>
  <c r="D24" i="41"/>
  <c r="D25" i="9" s="1"/>
  <c r="C24" i="41"/>
  <c r="Q23" i="41"/>
  <c r="P23" i="41"/>
  <c r="O23" i="41"/>
  <c r="N23" i="41"/>
  <c r="M23" i="41"/>
  <c r="L23" i="41"/>
  <c r="K23" i="41"/>
  <c r="J23" i="41"/>
  <c r="I23" i="41"/>
  <c r="H23" i="41"/>
  <c r="G23" i="41"/>
  <c r="F23" i="41"/>
  <c r="E23" i="41"/>
  <c r="D23" i="41"/>
  <c r="D24" i="9" s="1"/>
  <c r="C23" i="41"/>
  <c r="Q22" i="41"/>
  <c r="P22" i="41"/>
  <c r="O22" i="41"/>
  <c r="N22" i="41"/>
  <c r="M22" i="41"/>
  <c r="L22" i="41"/>
  <c r="K22" i="41"/>
  <c r="J22" i="41"/>
  <c r="I22" i="41"/>
  <c r="H22" i="41"/>
  <c r="G22" i="41"/>
  <c r="F22" i="41"/>
  <c r="E22" i="41"/>
  <c r="D22" i="41"/>
  <c r="D23" i="9" s="1"/>
  <c r="C22" i="41"/>
  <c r="Q21" i="41"/>
  <c r="P21" i="41"/>
  <c r="O21" i="41"/>
  <c r="N21" i="41"/>
  <c r="M21" i="41"/>
  <c r="L21" i="41"/>
  <c r="K21" i="41"/>
  <c r="J21" i="41"/>
  <c r="I21" i="41"/>
  <c r="H21" i="41"/>
  <c r="G21" i="41"/>
  <c r="F21" i="41"/>
  <c r="E21" i="41"/>
  <c r="D21" i="41"/>
  <c r="D22" i="9" s="1"/>
  <c r="C21" i="41"/>
  <c r="Q20" i="41"/>
  <c r="P20" i="41"/>
  <c r="O20" i="41"/>
  <c r="N20" i="41"/>
  <c r="M20" i="41"/>
  <c r="L20" i="41"/>
  <c r="K20" i="41"/>
  <c r="J20" i="41"/>
  <c r="I20" i="41"/>
  <c r="H20" i="41"/>
  <c r="G20" i="41"/>
  <c r="F20" i="41"/>
  <c r="E20" i="41"/>
  <c r="D20" i="41"/>
  <c r="D21" i="9" s="1"/>
  <c r="C20" i="41"/>
  <c r="Q19" i="41"/>
  <c r="P19" i="41"/>
  <c r="O19" i="41"/>
  <c r="N19" i="41"/>
  <c r="M19" i="41"/>
  <c r="L19" i="41"/>
  <c r="K19" i="41"/>
  <c r="J19" i="41"/>
  <c r="I19" i="41"/>
  <c r="H19" i="41"/>
  <c r="G19" i="41"/>
  <c r="F19" i="41"/>
  <c r="E19" i="41"/>
  <c r="D19" i="41"/>
  <c r="D20" i="9" s="1"/>
  <c r="C19" i="41"/>
  <c r="Q18" i="41"/>
  <c r="P18" i="41"/>
  <c r="O18" i="41"/>
  <c r="N18" i="41"/>
  <c r="M18" i="41"/>
  <c r="L18" i="41"/>
  <c r="K18" i="41"/>
  <c r="J18" i="41"/>
  <c r="I18" i="41"/>
  <c r="H18" i="41"/>
  <c r="G18" i="41"/>
  <c r="F18" i="41"/>
  <c r="E18" i="41"/>
  <c r="D18" i="41"/>
  <c r="D19" i="9" s="1"/>
  <c r="C18" i="41"/>
  <c r="Q17" i="41"/>
  <c r="P17" i="41"/>
  <c r="O17" i="41"/>
  <c r="N17" i="41"/>
  <c r="M17" i="41"/>
  <c r="L17" i="41"/>
  <c r="K17" i="41"/>
  <c r="J17" i="41"/>
  <c r="I17" i="41"/>
  <c r="H17" i="41"/>
  <c r="G17" i="41"/>
  <c r="F17" i="41"/>
  <c r="E17" i="41"/>
  <c r="D17" i="41"/>
  <c r="D18" i="9" s="1"/>
  <c r="C17" i="41"/>
  <c r="Q16" i="41"/>
  <c r="P16" i="41"/>
  <c r="O16" i="41"/>
  <c r="N16" i="41"/>
  <c r="M16" i="41"/>
  <c r="L16" i="41"/>
  <c r="K16" i="41"/>
  <c r="J16" i="41"/>
  <c r="I16" i="41"/>
  <c r="H16" i="41"/>
  <c r="G16" i="41"/>
  <c r="F16" i="41"/>
  <c r="E16" i="41"/>
  <c r="D16" i="41"/>
  <c r="D17" i="9" s="1"/>
  <c r="C16" i="41"/>
  <c r="Q15" i="41"/>
  <c r="P15" i="41"/>
  <c r="O15" i="41"/>
  <c r="N15" i="41"/>
  <c r="M15" i="41"/>
  <c r="L15" i="41"/>
  <c r="K15" i="41"/>
  <c r="J15" i="41"/>
  <c r="I15" i="41"/>
  <c r="H15" i="41"/>
  <c r="G15" i="41"/>
  <c r="F15" i="41"/>
  <c r="E15" i="41"/>
  <c r="D15" i="41"/>
  <c r="D16" i="9" s="1"/>
  <c r="C15" i="41"/>
  <c r="Q14" i="41"/>
  <c r="P14" i="41"/>
  <c r="O14" i="41"/>
  <c r="N14" i="41"/>
  <c r="M14" i="41"/>
  <c r="L14" i="41"/>
  <c r="K14" i="41"/>
  <c r="J14" i="41"/>
  <c r="I14" i="41"/>
  <c r="H14" i="41"/>
  <c r="G14" i="41"/>
  <c r="F14" i="41"/>
  <c r="E14" i="41"/>
  <c r="D14" i="41"/>
  <c r="D15" i="9" s="1"/>
  <c r="C14" i="41"/>
  <c r="Q13" i="41"/>
  <c r="P13" i="41"/>
  <c r="O13" i="41"/>
  <c r="N13" i="41"/>
  <c r="M13" i="41"/>
  <c r="L13" i="41"/>
  <c r="K13" i="41"/>
  <c r="J13" i="41"/>
  <c r="I13" i="41"/>
  <c r="H13" i="41"/>
  <c r="G13" i="41"/>
  <c r="F13" i="41"/>
  <c r="E13" i="41"/>
  <c r="D13" i="41"/>
  <c r="D14" i="9" s="1"/>
  <c r="C13" i="41"/>
  <c r="Q12" i="41"/>
  <c r="P12" i="41"/>
  <c r="O12" i="41"/>
  <c r="N12" i="41"/>
  <c r="M12" i="41"/>
  <c r="L12" i="41"/>
  <c r="K12" i="41"/>
  <c r="J12" i="41"/>
  <c r="I12" i="41"/>
  <c r="H12" i="41"/>
  <c r="G12" i="41"/>
  <c r="F12" i="41"/>
  <c r="E12" i="41"/>
  <c r="D12" i="41"/>
  <c r="D13" i="9" s="1"/>
  <c r="C12" i="41"/>
  <c r="Q11" i="41"/>
  <c r="P11" i="41"/>
  <c r="O11" i="41"/>
  <c r="N11" i="41"/>
  <c r="M11" i="41"/>
  <c r="L11" i="41"/>
  <c r="K11" i="41"/>
  <c r="J11" i="41"/>
  <c r="I11" i="41"/>
  <c r="H11" i="41"/>
  <c r="G11" i="41"/>
  <c r="F11" i="41"/>
  <c r="E11" i="41"/>
  <c r="D11" i="41"/>
  <c r="D12" i="9" s="1"/>
  <c r="C11" i="41"/>
  <c r="Q10" i="41"/>
  <c r="P10" i="41"/>
  <c r="O10" i="41"/>
  <c r="N10" i="41"/>
  <c r="M10" i="41"/>
  <c r="L10" i="41"/>
  <c r="K10" i="41"/>
  <c r="J10" i="41"/>
  <c r="I10" i="41"/>
  <c r="H10" i="41"/>
  <c r="G10" i="41"/>
  <c r="F10" i="41"/>
  <c r="E10" i="41"/>
  <c r="D10" i="41"/>
  <c r="D11" i="9" s="1"/>
  <c r="C10" i="41"/>
  <c r="Q9" i="41"/>
  <c r="P9" i="41"/>
  <c r="O9" i="41"/>
  <c r="N9" i="41"/>
  <c r="M9" i="41"/>
  <c r="L9" i="41"/>
  <c r="K9" i="41"/>
  <c r="J9" i="41"/>
  <c r="I9" i="41"/>
  <c r="H9" i="41"/>
  <c r="G9" i="41"/>
  <c r="F9" i="41"/>
  <c r="E9" i="41"/>
  <c r="D9" i="41"/>
  <c r="D10" i="9" s="1"/>
  <c r="C9" i="41"/>
  <c r="Q8" i="41"/>
  <c r="P8" i="41"/>
  <c r="O8" i="41"/>
  <c r="N8" i="41"/>
  <c r="M8" i="41"/>
  <c r="L8" i="41"/>
  <c r="K8" i="41"/>
  <c r="J8" i="41"/>
  <c r="I8" i="41"/>
  <c r="H8" i="41"/>
  <c r="G8" i="41"/>
  <c r="F8" i="41"/>
  <c r="E8" i="41"/>
  <c r="D8" i="41"/>
  <c r="D9" i="9" s="1"/>
  <c r="C8" i="41"/>
  <c r="Q7" i="41"/>
  <c r="P7" i="41"/>
  <c r="O7" i="41"/>
  <c r="N7" i="41"/>
  <c r="M7" i="41"/>
  <c r="L7" i="41"/>
  <c r="K7" i="41"/>
  <c r="J7" i="41"/>
  <c r="I7" i="41"/>
  <c r="H7" i="41"/>
  <c r="G7" i="41"/>
  <c r="F7" i="41"/>
  <c r="E7" i="41"/>
  <c r="D7" i="41"/>
  <c r="D8" i="9" s="1"/>
  <c r="C7" i="41"/>
  <c r="Q6" i="41"/>
  <c r="P6" i="41"/>
  <c r="O6" i="41"/>
  <c r="N6" i="41"/>
  <c r="M6" i="41"/>
  <c r="L6" i="41"/>
  <c r="K6" i="41"/>
  <c r="J6" i="41"/>
  <c r="I6" i="41"/>
  <c r="H6" i="41"/>
  <c r="G6" i="41"/>
  <c r="F6" i="41"/>
  <c r="E6" i="41"/>
  <c r="D6" i="41"/>
  <c r="D7" i="9" s="1"/>
  <c r="Q35" i="6"/>
  <c r="P35" i="6"/>
  <c r="O35" i="6"/>
  <c r="N35" i="6"/>
  <c r="M35" i="6"/>
  <c r="L35" i="6"/>
  <c r="K35" i="6"/>
  <c r="J35" i="6"/>
  <c r="I35" i="6"/>
  <c r="H35" i="6"/>
  <c r="G35" i="6"/>
  <c r="F35" i="6"/>
  <c r="E35" i="6"/>
  <c r="D35" i="6"/>
  <c r="F36" i="9" s="1"/>
  <c r="C35" i="6"/>
  <c r="Q34" i="6"/>
  <c r="P34" i="6"/>
  <c r="O34" i="6"/>
  <c r="N34" i="6"/>
  <c r="M34" i="6"/>
  <c r="L34" i="6"/>
  <c r="K34" i="6"/>
  <c r="J34" i="6"/>
  <c r="I34" i="6"/>
  <c r="H34" i="6"/>
  <c r="G34" i="6"/>
  <c r="F34" i="6"/>
  <c r="E34" i="6"/>
  <c r="D34" i="6"/>
  <c r="F35" i="9" s="1"/>
  <c r="C34" i="6"/>
  <c r="Q33" i="6"/>
  <c r="P33" i="6"/>
  <c r="O33" i="6"/>
  <c r="N33" i="6"/>
  <c r="M33" i="6"/>
  <c r="L33" i="6"/>
  <c r="K33" i="6"/>
  <c r="J33" i="6"/>
  <c r="I33" i="6"/>
  <c r="H33" i="6"/>
  <c r="G33" i="6"/>
  <c r="F33" i="6"/>
  <c r="E33" i="6"/>
  <c r="D33" i="6"/>
  <c r="F34" i="9" s="1"/>
  <c r="C33" i="6"/>
  <c r="Q30" i="6"/>
  <c r="P30" i="6"/>
  <c r="O30" i="6"/>
  <c r="N30" i="6"/>
  <c r="M30" i="6"/>
  <c r="L30" i="6"/>
  <c r="K30" i="6"/>
  <c r="J30" i="6"/>
  <c r="I30" i="6"/>
  <c r="H30" i="6"/>
  <c r="G30" i="6"/>
  <c r="F30" i="6"/>
  <c r="E30" i="6"/>
  <c r="D30" i="6"/>
  <c r="C30" i="6"/>
  <c r="Q29" i="6"/>
  <c r="P29" i="6"/>
  <c r="O29" i="6"/>
  <c r="N29" i="6"/>
  <c r="M29" i="6"/>
  <c r="L29" i="6"/>
  <c r="K29" i="6"/>
  <c r="J29" i="6"/>
  <c r="I29" i="6"/>
  <c r="H29" i="6"/>
  <c r="G29" i="6"/>
  <c r="F29" i="6"/>
  <c r="E29" i="6"/>
  <c r="D29" i="6"/>
  <c r="C29" i="6"/>
  <c r="Q28" i="6"/>
  <c r="P28" i="6"/>
  <c r="O28" i="6"/>
  <c r="N28" i="6"/>
  <c r="M28" i="6"/>
  <c r="L28" i="6"/>
  <c r="K28" i="6"/>
  <c r="J28" i="6"/>
  <c r="I28" i="6"/>
  <c r="H28" i="6"/>
  <c r="G28" i="6"/>
  <c r="F28" i="6"/>
  <c r="E28" i="6"/>
  <c r="D28" i="6"/>
  <c r="C28" i="6"/>
  <c r="Q27" i="6"/>
  <c r="P27" i="6"/>
  <c r="O27" i="6"/>
  <c r="N27" i="6"/>
  <c r="M27" i="6"/>
  <c r="L27" i="6"/>
  <c r="K27" i="6"/>
  <c r="J27" i="6"/>
  <c r="I27" i="6"/>
  <c r="H27" i="6"/>
  <c r="G27" i="6"/>
  <c r="F27" i="6"/>
  <c r="E27" i="6"/>
  <c r="D27" i="6"/>
  <c r="C27" i="6"/>
  <c r="Q26" i="6"/>
  <c r="P26" i="6"/>
  <c r="O26" i="6"/>
  <c r="N26" i="6"/>
  <c r="M26" i="6"/>
  <c r="L26" i="6"/>
  <c r="K26" i="6"/>
  <c r="J26" i="6"/>
  <c r="I26" i="6"/>
  <c r="H26" i="6"/>
  <c r="G26" i="6"/>
  <c r="F26" i="6"/>
  <c r="E26" i="6"/>
  <c r="D26" i="6"/>
  <c r="C26" i="6"/>
  <c r="Q25" i="6"/>
  <c r="P25" i="6"/>
  <c r="O25" i="6"/>
  <c r="N25" i="6"/>
  <c r="M25" i="6"/>
  <c r="L25" i="6"/>
  <c r="K25" i="6"/>
  <c r="J25" i="6"/>
  <c r="I25" i="6"/>
  <c r="H25" i="6"/>
  <c r="G25" i="6"/>
  <c r="F25" i="6"/>
  <c r="E25" i="6"/>
  <c r="D25" i="6"/>
  <c r="C25" i="6"/>
  <c r="Q24" i="6"/>
  <c r="P24" i="6"/>
  <c r="O24" i="6"/>
  <c r="N24" i="6"/>
  <c r="M24" i="6"/>
  <c r="L24" i="6"/>
  <c r="K24" i="6"/>
  <c r="J24" i="6"/>
  <c r="I24" i="6"/>
  <c r="H24" i="6"/>
  <c r="G24" i="6"/>
  <c r="F24" i="6"/>
  <c r="E24" i="6"/>
  <c r="D24" i="6"/>
  <c r="C24" i="6"/>
  <c r="Q23" i="6"/>
  <c r="P23" i="6"/>
  <c r="O23" i="6"/>
  <c r="N23" i="6"/>
  <c r="M23" i="6"/>
  <c r="L23" i="6"/>
  <c r="K23" i="6"/>
  <c r="J23" i="6"/>
  <c r="I23" i="6"/>
  <c r="H23" i="6"/>
  <c r="G23" i="6"/>
  <c r="F23" i="6"/>
  <c r="E23" i="6"/>
  <c r="D23" i="6"/>
  <c r="C23" i="6"/>
  <c r="Q22" i="6"/>
  <c r="P22" i="6"/>
  <c r="O22" i="6"/>
  <c r="N22" i="6"/>
  <c r="M22" i="6"/>
  <c r="L22" i="6"/>
  <c r="K22" i="6"/>
  <c r="J22" i="6"/>
  <c r="I22" i="6"/>
  <c r="H22" i="6"/>
  <c r="G22" i="6"/>
  <c r="F22" i="6"/>
  <c r="E22" i="6"/>
  <c r="D22" i="6"/>
  <c r="C22" i="6"/>
  <c r="Q21" i="6"/>
  <c r="P21" i="6"/>
  <c r="O21" i="6"/>
  <c r="N21" i="6"/>
  <c r="M21" i="6"/>
  <c r="L21" i="6"/>
  <c r="K21" i="6"/>
  <c r="J21" i="6"/>
  <c r="I21" i="6"/>
  <c r="H21" i="6"/>
  <c r="G21" i="6"/>
  <c r="F21" i="6"/>
  <c r="E21" i="6"/>
  <c r="D21" i="6"/>
  <c r="C21" i="6"/>
  <c r="Q20" i="6"/>
  <c r="P20" i="6"/>
  <c r="O20" i="6"/>
  <c r="N20" i="6"/>
  <c r="M20" i="6"/>
  <c r="L20" i="6"/>
  <c r="K20" i="6"/>
  <c r="J20" i="6"/>
  <c r="I20" i="6"/>
  <c r="H20" i="6"/>
  <c r="G20" i="6"/>
  <c r="F20" i="6"/>
  <c r="E20" i="6"/>
  <c r="D20" i="6"/>
  <c r="C20" i="6"/>
  <c r="Q19" i="6"/>
  <c r="P19" i="6"/>
  <c r="O19" i="6"/>
  <c r="N19" i="6"/>
  <c r="M19" i="6"/>
  <c r="L19" i="6"/>
  <c r="K19" i="6"/>
  <c r="J19" i="6"/>
  <c r="I19" i="6"/>
  <c r="H19" i="6"/>
  <c r="G19" i="6"/>
  <c r="F19" i="6"/>
  <c r="E19" i="6"/>
  <c r="D19" i="6"/>
  <c r="C19" i="6"/>
  <c r="Q18" i="6"/>
  <c r="P18" i="6"/>
  <c r="O18" i="6"/>
  <c r="N18" i="6"/>
  <c r="M18" i="6"/>
  <c r="L18" i="6"/>
  <c r="K18" i="6"/>
  <c r="J18" i="6"/>
  <c r="I18" i="6"/>
  <c r="H18" i="6"/>
  <c r="G18" i="6"/>
  <c r="F18" i="6"/>
  <c r="E18" i="6"/>
  <c r="D18" i="6"/>
  <c r="C18" i="6"/>
  <c r="Q17" i="6"/>
  <c r="P17" i="6"/>
  <c r="O17" i="6"/>
  <c r="N17" i="6"/>
  <c r="M17" i="6"/>
  <c r="L17" i="6"/>
  <c r="K17" i="6"/>
  <c r="J17" i="6"/>
  <c r="I17" i="6"/>
  <c r="H17" i="6"/>
  <c r="G17" i="6"/>
  <c r="F17" i="6"/>
  <c r="E17" i="6"/>
  <c r="D17" i="6"/>
  <c r="C17" i="6"/>
  <c r="Q16" i="6"/>
  <c r="P16" i="6"/>
  <c r="O16" i="6"/>
  <c r="N16" i="6"/>
  <c r="M16" i="6"/>
  <c r="L16" i="6"/>
  <c r="K16" i="6"/>
  <c r="J16" i="6"/>
  <c r="I16" i="6"/>
  <c r="H16" i="6"/>
  <c r="G16" i="6"/>
  <c r="F16" i="6"/>
  <c r="E16" i="6"/>
  <c r="D16" i="6"/>
  <c r="C16" i="6"/>
  <c r="Q15" i="6"/>
  <c r="P15" i="6"/>
  <c r="O15" i="6"/>
  <c r="N15" i="6"/>
  <c r="M15" i="6"/>
  <c r="L15" i="6"/>
  <c r="K15" i="6"/>
  <c r="J15" i="6"/>
  <c r="I15" i="6"/>
  <c r="H15" i="6"/>
  <c r="G15" i="6"/>
  <c r="F15" i="6"/>
  <c r="E15" i="6"/>
  <c r="D15" i="6"/>
  <c r="C15" i="6"/>
  <c r="Q14" i="6"/>
  <c r="P14" i="6"/>
  <c r="O14" i="6"/>
  <c r="N14" i="6"/>
  <c r="M14" i="6"/>
  <c r="L14" i="6"/>
  <c r="K14" i="6"/>
  <c r="J14" i="6"/>
  <c r="I14" i="6"/>
  <c r="H14" i="6"/>
  <c r="G14" i="6"/>
  <c r="F14" i="6"/>
  <c r="E14" i="6"/>
  <c r="D14" i="6"/>
  <c r="C14" i="6"/>
  <c r="Q13" i="6"/>
  <c r="P13" i="6"/>
  <c r="O13" i="6"/>
  <c r="N13" i="6"/>
  <c r="M13" i="6"/>
  <c r="L13" i="6"/>
  <c r="K13" i="6"/>
  <c r="J13" i="6"/>
  <c r="I13" i="6"/>
  <c r="H13" i="6"/>
  <c r="G13" i="6"/>
  <c r="F13" i="6"/>
  <c r="E13" i="6"/>
  <c r="D13" i="6"/>
  <c r="C13" i="6"/>
  <c r="Q12" i="6"/>
  <c r="P12" i="6"/>
  <c r="O12" i="6"/>
  <c r="N12" i="6"/>
  <c r="M12" i="6"/>
  <c r="L12" i="6"/>
  <c r="K12" i="6"/>
  <c r="J12" i="6"/>
  <c r="I12" i="6"/>
  <c r="H12" i="6"/>
  <c r="G12" i="6"/>
  <c r="F12" i="6"/>
  <c r="E12" i="6"/>
  <c r="D12" i="6"/>
  <c r="C12" i="6"/>
  <c r="Q11" i="6"/>
  <c r="P11" i="6"/>
  <c r="O11" i="6"/>
  <c r="N11" i="6"/>
  <c r="M11" i="6"/>
  <c r="L11" i="6"/>
  <c r="K11" i="6"/>
  <c r="J11" i="6"/>
  <c r="I11" i="6"/>
  <c r="H11" i="6"/>
  <c r="G11" i="6"/>
  <c r="F11" i="6"/>
  <c r="E11" i="6"/>
  <c r="D11" i="6"/>
  <c r="C11" i="6"/>
  <c r="Q10" i="6"/>
  <c r="P10" i="6"/>
  <c r="O10" i="6"/>
  <c r="N10" i="6"/>
  <c r="M10" i="6"/>
  <c r="L10" i="6"/>
  <c r="K10" i="6"/>
  <c r="J10" i="6"/>
  <c r="I10" i="6"/>
  <c r="H10" i="6"/>
  <c r="G10" i="6"/>
  <c r="F10" i="6"/>
  <c r="E10" i="6"/>
  <c r="D10" i="6"/>
  <c r="C10" i="6"/>
  <c r="Q9" i="6"/>
  <c r="P9" i="6"/>
  <c r="O9" i="6"/>
  <c r="N9" i="6"/>
  <c r="M9" i="6"/>
  <c r="L9" i="6"/>
  <c r="K9" i="6"/>
  <c r="J9" i="6"/>
  <c r="I9" i="6"/>
  <c r="H9" i="6"/>
  <c r="G9" i="6"/>
  <c r="F9" i="6"/>
  <c r="E9" i="6"/>
  <c r="D9" i="6"/>
  <c r="C9" i="6"/>
  <c r="Q8" i="6"/>
  <c r="P8" i="6"/>
  <c r="O8" i="6"/>
  <c r="N8" i="6"/>
  <c r="M8" i="6"/>
  <c r="L8" i="6"/>
  <c r="K8" i="6"/>
  <c r="J8" i="6"/>
  <c r="I8" i="6"/>
  <c r="H8" i="6"/>
  <c r="G8" i="6"/>
  <c r="F8" i="6"/>
  <c r="E8" i="6"/>
  <c r="D8" i="6"/>
  <c r="C8" i="6"/>
  <c r="Q7" i="6"/>
  <c r="P7" i="6"/>
  <c r="O7" i="6"/>
  <c r="N7" i="6"/>
  <c r="M7" i="6"/>
  <c r="L7" i="6"/>
  <c r="K7" i="6"/>
  <c r="J7" i="6"/>
  <c r="I7" i="6"/>
  <c r="H7" i="6"/>
  <c r="G7" i="6"/>
  <c r="F7" i="6"/>
  <c r="E7" i="6"/>
  <c r="D7" i="6"/>
  <c r="C7" i="6"/>
  <c r="Q6" i="6"/>
  <c r="P6" i="6"/>
  <c r="O6" i="6"/>
  <c r="N6" i="6"/>
  <c r="M6" i="6"/>
  <c r="L6" i="6"/>
  <c r="K6" i="6"/>
  <c r="J6" i="6"/>
  <c r="I6" i="6"/>
  <c r="H6" i="6"/>
  <c r="G6" i="6"/>
  <c r="F6" i="6"/>
  <c r="E6" i="6"/>
  <c r="D6" i="6"/>
  <c r="Q35" i="43"/>
  <c r="P35" i="43"/>
  <c r="O35" i="43"/>
  <c r="N35" i="43"/>
  <c r="M35" i="43"/>
  <c r="L35" i="43"/>
  <c r="K35" i="43"/>
  <c r="J35" i="43"/>
  <c r="I35" i="43"/>
  <c r="H35" i="43"/>
  <c r="G35" i="43"/>
  <c r="F35" i="43"/>
  <c r="E35" i="43"/>
  <c r="D35" i="43"/>
  <c r="G36" i="9" s="1"/>
  <c r="C35" i="43"/>
  <c r="Q34" i="43"/>
  <c r="P34" i="43"/>
  <c r="O34" i="43"/>
  <c r="N34" i="43"/>
  <c r="M34" i="43"/>
  <c r="L34" i="43"/>
  <c r="K34" i="43"/>
  <c r="J34" i="43"/>
  <c r="I34" i="43"/>
  <c r="H34" i="43"/>
  <c r="G34" i="43"/>
  <c r="F34" i="43"/>
  <c r="E34" i="43"/>
  <c r="D34" i="43"/>
  <c r="G35" i="9" s="1"/>
  <c r="C34" i="43"/>
  <c r="Q33" i="43"/>
  <c r="P33" i="43"/>
  <c r="O33" i="43"/>
  <c r="N33" i="43"/>
  <c r="M33" i="43"/>
  <c r="L33" i="43"/>
  <c r="K33" i="43"/>
  <c r="J33" i="43"/>
  <c r="I33" i="43"/>
  <c r="H33" i="43"/>
  <c r="G33" i="43"/>
  <c r="F33" i="43"/>
  <c r="E33" i="43"/>
  <c r="D33" i="43"/>
  <c r="G34" i="9" s="1"/>
  <c r="C33" i="43"/>
  <c r="Q30" i="43"/>
  <c r="P30" i="43"/>
  <c r="O30" i="43"/>
  <c r="N30" i="43"/>
  <c r="M30" i="43"/>
  <c r="L30" i="43"/>
  <c r="K30" i="43"/>
  <c r="J30" i="43"/>
  <c r="I30" i="43"/>
  <c r="H30" i="43"/>
  <c r="G30" i="43"/>
  <c r="F30" i="43"/>
  <c r="E30" i="43"/>
  <c r="D30" i="43"/>
  <c r="C30" i="43"/>
  <c r="Q29" i="43"/>
  <c r="P29" i="43"/>
  <c r="O29" i="43"/>
  <c r="N29" i="43"/>
  <c r="M29" i="43"/>
  <c r="L29" i="43"/>
  <c r="K29" i="43"/>
  <c r="J29" i="43"/>
  <c r="I29" i="43"/>
  <c r="H29" i="43"/>
  <c r="G29" i="43"/>
  <c r="F29" i="43"/>
  <c r="E29" i="43"/>
  <c r="D29" i="43"/>
  <c r="C29" i="43"/>
  <c r="Q28" i="43"/>
  <c r="P28" i="43"/>
  <c r="O28" i="43"/>
  <c r="N28" i="43"/>
  <c r="M28" i="43"/>
  <c r="L28" i="43"/>
  <c r="K28" i="43"/>
  <c r="J28" i="43"/>
  <c r="I28" i="43"/>
  <c r="H28" i="43"/>
  <c r="G28" i="43"/>
  <c r="F28" i="43"/>
  <c r="E28" i="43"/>
  <c r="D28" i="43"/>
  <c r="C28" i="43"/>
  <c r="Q27" i="43"/>
  <c r="P27" i="43"/>
  <c r="O27" i="43"/>
  <c r="N27" i="43"/>
  <c r="M27" i="43"/>
  <c r="L27" i="43"/>
  <c r="K27" i="43"/>
  <c r="J27" i="43"/>
  <c r="I27" i="43"/>
  <c r="H27" i="43"/>
  <c r="G27" i="43"/>
  <c r="F27" i="43"/>
  <c r="E27" i="43"/>
  <c r="D27" i="43"/>
  <c r="C27" i="43"/>
  <c r="Q26" i="43"/>
  <c r="P26" i="43"/>
  <c r="O26" i="43"/>
  <c r="N26" i="43"/>
  <c r="M26" i="43"/>
  <c r="L26" i="43"/>
  <c r="K26" i="43"/>
  <c r="J26" i="43"/>
  <c r="I26" i="43"/>
  <c r="H26" i="43"/>
  <c r="G26" i="43"/>
  <c r="F26" i="43"/>
  <c r="E26" i="43"/>
  <c r="D26" i="43"/>
  <c r="C26" i="43"/>
  <c r="Q25" i="43"/>
  <c r="P25" i="43"/>
  <c r="O25" i="43"/>
  <c r="N25" i="43"/>
  <c r="M25" i="43"/>
  <c r="L25" i="43"/>
  <c r="K25" i="43"/>
  <c r="J25" i="43"/>
  <c r="I25" i="43"/>
  <c r="H25" i="43"/>
  <c r="G25" i="43"/>
  <c r="F25" i="43"/>
  <c r="E25" i="43"/>
  <c r="D25" i="43"/>
  <c r="C25" i="43"/>
  <c r="Q24" i="43"/>
  <c r="P24" i="43"/>
  <c r="O24" i="43"/>
  <c r="N24" i="43"/>
  <c r="M24" i="43"/>
  <c r="L24" i="43"/>
  <c r="K24" i="43"/>
  <c r="J24" i="43"/>
  <c r="I24" i="43"/>
  <c r="H24" i="43"/>
  <c r="G24" i="43"/>
  <c r="F24" i="43"/>
  <c r="E24" i="43"/>
  <c r="D24" i="43"/>
  <c r="C24" i="43"/>
  <c r="Q23" i="43"/>
  <c r="P23" i="43"/>
  <c r="O23" i="43"/>
  <c r="N23" i="43"/>
  <c r="M23" i="43"/>
  <c r="L23" i="43"/>
  <c r="K23" i="43"/>
  <c r="J23" i="43"/>
  <c r="I23" i="43"/>
  <c r="H23" i="43"/>
  <c r="G23" i="43"/>
  <c r="F23" i="43"/>
  <c r="E23" i="43"/>
  <c r="D23" i="43"/>
  <c r="C23" i="43"/>
  <c r="Q22" i="43"/>
  <c r="P22" i="43"/>
  <c r="O22" i="43"/>
  <c r="N22" i="43"/>
  <c r="M22" i="43"/>
  <c r="L22" i="43"/>
  <c r="K22" i="43"/>
  <c r="J22" i="43"/>
  <c r="I22" i="43"/>
  <c r="H22" i="43"/>
  <c r="G22" i="43"/>
  <c r="F22" i="43"/>
  <c r="E22" i="43"/>
  <c r="D22" i="43"/>
  <c r="C22" i="43"/>
  <c r="Q21" i="43"/>
  <c r="P21" i="43"/>
  <c r="O21" i="43"/>
  <c r="N21" i="43"/>
  <c r="M21" i="43"/>
  <c r="L21" i="43"/>
  <c r="K21" i="43"/>
  <c r="J21" i="43"/>
  <c r="I21" i="43"/>
  <c r="H21" i="43"/>
  <c r="G21" i="43"/>
  <c r="F21" i="43"/>
  <c r="E21" i="43"/>
  <c r="D21" i="43"/>
  <c r="C21" i="43"/>
  <c r="Q20" i="43"/>
  <c r="P20" i="43"/>
  <c r="O20" i="43"/>
  <c r="N20" i="43"/>
  <c r="M20" i="43"/>
  <c r="L20" i="43"/>
  <c r="K20" i="43"/>
  <c r="J20" i="43"/>
  <c r="I20" i="43"/>
  <c r="H20" i="43"/>
  <c r="G20" i="43"/>
  <c r="F20" i="43"/>
  <c r="E20" i="43"/>
  <c r="D20" i="43"/>
  <c r="C20" i="43"/>
  <c r="Q19" i="43"/>
  <c r="P19" i="43"/>
  <c r="O19" i="43"/>
  <c r="N19" i="43"/>
  <c r="M19" i="43"/>
  <c r="L19" i="43"/>
  <c r="K19" i="43"/>
  <c r="J19" i="43"/>
  <c r="I19" i="43"/>
  <c r="H19" i="43"/>
  <c r="G19" i="43"/>
  <c r="F19" i="43"/>
  <c r="E19" i="43"/>
  <c r="D19" i="43"/>
  <c r="C19" i="43"/>
  <c r="Q18" i="43"/>
  <c r="P18" i="43"/>
  <c r="O18" i="43"/>
  <c r="N18" i="43"/>
  <c r="M18" i="43"/>
  <c r="L18" i="43"/>
  <c r="K18" i="43"/>
  <c r="J18" i="43"/>
  <c r="I18" i="43"/>
  <c r="H18" i="43"/>
  <c r="G18" i="43"/>
  <c r="F18" i="43"/>
  <c r="E18" i="43"/>
  <c r="D18" i="43"/>
  <c r="C18" i="43"/>
  <c r="Q17" i="43"/>
  <c r="P17" i="43"/>
  <c r="O17" i="43"/>
  <c r="N17" i="43"/>
  <c r="M17" i="43"/>
  <c r="L17" i="43"/>
  <c r="K17" i="43"/>
  <c r="J17" i="43"/>
  <c r="I17" i="43"/>
  <c r="H17" i="43"/>
  <c r="G17" i="43"/>
  <c r="F17" i="43"/>
  <c r="E17" i="43"/>
  <c r="D17" i="43"/>
  <c r="C17" i="43"/>
  <c r="Q16" i="43"/>
  <c r="P16" i="43"/>
  <c r="O16" i="43"/>
  <c r="N16" i="43"/>
  <c r="M16" i="43"/>
  <c r="L16" i="43"/>
  <c r="K16" i="43"/>
  <c r="J16" i="43"/>
  <c r="I16" i="43"/>
  <c r="H16" i="43"/>
  <c r="G16" i="43"/>
  <c r="F16" i="43"/>
  <c r="E16" i="43"/>
  <c r="D16" i="43"/>
  <c r="C16" i="43"/>
  <c r="Q15" i="43"/>
  <c r="P15" i="43"/>
  <c r="O15" i="43"/>
  <c r="N15" i="43"/>
  <c r="M15" i="43"/>
  <c r="L15" i="43"/>
  <c r="K15" i="43"/>
  <c r="J15" i="43"/>
  <c r="I15" i="43"/>
  <c r="H15" i="43"/>
  <c r="G15" i="43"/>
  <c r="F15" i="43"/>
  <c r="E15" i="43"/>
  <c r="D15" i="43"/>
  <c r="C15" i="43"/>
  <c r="Q14" i="43"/>
  <c r="P14" i="43"/>
  <c r="O14" i="43"/>
  <c r="N14" i="43"/>
  <c r="M14" i="43"/>
  <c r="L14" i="43"/>
  <c r="K14" i="43"/>
  <c r="J14" i="43"/>
  <c r="I14" i="43"/>
  <c r="H14" i="43"/>
  <c r="G14" i="43"/>
  <c r="F14" i="43"/>
  <c r="E14" i="43"/>
  <c r="D14" i="43"/>
  <c r="C14" i="43"/>
  <c r="Q13" i="43"/>
  <c r="P13" i="43"/>
  <c r="O13" i="43"/>
  <c r="N13" i="43"/>
  <c r="M13" i="43"/>
  <c r="L13" i="43"/>
  <c r="K13" i="43"/>
  <c r="J13" i="43"/>
  <c r="I13" i="43"/>
  <c r="H13" i="43"/>
  <c r="G13" i="43"/>
  <c r="F13" i="43"/>
  <c r="E13" i="43"/>
  <c r="D13" i="43"/>
  <c r="C13" i="43"/>
  <c r="Q12" i="43"/>
  <c r="P12" i="43"/>
  <c r="O12" i="43"/>
  <c r="N12" i="43"/>
  <c r="M12" i="43"/>
  <c r="L12" i="43"/>
  <c r="K12" i="43"/>
  <c r="J12" i="43"/>
  <c r="I12" i="43"/>
  <c r="H12" i="43"/>
  <c r="G12" i="43"/>
  <c r="F12" i="43"/>
  <c r="E12" i="43"/>
  <c r="D12" i="43"/>
  <c r="C12" i="43"/>
  <c r="Q11" i="43"/>
  <c r="P11" i="43"/>
  <c r="O11" i="43"/>
  <c r="N11" i="43"/>
  <c r="M11" i="43"/>
  <c r="L11" i="43"/>
  <c r="K11" i="43"/>
  <c r="J11" i="43"/>
  <c r="I11" i="43"/>
  <c r="H11" i="43"/>
  <c r="G11" i="43"/>
  <c r="F11" i="43"/>
  <c r="E11" i="43"/>
  <c r="D11" i="43"/>
  <c r="C11" i="43"/>
  <c r="Q10" i="43"/>
  <c r="P10" i="43"/>
  <c r="O10" i="43"/>
  <c r="N10" i="43"/>
  <c r="M10" i="43"/>
  <c r="L10" i="43"/>
  <c r="K10" i="43"/>
  <c r="J10" i="43"/>
  <c r="I10" i="43"/>
  <c r="H10" i="43"/>
  <c r="G10" i="43"/>
  <c r="F10" i="43"/>
  <c r="E10" i="43"/>
  <c r="D10" i="43"/>
  <c r="C10" i="43"/>
  <c r="Q9" i="43"/>
  <c r="P9" i="43"/>
  <c r="O9" i="43"/>
  <c r="N9" i="43"/>
  <c r="M9" i="43"/>
  <c r="L9" i="43"/>
  <c r="K9" i="43"/>
  <c r="J9" i="43"/>
  <c r="I9" i="43"/>
  <c r="H9" i="43"/>
  <c r="G9" i="43"/>
  <c r="F9" i="43"/>
  <c r="E9" i="43"/>
  <c r="D9" i="43"/>
  <c r="C9" i="43"/>
  <c r="Q8" i="43"/>
  <c r="P8" i="43"/>
  <c r="O8" i="43"/>
  <c r="N8" i="43"/>
  <c r="M8" i="43"/>
  <c r="L8" i="43"/>
  <c r="K8" i="43"/>
  <c r="J8" i="43"/>
  <c r="I8" i="43"/>
  <c r="H8" i="43"/>
  <c r="G8" i="43"/>
  <c r="F8" i="43"/>
  <c r="E8" i="43"/>
  <c r="D8" i="43"/>
  <c r="C8" i="43"/>
  <c r="Q7" i="43"/>
  <c r="P7" i="43"/>
  <c r="O7" i="43"/>
  <c r="N7" i="43"/>
  <c r="M7" i="43"/>
  <c r="L7" i="43"/>
  <c r="K7" i="43"/>
  <c r="J7" i="43"/>
  <c r="I7" i="43"/>
  <c r="H7" i="43"/>
  <c r="G7" i="43"/>
  <c r="F7" i="43"/>
  <c r="E7" i="43"/>
  <c r="D7" i="43"/>
  <c r="C7" i="43"/>
  <c r="Q6" i="43"/>
  <c r="P6" i="43"/>
  <c r="O6" i="43"/>
  <c r="N6" i="43"/>
  <c r="M6" i="43"/>
  <c r="L6" i="43"/>
  <c r="K6" i="43"/>
  <c r="J6" i="43"/>
  <c r="I6" i="43"/>
  <c r="H6" i="43"/>
  <c r="G6" i="43"/>
  <c r="F6" i="43"/>
  <c r="E6" i="43"/>
  <c r="D6" i="43"/>
  <c r="Q35" i="45"/>
  <c r="P35" i="45"/>
  <c r="O35" i="45"/>
  <c r="N35" i="45"/>
  <c r="M35" i="45"/>
  <c r="L35" i="45"/>
  <c r="K35" i="45"/>
  <c r="J35" i="45"/>
  <c r="I35" i="45"/>
  <c r="H35" i="45"/>
  <c r="G35" i="45"/>
  <c r="F35" i="45"/>
  <c r="E35" i="45"/>
  <c r="D35" i="45"/>
  <c r="I36" i="9" s="1"/>
  <c r="C35" i="45"/>
  <c r="Q34" i="45"/>
  <c r="P34" i="45"/>
  <c r="O34" i="45"/>
  <c r="N34" i="45"/>
  <c r="M34" i="45"/>
  <c r="L34" i="45"/>
  <c r="K34" i="45"/>
  <c r="J34" i="45"/>
  <c r="I34" i="45"/>
  <c r="H34" i="45"/>
  <c r="G34" i="45"/>
  <c r="F34" i="45"/>
  <c r="E34" i="45"/>
  <c r="D34" i="45"/>
  <c r="I35" i="9" s="1"/>
  <c r="C34" i="45"/>
  <c r="Q33" i="45"/>
  <c r="P33" i="45"/>
  <c r="O33" i="45"/>
  <c r="N33" i="45"/>
  <c r="M33" i="45"/>
  <c r="L33" i="45"/>
  <c r="K33" i="45"/>
  <c r="J33" i="45"/>
  <c r="I33" i="45"/>
  <c r="H33" i="45"/>
  <c r="G33" i="45"/>
  <c r="F33" i="45"/>
  <c r="E33" i="45"/>
  <c r="D33" i="45"/>
  <c r="I34" i="9" s="1"/>
  <c r="C33" i="45"/>
  <c r="Q30" i="45"/>
  <c r="P30" i="45"/>
  <c r="O30" i="45"/>
  <c r="N30" i="45"/>
  <c r="M30" i="45"/>
  <c r="L30" i="45"/>
  <c r="K30" i="45"/>
  <c r="J30" i="45"/>
  <c r="I30" i="45"/>
  <c r="H30" i="45"/>
  <c r="G30" i="45"/>
  <c r="F30" i="45"/>
  <c r="E30" i="45"/>
  <c r="D30" i="45"/>
  <c r="C30" i="45"/>
  <c r="Q29" i="45"/>
  <c r="P29" i="45"/>
  <c r="O29" i="45"/>
  <c r="N29" i="45"/>
  <c r="M29" i="45"/>
  <c r="L29" i="45"/>
  <c r="K29" i="45"/>
  <c r="J29" i="45"/>
  <c r="I29" i="45"/>
  <c r="H29" i="45"/>
  <c r="G29" i="45"/>
  <c r="F29" i="45"/>
  <c r="E29" i="45"/>
  <c r="D29" i="45"/>
  <c r="C29" i="45"/>
  <c r="Q28" i="45"/>
  <c r="P28" i="45"/>
  <c r="O28" i="45"/>
  <c r="N28" i="45"/>
  <c r="M28" i="45"/>
  <c r="L28" i="45"/>
  <c r="K28" i="45"/>
  <c r="J28" i="45"/>
  <c r="I28" i="45"/>
  <c r="H28" i="45"/>
  <c r="G28" i="45"/>
  <c r="F28" i="45"/>
  <c r="E28" i="45"/>
  <c r="D28" i="45"/>
  <c r="C28" i="45"/>
  <c r="Q27" i="45"/>
  <c r="P27" i="45"/>
  <c r="O27" i="45"/>
  <c r="N27" i="45"/>
  <c r="M27" i="45"/>
  <c r="L27" i="45"/>
  <c r="K27" i="45"/>
  <c r="J27" i="45"/>
  <c r="I27" i="45"/>
  <c r="H27" i="45"/>
  <c r="G27" i="45"/>
  <c r="F27" i="45"/>
  <c r="E27" i="45"/>
  <c r="D27" i="45"/>
  <c r="C27" i="45"/>
  <c r="Q26" i="45"/>
  <c r="P26" i="45"/>
  <c r="O26" i="45"/>
  <c r="N26" i="45"/>
  <c r="M26" i="45"/>
  <c r="L26" i="45"/>
  <c r="K26" i="45"/>
  <c r="J26" i="45"/>
  <c r="I26" i="45"/>
  <c r="H26" i="45"/>
  <c r="G26" i="45"/>
  <c r="F26" i="45"/>
  <c r="E26" i="45"/>
  <c r="D26" i="45"/>
  <c r="C26" i="45"/>
  <c r="Q25" i="45"/>
  <c r="P25" i="45"/>
  <c r="O25" i="45"/>
  <c r="N25" i="45"/>
  <c r="M25" i="45"/>
  <c r="L25" i="45"/>
  <c r="K25" i="45"/>
  <c r="J25" i="45"/>
  <c r="I25" i="45"/>
  <c r="H25" i="45"/>
  <c r="G25" i="45"/>
  <c r="F25" i="45"/>
  <c r="E25" i="45"/>
  <c r="D25" i="45"/>
  <c r="C25" i="45"/>
  <c r="Q24" i="45"/>
  <c r="P24" i="45"/>
  <c r="O24" i="45"/>
  <c r="N24" i="45"/>
  <c r="M24" i="45"/>
  <c r="L24" i="45"/>
  <c r="K24" i="45"/>
  <c r="J24" i="45"/>
  <c r="I24" i="45"/>
  <c r="H24" i="45"/>
  <c r="G24" i="45"/>
  <c r="F24" i="45"/>
  <c r="E24" i="45"/>
  <c r="D24" i="45"/>
  <c r="C24" i="45"/>
  <c r="Q23" i="45"/>
  <c r="P23" i="45"/>
  <c r="O23" i="45"/>
  <c r="N23" i="45"/>
  <c r="M23" i="45"/>
  <c r="L23" i="45"/>
  <c r="K23" i="45"/>
  <c r="J23" i="45"/>
  <c r="I23" i="45"/>
  <c r="H23" i="45"/>
  <c r="G23" i="45"/>
  <c r="F23" i="45"/>
  <c r="E23" i="45"/>
  <c r="D23" i="45"/>
  <c r="C23" i="45"/>
  <c r="Q22" i="45"/>
  <c r="P22" i="45"/>
  <c r="O22" i="45"/>
  <c r="N22" i="45"/>
  <c r="M22" i="45"/>
  <c r="L22" i="45"/>
  <c r="K22" i="45"/>
  <c r="J22" i="45"/>
  <c r="I22" i="45"/>
  <c r="H22" i="45"/>
  <c r="G22" i="45"/>
  <c r="F22" i="45"/>
  <c r="E22" i="45"/>
  <c r="D22" i="45"/>
  <c r="C22" i="45"/>
  <c r="Q21" i="45"/>
  <c r="P21" i="45"/>
  <c r="O21" i="45"/>
  <c r="N21" i="45"/>
  <c r="M21" i="45"/>
  <c r="L21" i="45"/>
  <c r="K21" i="45"/>
  <c r="J21" i="45"/>
  <c r="I21" i="45"/>
  <c r="H21" i="45"/>
  <c r="G21" i="45"/>
  <c r="F21" i="45"/>
  <c r="E21" i="45"/>
  <c r="D21" i="45"/>
  <c r="C21" i="45"/>
  <c r="Q20" i="45"/>
  <c r="P20" i="45"/>
  <c r="O20" i="45"/>
  <c r="N20" i="45"/>
  <c r="M20" i="45"/>
  <c r="L20" i="45"/>
  <c r="K20" i="45"/>
  <c r="J20" i="45"/>
  <c r="I20" i="45"/>
  <c r="H20" i="45"/>
  <c r="G20" i="45"/>
  <c r="F20" i="45"/>
  <c r="E20" i="45"/>
  <c r="D20" i="45"/>
  <c r="C20" i="45"/>
  <c r="Q19" i="45"/>
  <c r="P19" i="45"/>
  <c r="O19" i="45"/>
  <c r="N19" i="45"/>
  <c r="M19" i="45"/>
  <c r="L19" i="45"/>
  <c r="K19" i="45"/>
  <c r="J19" i="45"/>
  <c r="I19" i="45"/>
  <c r="H19" i="45"/>
  <c r="G19" i="45"/>
  <c r="F19" i="45"/>
  <c r="E19" i="45"/>
  <c r="D19" i="45"/>
  <c r="C19" i="45"/>
  <c r="Q18" i="45"/>
  <c r="P18" i="45"/>
  <c r="O18" i="45"/>
  <c r="N18" i="45"/>
  <c r="M18" i="45"/>
  <c r="L18" i="45"/>
  <c r="K18" i="45"/>
  <c r="J18" i="45"/>
  <c r="I18" i="45"/>
  <c r="H18" i="45"/>
  <c r="G18" i="45"/>
  <c r="F18" i="45"/>
  <c r="E18" i="45"/>
  <c r="D18" i="45"/>
  <c r="C18" i="45"/>
  <c r="Q17" i="45"/>
  <c r="P17" i="45"/>
  <c r="O17" i="45"/>
  <c r="N17" i="45"/>
  <c r="M17" i="45"/>
  <c r="L17" i="45"/>
  <c r="K17" i="45"/>
  <c r="J17" i="45"/>
  <c r="I17" i="45"/>
  <c r="H17" i="45"/>
  <c r="G17" i="45"/>
  <c r="F17" i="45"/>
  <c r="E17" i="45"/>
  <c r="D17" i="45"/>
  <c r="C17" i="45"/>
  <c r="Q16" i="45"/>
  <c r="P16" i="45"/>
  <c r="O16" i="45"/>
  <c r="N16" i="45"/>
  <c r="M16" i="45"/>
  <c r="L16" i="45"/>
  <c r="K16" i="45"/>
  <c r="J16" i="45"/>
  <c r="I16" i="45"/>
  <c r="H16" i="45"/>
  <c r="G16" i="45"/>
  <c r="F16" i="45"/>
  <c r="E16" i="45"/>
  <c r="D16" i="45"/>
  <c r="C16" i="45"/>
  <c r="Q15" i="45"/>
  <c r="P15" i="45"/>
  <c r="O15" i="45"/>
  <c r="N15" i="45"/>
  <c r="M15" i="45"/>
  <c r="L15" i="45"/>
  <c r="K15" i="45"/>
  <c r="J15" i="45"/>
  <c r="I15" i="45"/>
  <c r="H15" i="45"/>
  <c r="G15" i="45"/>
  <c r="F15" i="45"/>
  <c r="E15" i="45"/>
  <c r="D15" i="45"/>
  <c r="C15" i="45"/>
  <c r="Q14" i="45"/>
  <c r="P14" i="45"/>
  <c r="O14" i="45"/>
  <c r="N14" i="45"/>
  <c r="M14" i="45"/>
  <c r="L14" i="45"/>
  <c r="K14" i="45"/>
  <c r="J14" i="45"/>
  <c r="I14" i="45"/>
  <c r="H14" i="45"/>
  <c r="G14" i="45"/>
  <c r="F14" i="45"/>
  <c r="E14" i="45"/>
  <c r="D14" i="45"/>
  <c r="C14" i="45"/>
  <c r="Q13" i="45"/>
  <c r="P13" i="45"/>
  <c r="O13" i="45"/>
  <c r="N13" i="45"/>
  <c r="M13" i="45"/>
  <c r="L13" i="45"/>
  <c r="K13" i="45"/>
  <c r="J13" i="45"/>
  <c r="I13" i="45"/>
  <c r="H13" i="45"/>
  <c r="G13" i="45"/>
  <c r="F13" i="45"/>
  <c r="E13" i="45"/>
  <c r="D13" i="45"/>
  <c r="C13" i="45"/>
  <c r="Q12" i="45"/>
  <c r="P12" i="45"/>
  <c r="O12" i="45"/>
  <c r="N12" i="45"/>
  <c r="M12" i="45"/>
  <c r="L12" i="45"/>
  <c r="K12" i="45"/>
  <c r="J12" i="45"/>
  <c r="I12" i="45"/>
  <c r="H12" i="45"/>
  <c r="G12" i="45"/>
  <c r="F12" i="45"/>
  <c r="E12" i="45"/>
  <c r="D12" i="45"/>
  <c r="C12" i="45"/>
  <c r="Q11" i="45"/>
  <c r="P11" i="45"/>
  <c r="O11" i="45"/>
  <c r="N11" i="45"/>
  <c r="M11" i="45"/>
  <c r="L11" i="45"/>
  <c r="K11" i="45"/>
  <c r="J11" i="45"/>
  <c r="I11" i="45"/>
  <c r="H11" i="45"/>
  <c r="G11" i="45"/>
  <c r="F11" i="45"/>
  <c r="E11" i="45"/>
  <c r="D11" i="45"/>
  <c r="C11" i="45"/>
  <c r="Q10" i="45"/>
  <c r="P10" i="45"/>
  <c r="O10" i="45"/>
  <c r="N10" i="45"/>
  <c r="M10" i="45"/>
  <c r="L10" i="45"/>
  <c r="K10" i="45"/>
  <c r="J10" i="45"/>
  <c r="I10" i="45"/>
  <c r="H10" i="45"/>
  <c r="G10" i="45"/>
  <c r="F10" i="45"/>
  <c r="E10" i="45"/>
  <c r="D10" i="45"/>
  <c r="C10" i="45"/>
  <c r="Q9" i="45"/>
  <c r="P9" i="45"/>
  <c r="O9" i="45"/>
  <c r="N9" i="45"/>
  <c r="M9" i="45"/>
  <c r="L9" i="45"/>
  <c r="K9" i="45"/>
  <c r="J9" i="45"/>
  <c r="I9" i="45"/>
  <c r="H9" i="45"/>
  <c r="G9" i="45"/>
  <c r="F9" i="45"/>
  <c r="E9" i="45"/>
  <c r="D9" i="45"/>
  <c r="C9" i="45"/>
  <c r="Q8" i="45"/>
  <c r="P8" i="45"/>
  <c r="O8" i="45"/>
  <c r="N8" i="45"/>
  <c r="M8" i="45"/>
  <c r="L8" i="45"/>
  <c r="K8" i="45"/>
  <c r="J8" i="45"/>
  <c r="I8" i="45"/>
  <c r="H8" i="45"/>
  <c r="G8" i="45"/>
  <c r="F8" i="45"/>
  <c r="E8" i="45"/>
  <c r="D8" i="45"/>
  <c r="C8" i="45"/>
  <c r="Q7" i="45"/>
  <c r="P7" i="45"/>
  <c r="O7" i="45"/>
  <c r="N7" i="45"/>
  <c r="M7" i="45"/>
  <c r="L7" i="45"/>
  <c r="K7" i="45"/>
  <c r="J7" i="45"/>
  <c r="I7" i="45"/>
  <c r="H7" i="45"/>
  <c r="G7" i="45"/>
  <c r="F7" i="45"/>
  <c r="E7" i="45"/>
  <c r="D7" i="45"/>
  <c r="C7" i="45"/>
  <c r="Q6" i="45"/>
  <c r="P6" i="45"/>
  <c r="O6" i="45"/>
  <c r="N6" i="45"/>
  <c r="M6" i="45"/>
  <c r="L6" i="45"/>
  <c r="K6" i="45"/>
  <c r="J6" i="45"/>
  <c r="I6" i="45"/>
  <c r="H6" i="45"/>
  <c r="G6" i="45"/>
  <c r="F6" i="45"/>
  <c r="E6" i="45"/>
  <c r="D6" i="45"/>
  <c r="Q35" i="46"/>
  <c r="P35" i="46"/>
  <c r="O35" i="46"/>
  <c r="N35" i="46"/>
  <c r="M35" i="46"/>
  <c r="L35" i="46"/>
  <c r="K35" i="46"/>
  <c r="J35" i="46"/>
  <c r="I35" i="46"/>
  <c r="H35" i="46"/>
  <c r="G35" i="46"/>
  <c r="F35" i="46"/>
  <c r="E35" i="46"/>
  <c r="D35" i="46"/>
  <c r="H36" i="9" s="1"/>
  <c r="C35" i="46"/>
  <c r="Q34" i="46"/>
  <c r="P34" i="46"/>
  <c r="O34" i="46"/>
  <c r="N34" i="46"/>
  <c r="M34" i="46"/>
  <c r="L34" i="46"/>
  <c r="K34" i="46"/>
  <c r="J34" i="46"/>
  <c r="I34" i="46"/>
  <c r="H34" i="46"/>
  <c r="G34" i="46"/>
  <c r="F34" i="46"/>
  <c r="E34" i="46"/>
  <c r="D34" i="46"/>
  <c r="H35" i="9" s="1"/>
  <c r="C34" i="46"/>
  <c r="Q33" i="46"/>
  <c r="P33" i="46"/>
  <c r="O33" i="46"/>
  <c r="N33" i="46"/>
  <c r="M33" i="46"/>
  <c r="L33" i="46"/>
  <c r="K33" i="46"/>
  <c r="J33" i="46"/>
  <c r="I33" i="46"/>
  <c r="H33" i="46"/>
  <c r="G33" i="46"/>
  <c r="F33" i="46"/>
  <c r="E33" i="46"/>
  <c r="D33" i="46"/>
  <c r="H34" i="9" s="1"/>
  <c r="C33" i="46"/>
  <c r="Q30" i="46"/>
  <c r="P30" i="46"/>
  <c r="O30" i="46"/>
  <c r="N30" i="46"/>
  <c r="M30" i="46"/>
  <c r="L30" i="46"/>
  <c r="K30" i="46"/>
  <c r="J30" i="46"/>
  <c r="I30" i="46"/>
  <c r="H30" i="46"/>
  <c r="G30" i="46"/>
  <c r="F30" i="46"/>
  <c r="E30" i="46"/>
  <c r="D30" i="46"/>
  <c r="C30" i="46"/>
  <c r="Q29" i="46"/>
  <c r="P29" i="46"/>
  <c r="O29" i="46"/>
  <c r="N29" i="46"/>
  <c r="M29" i="46"/>
  <c r="L29" i="46"/>
  <c r="K29" i="46"/>
  <c r="J29" i="46"/>
  <c r="I29" i="46"/>
  <c r="H29" i="46"/>
  <c r="G29" i="46"/>
  <c r="F29" i="46"/>
  <c r="E29" i="46"/>
  <c r="D29" i="46"/>
  <c r="C29" i="46"/>
  <c r="Q28" i="46"/>
  <c r="P28" i="46"/>
  <c r="O28" i="46"/>
  <c r="N28" i="46"/>
  <c r="M28" i="46"/>
  <c r="L28" i="46"/>
  <c r="K28" i="46"/>
  <c r="J28" i="46"/>
  <c r="I28" i="46"/>
  <c r="H28" i="46"/>
  <c r="G28" i="46"/>
  <c r="F28" i="46"/>
  <c r="E28" i="46"/>
  <c r="D28" i="46"/>
  <c r="C28" i="46"/>
  <c r="Q27" i="46"/>
  <c r="P27" i="46"/>
  <c r="O27" i="46"/>
  <c r="N27" i="46"/>
  <c r="M27" i="46"/>
  <c r="L27" i="46"/>
  <c r="K27" i="46"/>
  <c r="J27" i="46"/>
  <c r="I27" i="46"/>
  <c r="H27" i="46"/>
  <c r="G27" i="46"/>
  <c r="F27" i="46"/>
  <c r="E27" i="46"/>
  <c r="D27" i="46"/>
  <c r="C27" i="46"/>
  <c r="Q26" i="46"/>
  <c r="P26" i="46"/>
  <c r="O26" i="46"/>
  <c r="N26" i="46"/>
  <c r="M26" i="46"/>
  <c r="L26" i="46"/>
  <c r="K26" i="46"/>
  <c r="J26" i="46"/>
  <c r="I26" i="46"/>
  <c r="H26" i="46"/>
  <c r="G26" i="46"/>
  <c r="F26" i="46"/>
  <c r="E26" i="46"/>
  <c r="D26" i="46"/>
  <c r="C26" i="46"/>
  <c r="Q25" i="46"/>
  <c r="P25" i="46"/>
  <c r="O25" i="46"/>
  <c r="N25" i="46"/>
  <c r="M25" i="46"/>
  <c r="L25" i="46"/>
  <c r="K25" i="46"/>
  <c r="J25" i="46"/>
  <c r="I25" i="46"/>
  <c r="H25" i="46"/>
  <c r="G25" i="46"/>
  <c r="F25" i="46"/>
  <c r="E25" i="46"/>
  <c r="D25" i="46"/>
  <c r="C25" i="46"/>
  <c r="Q24" i="46"/>
  <c r="P24" i="46"/>
  <c r="O24" i="46"/>
  <c r="N24" i="46"/>
  <c r="M24" i="46"/>
  <c r="L24" i="46"/>
  <c r="K24" i="46"/>
  <c r="J24" i="46"/>
  <c r="I24" i="46"/>
  <c r="H24" i="46"/>
  <c r="G24" i="46"/>
  <c r="F24" i="46"/>
  <c r="E24" i="46"/>
  <c r="D24" i="46"/>
  <c r="C24" i="46"/>
  <c r="Q23" i="46"/>
  <c r="P23" i="46"/>
  <c r="O23" i="46"/>
  <c r="N23" i="46"/>
  <c r="M23" i="46"/>
  <c r="L23" i="46"/>
  <c r="K23" i="46"/>
  <c r="J23" i="46"/>
  <c r="I23" i="46"/>
  <c r="H23" i="46"/>
  <c r="G23" i="46"/>
  <c r="F23" i="46"/>
  <c r="E23" i="46"/>
  <c r="D23" i="46"/>
  <c r="C23" i="46"/>
  <c r="Q22" i="46"/>
  <c r="P22" i="46"/>
  <c r="O22" i="46"/>
  <c r="N22" i="46"/>
  <c r="M22" i="46"/>
  <c r="L22" i="46"/>
  <c r="K22" i="46"/>
  <c r="J22" i="46"/>
  <c r="I22" i="46"/>
  <c r="H22" i="46"/>
  <c r="G22" i="46"/>
  <c r="F22" i="46"/>
  <c r="E22" i="46"/>
  <c r="D22" i="46"/>
  <c r="C22" i="46"/>
  <c r="Q21" i="46"/>
  <c r="P21" i="46"/>
  <c r="O21" i="46"/>
  <c r="N21" i="46"/>
  <c r="M21" i="46"/>
  <c r="L21" i="46"/>
  <c r="K21" i="46"/>
  <c r="J21" i="46"/>
  <c r="I21" i="46"/>
  <c r="H21" i="46"/>
  <c r="G21" i="46"/>
  <c r="F21" i="46"/>
  <c r="E21" i="46"/>
  <c r="D21" i="46"/>
  <c r="C21" i="46"/>
  <c r="Q20" i="46"/>
  <c r="P20" i="46"/>
  <c r="O20" i="46"/>
  <c r="N20" i="46"/>
  <c r="M20" i="46"/>
  <c r="L20" i="46"/>
  <c r="K20" i="46"/>
  <c r="J20" i="46"/>
  <c r="I20" i="46"/>
  <c r="H20" i="46"/>
  <c r="G20" i="46"/>
  <c r="F20" i="46"/>
  <c r="E20" i="46"/>
  <c r="D20" i="46"/>
  <c r="C20" i="46"/>
  <c r="Q19" i="46"/>
  <c r="P19" i="46"/>
  <c r="O19" i="46"/>
  <c r="N19" i="46"/>
  <c r="M19" i="46"/>
  <c r="L19" i="46"/>
  <c r="K19" i="46"/>
  <c r="J19" i="46"/>
  <c r="I19" i="46"/>
  <c r="H19" i="46"/>
  <c r="G19" i="46"/>
  <c r="F19" i="46"/>
  <c r="E19" i="46"/>
  <c r="D19" i="46"/>
  <c r="C19" i="46"/>
  <c r="Q18" i="46"/>
  <c r="P18" i="46"/>
  <c r="O18" i="46"/>
  <c r="N18" i="46"/>
  <c r="M18" i="46"/>
  <c r="L18" i="46"/>
  <c r="K18" i="46"/>
  <c r="J18" i="46"/>
  <c r="I18" i="46"/>
  <c r="H18" i="46"/>
  <c r="G18" i="46"/>
  <c r="F18" i="46"/>
  <c r="E18" i="46"/>
  <c r="D18" i="46"/>
  <c r="C18" i="46"/>
  <c r="Q17" i="46"/>
  <c r="P17" i="46"/>
  <c r="O17" i="46"/>
  <c r="N17" i="46"/>
  <c r="M17" i="46"/>
  <c r="L17" i="46"/>
  <c r="K17" i="46"/>
  <c r="J17" i="46"/>
  <c r="I17" i="46"/>
  <c r="H17" i="46"/>
  <c r="G17" i="46"/>
  <c r="F17" i="46"/>
  <c r="E17" i="46"/>
  <c r="D17" i="46"/>
  <c r="C17" i="46"/>
  <c r="Q16" i="46"/>
  <c r="P16" i="46"/>
  <c r="O16" i="46"/>
  <c r="N16" i="46"/>
  <c r="M16" i="46"/>
  <c r="L16" i="46"/>
  <c r="K16" i="46"/>
  <c r="J16" i="46"/>
  <c r="I16" i="46"/>
  <c r="H16" i="46"/>
  <c r="G16" i="46"/>
  <c r="F16" i="46"/>
  <c r="E16" i="46"/>
  <c r="D16" i="46"/>
  <c r="C16" i="46"/>
  <c r="Q15" i="46"/>
  <c r="P15" i="46"/>
  <c r="O15" i="46"/>
  <c r="N15" i="46"/>
  <c r="M15" i="46"/>
  <c r="L15" i="46"/>
  <c r="K15" i="46"/>
  <c r="J15" i="46"/>
  <c r="I15" i="46"/>
  <c r="H15" i="46"/>
  <c r="G15" i="46"/>
  <c r="F15" i="46"/>
  <c r="E15" i="46"/>
  <c r="D15" i="46"/>
  <c r="C15" i="46"/>
  <c r="Q14" i="46"/>
  <c r="P14" i="46"/>
  <c r="O14" i="46"/>
  <c r="N14" i="46"/>
  <c r="M14" i="46"/>
  <c r="L14" i="46"/>
  <c r="K14" i="46"/>
  <c r="J14" i="46"/>
  <c r="I14" i="46"/>
  <c r="H14" i="46"/>
  <c r="G14" i="46"/>
  <c r="F14" i="46"/>
  <c r="E14" i="46"/>
  <c r="D14" i="46"/>
  <c r="C14" i="46"/>
  <c r="Q13" i="46"/>
  <c r="P13" i="46"/>
  <c r="O13" i="46"/>
  <c r="N13" i="46"/>
  <c r="M13" i="46"/>
  <c r="L13" i="46"/>
  <c r="K13" i="46"/>
  <c r="J13" i="46"/>
  <c r="I13" i="46"/>
  <c r="H13" i="46"/>
  <c r="G13" i="46"/>
  <c r="F13" i="46"/>
  <c r="E13" i="46"/>
  <c r="D13" i="46"/>
  <c r="C13" i="46"/>
  <c r="Q12" i="46"/>
  <c r="P12" i="46"/>
  <c r="O12" i="46"/>
  <c r="N12" i="46"/>
  <c r="M12" i="46"/>
  <c r="L12" i="46"/>
  <c r="K12" i="46"/>
  <c r="J12" i="46"/>
  <c r="I12" i="46"/>
  <c r="H12" i="46"/>
  <c r="G12" i="46"/>
  <c r="F12" i="46"/>
  <c r="E12" i="46"/>
  <c r="D12" i="46"/>
  <c r="C12" i="46"/>
  <c r="Q11" i="46"/>
  <c r="P11" i="46"/>
  <c r="O11" i="46"/>
  <c r="N11" i="46"/>
  <c r="M11" i="46"/>
  <c r="L11" i="46"/>
  <c r="K11" i="46"/>
  <c r="J11" i="46"/>
  <c r="I11" i="46"/>
  <c r="H11" i="46"/>
  <c r="G11" i="46"/>
  <c r="F11" i="46"/>
  <c r="E11" i="46"/>
  <c r="D11" i="46"/>
  <c r="C11" i="46"/>
  <c r="Q10" i="46"/>
  <c r="P10" i="46"/>
  <c r="O10" i="46"/>
  <c r="N10" i="46"/>
  <c r="M10" i="46"/>
  <c r="L10" i="46"/>
  <c r="K10" i="46"/>
  <c r="J10" i="46"/>
  <c r="I10" i="46"/>
  <c r="H10" i="46"/>
  <c r="G10" i="46"/>
  <c r="F10" i="46"/>
  <c r="E10" i="46"/>
  <c r="D10" i="46"/>
  <c r="C10" i="46"/>
  <c r="Q9" i="46"/>
  <c r="P9" i="46"/>
  <c r="O9" i="46"/>
  <c r="N9" i="46"/>
  <c r="M9" i="46"/>
  <c r="L9" i="46"/>
  <c r="K9" i="46"/>
  <c r="J9" i="46"/>
  <c r="I9" i="46"/>
  <c r="H9" i="46"/>
  <c r="G9" i="46"/>
  <c r="F9" i="46"/>
  <c r="E9" i="46"/>
  <c r="D9" i="46"/>
  <c r="C9" i="46"/>
  <c r="Q8" i="46"/>
  <c r="P8" i="46"/>
  <c r="O8" i="46"/>
  <c r="N8" i="46"/>
  <c r="M8" i="46"/>
  <c r="L8" i="46"/>
  <c r="K8" i="46"/>
  <c r="J8" i="46"/>
  <c r="I8" i="46"/>
  <c r="H8" i="46"/>
  <c r="G8" i="46"/>
  <c r="F8" i="46"/>
  <c r="E8" i="46"/>
  <c r="D8" i="46"/>
  <c r="C8" i="46"/>
  <c r="Q7" i="46"/>
  <c r="P7" i="46"/>
  <c r="O7" i="46"/>
  <c r="N7" i="46"/>
  <c r="M7" i="46"/>
  <c r="L7" i="46"/>
  <c r="K7" i="46"/>
  <c r="J7" i="46"/>
  <c r="I7" i="46"/>
  <c r="H7" i="46"/>
  <c r="G7" i="46"/>
  <c r="F7" i="46"/>
  <c r="E7" i="46"/>
  <c r="D7" i="46"/>
  <c r="C7" i="46"/>
  <c r="Q6" i="46"/>
  <c r="P6" i="46"/>
  <c r="O6" i="46"/>
  <c r="N6" i="46"/>
  <c r="M6" i="46"/>
  <c r="L6" i="46"/>
  <c r="K6" i="46"/>
  <c r="J6" i="46"/>
  <c r="I6" i="46"/>
  <c r="H6" i="46"/>
  <c r="G6" i="46"/>
  <c r="F6" i="46"/>
  <c r="E6" i="46"/>
  <c r="D6" i="46"/>
  <c r="Q35" i="7"/>
  <c r="P35" i="7"/>
  <c r="O35" i="7"/>
  <c r="N35" i="7"/>
  <c r="M35" i="7"/>
  <c r="L35" i="7"/>
  <c r="K35" i="7"/>
  <c r="J35" i="7"/>
  <c r="I35" i="7"/>
  <c r="H35" i="7"/>
  <c r="G35" i="7"/>
  <c r="F35" i="7"/>
  <c r="E35" i="7"/>
  <c r="D35" i="7"/>
  <c r="E36" i="9" s="1"/>
  <c r="C35" i="7"/>
  <c r="Q34" i="7"/>
  <c r="P34" i="7"/>
  <c r="O34" i="7"/>
  <c r="N34" i="7"/>
  <c r="M34" i="7"/>
  <c r="L34" i="7"/>
  <c r="K34" i="7"/>
  <c r="J34" i="7"/>
  <c r="I34" i="7"/>
  <c r="H34" i="7"/>
  <c r="G34" i="7"/>
  <c r="F34" i="7"/>
  <c r="E34" i="7"/>
  <c r="D34" i="7"/>
  <c r="E35" i="9" s="1"/>
  <c r="C34" i="7"/>
  <c r="Q33" i="7"/>
  <c r="P33" i="7"/>
  <c r="O33" i="7"/>
  <c r="N33" i="7"/>
  <c r="M33" i="7"/>
  <c r="L33" i="7"/>
  <c r="K33" i="7"/>
  <c r="J33" i="7"/>
  <c r="I33" i="7"/>
  <c r="H33" i="7"/>
  <c r="G33" i="7"/>
  <c r="F33" i="7"/>
  <c r="E33" i="7"/>
  <c r="D33" i="7"/>
  <c r="E34" i="9" s="1"/>
  <c r="C33" i="7"/>
  <c r="Q30" i="7"/>
  <c r="P30" i="7"/>
  <c r="O30" i="7"/>
  <c r="N30" i="7"/>
  <c r="M30" i="7"/>
  <c r="L30" i="7"/>
  <c r="K30" i="7"/>
  <c r="J30" i="7"/>
  <c r="I30" i="7"/>
  <c r="H30" i="7"/>
  <c r="G30" i="7"/>
  <c r="F30" i="7"/>
  <c r="E30" i="7"/>
  <c r="D30" i="7"/>
  <c r="E31" i="9" s="1"/>
  <c r="C30" i="7"/>
  <c r="Q29" i="7"/>
  <c r="P29" i="7"/>
  <c r="O29" i="7"/>
  <c r="N29" i="7"/>
  <c r="M29" i="7"/>
  <c r="L29" i="7"/>
  <c r="K29" i="7"/>
  <c r="J29" i="7"/>
  <c r="I29" i="7"/>
  <c r="H29" i="7"/>
  <c r="G29" i="7"/>
  <c r="F29" i="7"/>
  <c r="E29" i="7"/>
  <c r="D29" i="7"/>
  <c r="E30" i="9" s="1"/>
  <c r="C29" i="7"/>
  <c r="Q28" i="7"/>
  <c r="P28" i="7"/>
  <c r="O28" i="7"/>
  <c r="N28" i="7"/>
  <c r="M28" i="7"/>
  <c r="L28" i="7"/>
  <c r="K28" i="7"/>
  <c r="J28" i="7"/>
  <c r="I28" i="7"/>
  <c r="H28" i="7"/>
  <c r="G28" i="7"/>
  <c r="F28" i="7"/>
  <c r="E28" i="7"/>
  <c r="D28" i="7"/>
  <c r="E29" i="9" s="1"/>
  <c r="C28" i="7"/>
  <c r="Q27" i="7"/>
  <c r="P27" i="7"/>
  <c r="O27" i="7"/>
  <c r="N27" i="7"/>
  <c r="M27" i="7"/>
  <c r="L27" i="7"/>
  <c r="K27" i="7"/>
  <c r="J27" i="7"/>
  <c r="I27" i="7"/>
  <c r="H27" i="7"/>
  <c r="G27" i="7"/>
  <c r="F27" i="7"/>
  <c r="E27" i="7"/>
  <c r="D27" i="7"/>
  <c r="E28" i="9" s="1"/>
  <c r="C27" i="7"/>
  <c r="Q26" i="7"/>
  <c r="P26" i="7"/>
  <c r="O26" i="7"/>
  <c r="N26" i="7"/>
  <c r="M26" i="7"/>
  <c r="L26" i="7"/>
  <c r="K26" i="7"/>
  <c r="J26" i="7"/>
  <c r="I26" i="7"/>
  <c r="H26" i="7"/>
  <c r="G26" i="7"/>
  <c r="F26" i="7"/>
  <c r="E26" i="7"/>
  <c r="D26" i="7"/>
  <c r="E27" i="9" s="1"/>
  <c r="C26" i="7"/>
  <c r="Q25" i="7"/>
  <c r="P25" i="7"/>
  <c r="O25" i="7"/>
  <c r="N25" i="7"/>
  <c r="M25" i="7"/>
  <c r="L25" i="7"/>
  <c r="K25" i="7"/>
  <c r="J25" i="7"/>
  <c r="I25" i="7"/>
  <c r="H25" i="7"/>
  <c r="G25" i="7"/>
  <c r="F25" i="7"/>
  <c r="E25" i="7"/>
  <c r="D25" i="7"/>
  <c r="E26" i="9" s="1"/>
  <c r="C25" i="7"/>
  <c r="Q24" i="7"/>
  <c r="P24" i="7"/>
  <c r="O24" i="7"/>
  <c r="N24" i="7"/>
  <c r="M24" i="7"/>
  <c r="L24" i="7"/>
  <c r="K24" i="7"/>
  <c r="J24" i="7"/>
  <c r="I24" i="7"/>
  <c r="H24" i="7"/>
  <c r="G24" i="7"/>
  <c r="F24" i="7"/>
  <c r="E24" i="7"/>
  <c r="D24" i="7"/>
  <c r="E25" i="9" s="1"/>
  <c r="C24" i="7"/>
  <c r="Q23" i="7"/>
  <c r="P23" i="7"/>
  <c r="O23" i="7"/>
  <c r="N23" i="7"/>
  <c r="M23" i="7"/>
  <c r="L23" i="7"/>
  <c r="K23" i="7"/>
  <c r="J23" i="7"/>
  <c r="I23" i="7"/>
  <c r="H23" i="7"/>
  <c r="G23" i="7"/>
  <c r="F23" i="7"/>
  <c r="E23" i="7"/>
  <c r="D23" i="7"/>
  <c r="E24" i="9" s="1"/>
  <c r="C23" i="7"/>
  <c r="Q22" i="7"/>
  <c r="P22" i="7"/>
  <c r="O22" i="7"/>
  <c r="N22" i="7"/>
  <c r="M22" i="7"/>
  <c r="L22" i="7"/>
  <c r="K22" i="7"/>
  <c r="J22" i="7"/>
  <c r="I22" i="7"/>
  <c r="H22" i="7"/>
  <c r="G22" i="7"/>
  <c r="F22" i="7"/>
  <c r="E22" i="7"/>
  <c r="D22" i="7"/>
  <c r="E23" i="9" s="1"/>
  <c r="C22" i="7"/>
  <c r="Q21" i="7"/>
  <c r="P21" i="7"/>
  <c r="O21" i="7"/>
  <c r="N21" i="7"/>
  <c r="M21" i="7"/>
  <c r="L21" i="7"/>
  <c r="K21" i="7"/>
  <c r="J21" i="7"/>
  <c r="I21" i="7"/>
  <c r="H21" i="7"/>
  <c r="G21" i="7"/>
  <c r="F21" i="7"/>
  <c r="E21" i="7"/>
  <c r="D21" i="7"/>
  <c r="E22" i="9" s="1"/>
  <c r="C21" i="7"/>
  <c r="Q20" i="7"/>
  <c r="P20" i="7"/>
  <c r="O20" i="7"/>
  <c r="N20" i="7"/>
  <c r="M20" i="7"/>
  <c r="L20" i="7"/>
  <c r="K20" i="7"/>
  <c r="J20" i="7"/>
  <c r="I20" i="7"/>
  <c r="H20" i="7"/>
  <c r="G20" i="7"/>
  <c r="F20" i="7"/>
  <c r="E20" i="7"/>
  <c r="D20" i="7"/>
  <c r="E21" i="9" s="1"/>
  <c r="C20" i="7"/>
  <c r="Q19" i="7"/>
  <c r="P19" i="7"/>
  <c r="O19" i="7"/>
  <c r="N19" i="7"/>
  <c r="M19" i="7"/>
  <c r="L19" i="7"/>
  <c r="K19" i="7"/>
  <c r="J19" i="7"/>
  <c r="I19" i="7"/>
  <c r="H19" i="7"/>
  <c r="G19" i="7"/>
  <c r="F19" i="7"/>
  <c r="E19" i="7"/>
  <c r="D19" i="7"/>
  <c r="E20" i="9" s="1"/>
  <c r="C19" i="7"/>
  <c r="Q18" i="7"/>
  <c r="P18" i="7"/>
  <c r="O18" i="7"/>
  <c r="N18" i="7"/>
  <c r="M18" i="7"/>
  <c r="L18" i="7"/>
  <c r="K18" i="7"/>
  <c r="J18" i="7"/>
  <c r="I18" i="7"/>
  <c r="H18" i="7"/>
  <c r="G18" i="7"/>
  <c r="F18" i="7"/>
  <c r="E18" i="7"/>
  <c r="D18" i="7"/>
  <c r="E19" i="9" s="1"/>
  <c r="C18" i="7"/>
  <c r="Q17" i="7"/>
  <c r="P17" i="7"/>
  <c r="O17" i="7"/>
  <c r="N17" i="7"/>
  <c r="M17" i="7"/>
  <c r="L17" i="7"/>
  <c r="K17" i="7"/>
  <c r="J17" i="7"/>
  <c r="I17" i="7"/>
  <c r="H17" i="7"/>
  <c r="G17" i="7"/>
  <c r="F17" i="7"/>
  <c r="E17" i="7"/>
  <c r="D17" i="7"/>
  <c r="E18" i="9" s="1"/>
  <c r="C17" i="7"/>
  <c r="Q16" i="7"/>
  <c r="P16" i="7"/>
  <c r="O16" i="7"/>
  <c r="N16" i="7"/>
  <c r="M16" i="7"/>
  <c r="L16" i="7"/>
  <c r="K16" i="7"/>
  <c r="J16" i="7"/>
  <c r="I16" i="7"/>
  <c r="H16" i="7"/>
  <c r="G16" i="7"/>
  <c r="F16" i="7"/>
  <c r="E16" i="7"/>
  <c r="D16" i="7"/>
  <c r="E17" i="9" s="1"/>
  <c r="C16" i="7"/>
  <c r="Q15" i="7"/>
  <c r="P15" i="7"/>
  <c r="O15" i="7"/>
  <c r="N15" i="7"/>
  <c r="M15" i="7"/>
  <c r="L15" i="7"/>
  <c r="K15" i="7"/>
  <c r="J15" i="7"/>
  <c r="I15" i="7"/>
  <c r="H15" i="7"/>
  <c r="G15" i="7"/>
  <c r="F15" i="7"/>
  <c r="E15" i="7"/>
  <c r="D15" i="7"/>
  <c r="E16" i="9" s="1"/>
  <c r="C15" i="7"/>
  <c r="Q14" i="7"/>
  <c r="P14" i="7"/>
  <c r="O14" i="7"/>
  <c r="N14" i="7"/>
  <c r="M14" i="7"/>
  <c r="L14" i="7"/>
  <c r="K14" i="7"/>
  <c r="J14" i="7"/>
  <c r="I14" i="7"/>
  <c r="H14" i="7"/>
  <c r="G14" i="7"/>
  <c r="F14" i="7"/>
  <c r="E14" i="7"/>
  <c r="D14" i="7"/>
  <c r="E15" i="9" s="1"/>
  <c r="C14" i="7"/>
  <c r="Q13" i="7"/>
  <c r="P13" i="7"/>
  <c r="O13" i="7"/>
  <c r="N13" i="7"/>
  <c r="M13" i="7"/>
  <c r="L13" i="7"/>
  <c r="K13" i="7"/>
  <c r="J13" i="7"/>
  <c r="I13" i="7"/>
  <c r="H13" i="7"/>
  <c r="G13" i="7"/>
  <c r="F13" i="7"/>
  <c r="E13" i="7"/>
  <c r="D13" i="7"/>
  <c r="E14" i="9" s="1"/>
  <c r="C13" i="7"/>
  <c r="Q12" i="7"/>
  <c r="P12" i="7"/>
  <c r="O12" i="7"/>
  <c r="N12" i="7"/>
  <c r="M12" i="7"/>
  <c r="L12" i="7"/>
  <c r="K12" i="7"/>
  <c r="J12" i="7"/>
  <c r="I12" i="7"/>
  <c r="H12" i="7"/>
  <c r="G12" i="7"/>
  <c r="F12" i="7"/>
  <c r="E12" i="7"/>
  <c r="D12" i="7"/>
  <c r="E13" i="9" s="1"/>
  <c r="C12" i="7"/>
  <c r="Q11" i="7"/>
  <c r="P11" i="7"/>
  <c r="O11" i="7"/>
  <c r="N11" i="7"/>
  <c r="M11" i="7"/>
  <c r="L11" i="7"/>
  <c r="K11" i="7"/>
  <c r="J11" i="7"/>
  <c r="I11" i="7"/>
  <c r="H11" i="7"/>
  <c r="G11" i="7"/>
  <c r="F11" i="7"/>
  <c r="E11" i="7"/>
  <c r="D11" i="7"/>
  <c r="E12" i="9" s="1"/>
  <c r="C11" i="7"/>
  <c r="Q10" i="7"/>
  <c r="P10" i="7"/>
  <c r="O10" i="7"/>
  <c r="N10" i="7"/>
  <c r="M10" i="7"/>
  <c r="L10" i="7"/>
  <c r="K10" i="7"/>
  <c r="J10" i="7"/>
  <c r="I10" i="7"/>
  <c r="H10" i="7"/>
  <c r="G10" i="7"/>
  <c r="F10" i="7"/>
  <c r="E10" i="7"/>
  <c r="D10" i="7"/>
  <c r="E11" i="9" s="1"/>
  <c r="C10" i="7"/>
  <c r="Q9" i="7"/>
  <c r="P9" i="7"/>
  <c r="O9" i="7"/>
  <c r="N9" i="7"/>
  <c r="M9" i="7"/>
  <c r="L9" i="7"/>
  <c r="K9" i="7"/>
  <c r="J9" i="7"/>
  <c r="I9" i="7"/>
  <c r="H9" i="7"/>
  <c r="G9" i="7"/>
  <c r="F9" i="7"/>
  <c r="E9" i="7"/>
  <c r="D9" i="7"/>
  <c r="E10" i="9" s="1"/>
  <c r="C9" i="7"/>
  <c r="Q8" i="7"/>
  <c r="P8" i="7"/>
  <c r="O8" i="7"/>
  <c r="N8" i="7"/>
  <c r="M8" i="7"/>
  <c r="L8" i="7"/>
  <c r="K8" i="7"/>
  <c r="J8" i="7"/>
  <c r="I8" i="7"/>
  <c r="H8" i="7"/>
  <c r="G8" i="7"/>
  <c r="F8" i="7"/>
  <c r="E8" i="7"/>
  <c r="D8" i="7"/>
  <c r="E9" i="9" s="1"/>
  <c r="C8" i="7"/>
  <c r="Q7" i="7"/>
  <c r="P7" i="7"/>
  <c r="O7" i="7"/>
  <c r="N7" i="7"/>
  <c r="M7" i="7"/>
  <c r="L7" i="7"/>
  <c r="K7" i="7"/>
  <c r="J7" i="7"/>
  <c r="I7" i="7"/>
  <c r="H7" i="7"/>
  <c r="G7" i="7"/>
  <c r="F7" i="7"/>
  <c r="E7" i="7"/>
  <c r="D7" i="7"/>
  <c r="E8" i="9" s="1"/>
  <c r="C7" i="7"/>
  <c r="Q6" i="7"/>
  <c r="P6" i="7"/>
  <c r="O6" i="7"/>
  <c r="N6" i="7"/>
  <c r="M6" i="7"/>
  <c r="L6" i="7"/>
  <c r="K6" i="7"/>
  <c r="J6" i="7"/>
  <c r="I6" i="7"/>
  <c r="H6" i="7"/>
  <c r="G6" i="7"/>
  <c r="F6" i="7"/>
  <c r="E6" i="7"/>
  <c r="D6" i="7"/>
  <c r="E7" i="9" s="1"/>
  <c r="C6" i="7"/>
  <c r="C6" i="46"/>
  <c r="C6" i="45"/>
  <c r="C6" i="43"/>
  <c r="C6" i="6"/>
  <c r="C6" i="41"/>
  <c r="C6" i="5"/>
  <c r="D32" i="9" l="1"/>
  <c r="C32" i="9"/>
  <c r="E32" i="9"/>
  <c r="K38" i="20" l="1"/>
  <c r="K37" i="20"/>
  <c r="K36" i="20"/>
  <c r="K35" i="20"/>
  <c r="K34" i="20"/>
  <c r="K33" i="20"/>
  <c r="K32" i="20"/>
  <c r="K31" i="20"/>
  <c r="K30" i="20"/>
  <c r="K29" i="20"/>
  <c r="K28" i="20"/>
  <c r="K27" i="20"/>
  <c r="K26" i="20"/>
  <c r="K25" i="20"/>
  <c r="K24" i="20"/>
  <c r="K23" i="20"/>
  <c r="K22" i="20"/>
  <c r="K21" i="20"/>
  <c r="K20" i="20"/>
  <c r="K19" i="20"/>
  <c r="K18" i="20"/>
  <c r="K17" i="20"/>
  <c r="K16" i="20"/>
  <c r="K15" i="20"/>
  <c r="K14" i="20"/>
  <c r="K13" i="20"/>
  <c r="K12" i="20"/>
  <c r="K11" i="20"/>
  <c r="K10" i="20"/>
  <c r="K9" i="20"/>
  <c r="K8" i="20"/>
  <c r="K7" i="20"/>
  <c r="K6" i="20"/>
  <c r="I8" i="9"/>
  <c r="I9" i="9"/>
  <c r="I14" i="9"/>
  <c r="I16" i="9"/>
  <c r="I17" i="9"/>
  <c r="I22" i="9"/>
  <c r="I24" i="9"/>
  <c r="I25" i="9"/>
  <c r="I30" i="9"/>
  <c r="F7" i="9"/>
  <c r="G7" i="9"/>
  <c r="H7" i="9"/>
  <c r="I7" i="9"/>
  <c r="F8" i="9"/>
  <c r="G8" i="9"/>
  <c r="H8" i="9"/>
  <c r="F9" i="9"/>
  <c r="G9" i="9"/>
  <c r="H9" i="9"/>
  <c r="F10" i="9"/>
  <c r="G10" i="9"/>
  <c r="H10" i="9"/>
  <c r="I10" i="9"/>
  <c r="F11" i="9"/>
  <c r="G11" i="9"/>
  <c r="H11" i="9"/>
  <c r="I11" i="9"/>
  <c r="F12" i="9"/>
  <c r="G12" i="9"/>
  <c r="H12" i="9"/>
  <c r="I12" i="9"/>
  <c r="F13" i="9"/>
  <c r="G13" i="9"/>
  <c r="H13" i="9"/>
  <c r="I13" i="9"/>
  <c r="F14" i="9"/>
  <c r="G14" i="9"/>
  <c r="H14" i="9"/>
  <c r="F15" i="9"/>
  <c r="G15" i="9"/>
  <c r="H15" i="9"/>
  <c r="I15" i="9"/>
  <c r="F16" i="9"/>
  <c r="G16" i="9"/>
  <c r="H16" i="9"/>
  <c r="F17" i="9"/>
  <c r="G17" i="9"/>
  <c r="H17" i="9"/>
  <c r="F18" i="9"/>
  <c r="G18" i="9"/>
  <c r="H18" i="9"/>
  <c r="I18" i="9"/>
  <c r="F19" i="9"/>
  <c r="G19" i="9"/>
  <c r="H19" i="9"/>
  <c r="I19" i="9"/>
  <c r="F20" i="9"/>
  <c r="G20" i="9"/>
  <c r="H20" i="9"/>
  <c r="I20" i="9"/>
  <c r="F21" i="9"/>
  <c r="G21" i="9"/>
  <c r="H21" i="9"/>
  <c r="I21" i="9"/>
  <c r="F22" i="9"/>
  <c r="G22" i="9"/>
  <c r="H22" i="9"/>
  <c r="F23" i="9"/>
  <c r="G23" i="9"/>
  <c r="H23" i="9"/>
  <c r="I23" i="9"/>
  <c r="F24" i="9"/>
  <c r="G24" i="9"/>
  <c r="H24" i="9"/>
  <c r="F25" i="9"/>
  <c r="G25" i="9"/>
  <c r="H25" i="9"/>
  <c r="F26" i="9"/>
  <c r="G26" i="9"/>
  <c r="H26" i="9"/>
  <c r="I26" i="9"/>
  <c r="F27" i="9"/>
  <c r="G27" i="9"/>
  <c r="H27" i="9"/>
  <c r="I27" i="9"/>
  <c r="F28" i="9"/>
  <c r="G28" i="9"/>
  <c r="H28" i="9"/>
  <c r="I28" i="9"/>
  <c r="F29" i="9"/>
  <c r="G29" i="9"/>
  <c r="H29" i="9"/>
  <c r="I29" i="9"/>
  <c r="F30" i="9"/>
  <c r="G30" i="9"/>
  <c r="H30" i="9"/>
  <c r="F31" i="9"/>
  <c r="G31" i="9"/>
  <c r="H31" i="9"/>
  <c r="I31" i="9"/>
  <c r="J36" i="9" l="1"/>
  <c r="J30" i="9"/>
  <c r="J26" i="9"/>
  <c r="J22" i="9"/>
  <c r="J18" i="9"/>
  <c r="J14" i="9"/>
  <c r="J10" i="9"/>
  <c r="J31" i="9"/>
  <c r="J27" i="9"/>
  <c r="J23" i="9"/>
  <c r="J19" i="9"/>
  <c r="J15" i="9"/>
  <c r="J11" i="9"/>
  <c r="J7" i="9"/>
  <c r="J34" i="9"/>
  <c r="J28" i="9"/>
  <c r="J24" i="9"/>
  <c r="J20" i="9"/>
  <c r="J16" i="9"/>
  <c r="J12" i="9"/>
  <c r="J8" i="9"/>
  <c r="J35" i="9"/>
  <c r="J29" i="9"/>
  <c r="J25" i="9"/>
  <c r="J21" i="9"/>
  <c r="J17" i="9"/>
  <c r="J13" i="9"/>
  <c r="J9" i="9"/>
  <c r="H32" i="9" l="1"/>
  <c r="I32" i="9"/>
  <c r="G32" i="9"/>
  <c r="F32" i="9"/>
  <c r="L31" i="6"/>
  <c r="J32" i="9" l="1"/>
  <c r="K10" i="9" s="1"/>
  <c r="K11" i="9" l="1"/>
  <c r="K17" i="9"/>
  <c r="K28" i="9"/>
  <c r="K16" i="9"/>
  <c r="K25" i="9"/>
  <c r="K9" i="9"/>
  <c r="K12" i="9"/>
  <c r="K22" i="9"/>
  <c r="K8" i="9"/>
  <c r="K21" i="9"/>
  <c r="K14" i="9"/>
  <c r="K20" i="9"/>
  <c r="K31" i="9"/>
  <c r="K15" i="9"/>
  <c r="K23" i="9"/>
  <c r="K27" i="9"/>
  <c r="K29" i="9"/>
  <c r="K18" i="9"/>
  <c r="K13" i="9"/>
  <c r="K24" i="9"/>
  <c r="K30" i="9"/>
  <c r="K7" i="9"/>
  <c r="K26" i="9"/>
  <c r="K19" i="9"/>
  <c r="K32" i="9" l="1"/>
  <c r="Q6" i="8" l="1"/>
  <c r="Q29" i="8"/>
  <c r="Q30" i="8"/>
  <c r="C6" i="8"/>
  <c r="C31" i="5"/>
  <c r="Q31" i="5"/>
  <c r="W6" i="20" l="1"/>
  <c r="X6" i="20" s="1"/>
  <c r="W7" i="20"/>
  <c r="X7" i="20" s="1"/>
  <c r="W8" i="20"/>
  <c r="X8" i="20" s="1"/>
  <c r="W9" i="20"/>
  <c r="X9" i="20" s="1"/>
  <c r="W10" i="20"/>
  <c r="X10" i="20" s="1"/>
  <c r="W11" i="20"/>
  <c r="X11" i="20" s="1"/>
  <c r="W12" i="20"/>
  <c r="X12" i="20" s="1"/>
  <c r="W13" i="20"/>
  <c r="X13" i="20" s="1"/>
  <c r="W14" i="20"/>
  <c r="X14" i="20" s="1"/>
  <c r="W15" i="20"/>
  <c r="X15" i="20" s="1"/>
  <c r="W16" i="20"/>
  <c r="X16" i="20" s="1"/>
  <c r="W17" i="20"/>
  <c r="X17" i="20" s="1"/>
  <c r="W18" i="20"/>
  <c r="X18" i="20" s="1"/>
  <c r="W19" i="20"/>
  <c r="X19" i="20" s="1"/>
  <c r="W20" i="20"/>
  <c r="X20" i="20" s="1"/>
  <c r="W21" i="20"/>
  <c r="X21" i="20" s="1"/>
  <c r="W22" i="20"/>
  <c r="X22" i="20" s="1"/>
  <c r="W23" i="20"/>
  <c r="X23" i="20" s="1"/>
  <c r="W24" i="20"/>
  <c r="X24" i="20" s="1"/>
  <c r="W25" i="20"/>
  <c r="X25" i="20" s="1"/>
  <c r="W26" i="20"/>
  <c r="X26" i="20" s="1"/>
  <c r="W27" i="20"/>
  <c r="X27" i="20" s="1"/>
  <c r="W28" i="20"/>
  <c r="X28" i="20" s="1"/>
  <c r="W29" i="20"/>
  <c r="X29" i="20" s="1"/>
  <c r="W30" i="20"/>
  <c r="X30" i="20" s="1"/>
  <c r="W31" i="20"/>
  <c r="X31" i="20" s="1"/>
  <c r="W32" i="20"/>
  <c r="X32" i="20" s="1"/>
  <c r="W33" i="20"/>
  <c r="X33" i="20" s="1"/>
  <c r="W34" i="20"/>
  <c r="X34" i="20" s="1"/>
  <c r="W35" i="20"/>
  <c r="X35" i="20" s="1"/>
  <c r="W36" i="20"/>
  <c r="X36" i="20" s="1"/>
  <c r="W37" i="20"/>
  <c r="X37" i="20" s="1"/>
  <c r="W38" i="20"/>
  <c r="X38" i="20" s="1"/>
  <c r="W5" i="20"/>
  <c r="X5" i="20" s="1"/>
  <c r="D31" i="41" l="1"/>
  <c r="C15" i="36" l="1"/>
  <c r="C28" i="36"/>
  <c r="C29" i="36"/>
  <c r="C30" i="36"/>
  <c r="C12" i="36"/>
  <c r="C27" i="36"/>
  <c r="C22" i="36"/>
  <c r="C14" i="36"/>
  <c r="C16" i="36"/>
  <c r="C24" i="36"/>
  <c r="C13" i="36"/>
  <c r="C11" i="36"/>
  <c r="C20" i="36"/>
  <c r="C10" i="36"/>
  <c r="C7" i="36"/>
  <c r="C8" i="36"/>
  <c r="C26" i="36"/>
  <c r="C19" i="36"/>
  <c r="C25" i="36"/>
  <c r="C23" i="36"/>
  <c r="C9" i="36"/>
  <c r="C21" i="36"/>
  <c r="C6" i="36"/>
  <c r="C17" i="36"/>
  <c r="C18" i="36"/>
  <c r="N6" i="20"/>
  <c r="N7" i="20"/>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5" i="20"/>
  <c r="C31" i="36" l="1"/>
  <c r="R38" i="20"/>
  <c r="R34" i="20"/>
  <c r="R30" i="20"/>
  <c r="R26" i="20"/>
  <c r="R22" i="20"/>
  <c r="R18" i="20"/>
  <c r="R14" i="20"/>
  <c r="R10" i="20"/>
  <c r="R6" i="20"/>
  <c r="R33" i="20"/>
  <c r="R21" i="20"/>
  <c r="R9" i="20"/>
  <c r="R37" i="20"/>
  <c r="R29" i="20"/>
  <c r="R25" i="20"/>
  <c r="R17" i="20"/>
  <c r="R13" i="20"/>
  <c r="R32" i="20"/>
  <c r="R24" i="20"/>
  <c r="R16" i="20"/>
  <c r="R5" i="20"/>
  <c r="R35" i="20"/>
  <c r="R27" i="20"/>
  <c r="R19" i="20"/>
  <c r="R11" i="20"/>
  <c r="R8" i="20"/>
  <c r="R36" i="20"/>
  <c r="R28" i="20"/>
  <c r="R20" i="20"/>
  <c r="R12" i="20"/>
  <c r="R31" i="20"/>
  <c r="R23" i="20"/>
  <c r="R15" i="20"/>
  <c r="R7" i="20"/>
  <c r="Q35" i="8" l="1"/>
  <c r="P35" i="8"/>
  <c r="O35" i="8"/>
  <c r="N35" i="8"/>
  <c r="M35" i="8"/>
  <c r="L35" i="8"/>
  <c r="K35" i="8"/>
  <c r="J35" i="8"/>
  <c r="I35" i="8"/>
  <c r="H35" i="8"/>
  <c r="F35" i="8"/>
  <c r="E35" i="8"/>
  <c r="D35" i="8"/>
  <c r="C35" i="8"/>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P30" i="8"/>
  <c r="O30" i="8"/>
  <c r="N30" i="8"/>
  <c r="M30" i="8"/>
  <c r="L30" i="8"/>
  <c r="K30" i="8"/>
  <c r="J30" i="8"/>
  <c r="I30" i="8"/>
  <c r="H30" i="8"/>
  <c r="G30" i="8"/>
  <c r="F30" i="8"/>
  <c r="E30" i="8"/>
  <c r="D30" i="8"/>
  <c r="C30" i="8"/>
  <c r="P29" i="8"/>
  <c r="O29" i="8"/>
  <c r="N29" i="8"/>
  <c r="M29" i="8"/>
  <c r="L29" i="8"/>
  <c r="K29" i="8"/>
  <c r="J29" i="8"/>
  <c r="I29" i="8"/>
  <c r="H29" i="8"/>
  <c r="G29" i="8"/>
  <c r="F29" i="8"/>
  <c r="E29" i="8"/>
  <c r="D29" i="8"/>
  <c r="C29" i="8"/>
  <c r="Q28" i="8"/>
  <c r="P28" i="8"/>
  <c r="O28" i="8"/>
  <c r="N28" i="8"/>
  <c r="M28" i="8"/>
  <c r="L28" i="8"/>
  <c r="K28" i="8"/>
  <c r="J28" i="8"/>
  <c r="I28" i="8"/>
  <c r="H28" i="8"/>
  <c r="G28" i="8"/>
  <c r="F28" i="8"/>
  <c r="E28" i="8"/>
  <c r="D28" i="8"/>
  <c r="C28" i="8"/>
  <c r="Q27" i="8"/>
  <c r="P27" i="8"/>
  <c r="O27" i="8"/>
  <c r="N27" i="8"/>
  <c r="M27" i="8"/>
  <c r="L27" i="8"/>
  <c r="K27" i="8"/>
  <c r="J27" i="8"/>
  <c r="I27" i="8"/>
  <c r="H27" i="8"/>
  <c r="G27" i="8"/>
  <c r="F27" i="8"/>
  <c r="E27" i="8"/>
  <c r="D27" i="8"/>
  <c r="C27" i="8"/>
  <c r="Q26" i="8"/>
  <c r="P26" i="8"/>
  <c r="O26" i="8"/>
  <c r="N26" i="8"/>
  <c r="M26" i="8"/>
  <c r="L26" i="8"/>
  <c r="K26" i="8"/>
  <c r="J26" i="8"/>
  <c r="I26" i="8"/>
  <c r="H26" i="8"/>
  <c r="G26" i="8"/>
  <c r="F26" i="8"/>
  <c r="E26" i="8"/>
  <c r="D26" i="8"/>
  <c r="C26" i="8"/>
  <c r="Q25" i="8"/>
  <c r="P25" i="8"/>
  <c r="O25" i="8"/>
  <c r="N25" i="8"/>
  <c r="M25" i="8"/>
  <c r="L25" i="8"/>
  <c r="K25" i="8"/>
  <c r="J25" i="8"/>
  <c r="I25" i="8"/>
  <c r="H25" i="8"/>
  <c r="G25" i="8"/>
  <c r="F25" i="8"/>
  <c r="E25" i="8"/>
  <c r="D25" i="8"/>
  <c r="C25" i="8"/>
  <c r="Q24" i="8"/>
  <c r="P24" i="8"/>
  <c r="O24" i="8"/>
  <c r="N24" i="8"/>
  <c r="M24" i="8"/>
  <c r="L24" i="8"/>
  <c r="K24" i="8"/>
  <c r="J24" i="8"/>
  <c r="I24" i="8"/>
  <c r="H24" i="8"/>
  <c r="G24" i="8"/>
  <c r="F24" i="8"/>
  <c r="E24" i="8"/>
  <c r="D24" i="8"/>
  <c r="C24" i="8"/>
  <c r="Q23" i="8"/>
  <c r="P23" i="8"/>
  <c r="O23" i="8"/>
  <c r="N23" i="8"/>
  <c r="M23" i="8"/>
  <c r="L23" i="8"/>
  <c r="K23" i="8"/>
  <c r="J23" i="8"/>
  <c r="I23" i="8"/>
  <c r="H23" i="8"/>
  <c r="G23" i="8"/>
  <c r="F23" i="8"/>
  <c r="E23" i="8"/>
  <c r="D23" i="8"/>
  <c r="C23" i="8"/>
  <c r="Q22" i="8"/>
  <c r="P22" i="8"/>
  <c r="O22" i="8"/>
  <c r="N22" i="8"/>
  <c r="M22" i="8"/>
  <c r="L22" i="8"/>
  <c r="K22" i="8"/>
  <c r="J22" i="8"/>
  <c r="I22" i="8"/>
  <c r="H22" i="8"/>
  <c r="G22" i="8"/>
  <c r="F22" i="8"/>
  <c r="E22" i="8"/>
  <c r="D22" i="8"/>
  <c r="C22" i="8"/>
  <c r="Q21" i="8"/>
  <c r="P21" i="8"/>
  <c r="O21" i="8"/>
  <c r="N21" i="8"/>
  <c r="M21" i="8"/>
  <c r="L21" i="8"/>
  <c r="K21" i="8"/>
  <c r="J21" i="8"/>
  <c r="I21" i="8"/>
  <c r="H21" i="8"/>
  <c r="G21" i="8"/>
  <c r="F21" i="8"/>
  <c r="E21" i="8"/>
  <c r="D21" i="8"/>
  <c r="C21" i="8"/>
  <c r="Q20" i="8"/>
  <c r="P20" i="8"/>
  <c r="O20" i="8"/>
  <c r="N20" i="8"/>
  <c r="M20" i="8"/>
  <c r="L20" i="8"/>
  <c r="K20" i="8"/>
  <c r="J20" i="8"/>
  <c r="I20" i="8"/>
  <c r="H20" i="8"/>
  <c r="G20" i="8"/>
  <c r="F20" i="8"/>
  <c r="E20" i="8"/>
  <c r="D20" i="8"/>
  <c r="C20" i="8"/>
  <c r="Q19" i="8"/>
  <c r="P19" i="8"/>
  <c r="O19" i="8"/>
  <c r="N19" i="8"/>
  <c r="M19" i="8"/>
  <c r="L19" i="8"/>
  <c r="K19" i="8"/>
  <c r="J19" i="8"/>
  <c r="I19" i="8"/>
  <c r="H19" i="8"/>
  <c r="G19" i="8"/>
  <c r="F19" i="8"/>
  <c r="E19" i="8"/>
  <c r="D19" i="8"/>
  <c r="C19" i="8"/>
  <c r="Q18" i="8"/>
  <c r="P18" i="8"/>
  <c r="O18" i="8"/>
  <c r="N18" i="8"/>
  <c r="M18" i="8"/>
  <c r="L18" i="8"/>
  <c r="K18" i="8"/>
  <c r="J18" i="8"/>
  <c r="I18" i="8"/>
  <c r="H18" i="8"/>
  <c r="G18" i="8"/>
  <c r="F18" i="8"/>
  <c r="E18" i="8"/>
  <c r="D18" i="8"/>
  <c r="C18" i="8"/>
  <c r="Q17" i="8"/>
  <c r="P17" i="8"/>
  <c r="O17" i="8"/>
  <c r="N17" i="8"/>
  <c r="M17" i="8"/>
  <c r="L17" i="8"/>
  <c r="K17" i="8"/>
  <c r="J17" i="8"/>
  <c r="I17" i="8"/>
  <c r="H17" i="8"/>
  <c r="G17" i="8"/>
  <c r="F17" i="8"/>
  <c r="E17" i="8"/>
  <c r="D17" i="8"/>
  <c r="C17" i="8"/>
  <c r="Q16" i="8"/>
  <c r="P16" i="8"/>
  <c r="O16" i="8"/>
  <c r="N16" i="8"/>
  <c r="M16" i="8"/>
  <c r="L16" i="8"/>
  <c r="K16" i="8"/>
  <c r="J16" i="8"/>
  <c r="I16" i="8"/>
  <c r="H16" i="8"/>
  <c r="G16" i="8"/>
  <c r="F16" i="8"/>
  <c r="E16" i="8"/>
  <c r="D16" i="8"/>
  <c r="C16" i="8"/>
  <c r="Q15" i="8"/>
  <c r="P15" i="8"/>
  <c r="O15" i="8"/>
  <c r="N15" i="8"/>
  <c r="M15" i="8"/>
  <c r="L15" i="8"/>
  <c r="K15" i="8"/>
  <c r="J15" i="8"/>
  <c r="I15" i="8"/>
  <c r="H15" i="8"/>
  <c r="G15" i="8"/>
  <c r="F15" i="8"/>
  <c r="E15" i="8"/>
  <c r="D15" i="8"/>
  <c r="C15" i="8"/>
  <c r="Q14" i="8"/>
  <c r="P14" i="8"/>
  <c r="O14" i="8"/>
  <c r="N14" i="8"/>
  <c r="M14" i="8"/>
  <c r="L14" i="8"/>
  <c r="K14" i="8"/>
  <c r="J14" i="8"/>
  <c r="I14" i="8"/>
  <c r="H14" i="8"/>
  <c r="G14" i="8"/>
  <c r="F14" i="8"/>
  <c r="E14" i="8"/>
  <c r="D14" i="8"/>
  <c r="C14" i="8"/>
  <c r="Q13" i="8"/>
  <c r="P13" i="8"/>
  <c r="O13" i="8"/>
  <c r="N13" i="8"/>
  <c r="M13" i="8"/>
  <c r="L13" i="8"/>
  <c r="K13" i="8"/>
  <c r="J13" i="8"/>
  <c r="I13" i="8"/>
  <c r="H13" i="8"/>
  <c r="G13" i="8"/>
  <c r="F13" i="8"/>
  <c r="E13" i="8"/>
  <c r="D13" i="8"/>
  <c r="C13" i="8"/>
  <c r="Q12" i="8"/>
  <c r="P12" i="8"/>
  <c r="O12" i="8"/>
  <c r="N12" i="8"/>
  <c r="M12" i="8"/>
  <c r="L12" i="8"/>
  <c r="K12" i="8"/>
  <c r="J12" i="8"/>
  <c r="I12" i="8"/>
  <c r="H12" i="8"/>
  <c r="G12" i="8"/>
  <c r="F12" i="8"/>
  <c r="E12" i="8"/>
  <c r="D12" i="8"/>
  <c r="C12" i="8"/>
  <c r="Q11" i="8"/>
  <c r="P11" i="8"/>
  <c r="O11" i="8"/>
  <c r="N11" i="8"/>
  <c r="M11" i="8"/>
  <c r="L11" i="8"/>
  <c r="K11" i="8"/>
  <c r="J11" i="8"/>
  <c r="I11" i="8"/>
  <c r="H11" i="8"/>
  <c r="G11" i="8"/>
  <c r="F11" i="8"/>
  <c r="E11" i="8"/>
  <c r="D11" i="8"/>
  <c r="C11" i="8"/>
  <c r="Q10" i="8"/>
  <c r="P10" i="8"/>
  <c r="O10" i="8"/>
  <c r="N10" i="8"/>
  <c r="M10" i="8"/>
  <c r="L10" i="8"/>
  <c r="K10" i="8"/>
  <c r="J10" i="8"/>
  <c r="I10" i="8"/>
  <c r="H10" i="8"/>
  <c r="G10" i="8"/>
  <c r="F10" i="8"/>
  <c r="E10" i="8"/>
  <c r="D10" i="8"/>
  <c r="C10" i="8"/>
  <c r="Q9" i="8"/>
  <c r="P9" i="8"/>
  <c r="O9" i="8"/>
  <c r="N9" i="8"/>
  <c r="M9" i="8"/>
  <c r="L9" i="8"/>
  <c r="K9" i="8"/>
  <c r="J9" i="8"/>
  <c r="I9" i="8"/>
  <c r="H9" i="8"/>
  <c r="G9" i="8"/>
  <c r="F9" i="8"/>
  <c r="E9" i="8"/>
  <c r="D9" i="8"/>
  <c r="C9" i="8"/>
  <c r="Q8" i="8"/>
  <c r="P8" i="8"/>
  <c r="O8" i="8"/>
  <c r="N8" i="8"/>
  <c r="M8" i="8"/>
  <c r="L8" i="8"/>
  <c r="K8" i="8"/>
  <c r="J8" i="8"/>
  <c r="I8" i="8"/>
  <c r="H8" i="8"/>
  <c r="G8" i="8"/>
  <c r="F8" i="8"/>
  <c r="E8" i="8"/>
  <c r="D8" i="8"/>
  <c r="C8" i="8"/>
  <c r="Q7" i="8"/>
  <c r="P7" i="8"/>
  <c r="O7" i="8"/>
  <c r="N7" i="8"/>
  <c r="M7" i="8"/>
  <c r="L7" i="8"/>
  <c r="K7" i="8"/>
  <c r="J7" i="8"/>
  <c r="I7" i="8"/>
  <c r="H7" i="8"/>
  <c r="G7" i="8"/>
  <c r="F7" i="8"/>
  <c r="E7" i="8"/>
  <c r="D7" i="8"/>
  <c r="C7" i="8"/>
  <c r="P6" i="8"/>
  <c r="O6" i="8"/>
  <c r="N6" i="8"/>
  <c r="M6" i="8"/>
  <c r="L6" i="8"/>
  <c r="K6" i="8"/>
  <c r="J6" i="8"/>
  <c r="I6" i="8"/>
  <c r="H6" i="8"/>
  <c r="G6" i="8"/>
  <c r="F6" i="8"/>
  <c r="E6" i="8"/>
  <c r="D6" i="8"/>
  <c r="C31" i="8" l="1"/>
  <c r="J20" i="36"/>
  <c r="J11" i="36"/>
  <c r="J21" i="36"/>
  <c r="J24" i="36"/>
  <c r="J28" i="36"/>
  <c r="J26" i="36"/>
  <c r="J29" i="36"/>
  <c r="J7" i="36"/>
  <c r="J14" i="36"/>
  <c r="J6" i="36"/>
  <c r="J27" i="36"/>
  <c r="J19" i="36"/>
  <c r="J16" i="36"/>
  <c r="J13" i="36"/>
  <c r="J17" i="36"/>
  <c r="J9" i="36"/>
  <c r="J12" i="36"/>
  <c r="J25" i="36"/>
  <c r="J10" i="36"/>
  <c r="J22" i="36"/>
  <c r="J18" i="36"/>
  <c r="J23" i="36"/>
  <c r="J15" i="36"/>
  <c r="J8" i="36"/>
  <c r="J30" i="36"/>
  <c r="M6" i="20"/>
  <c r="M7" i="20"/>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M5" i="20"/>
  <c r="J31" i="36" l="1"/>
  <c r="Q38" i="20"/>
  <c r="S38" i="20" s="1"/>
  <c r="Q34" i="20"/>
  <c r="S34" i="20" s="1"/>
  <c r="Q30" i="20"/>
  <c r="S30" i="20" s="1"/>
  <c r="Q26" i="20"/>
  <c r="S26" i="20" s="1"/>
  <c r="Q22" i="20"/>
  <c r="S22" i="20" s="1"/>
  <c r="Q18" i="20"/>
  <c r="S18" i="20" s="1"/>
  <c r="Q14" i="20"/>
  <c r="S14" i="20" s="1"/>
  <c r="Q10" i="20"/>
  <c r="S10" i="20" s="1"/>
  <c r="Q6" i="20"/>
  <c r="S6" i="20" s="1"/>
  <c r="Q5" i="20"/>
  <c r="S5" i="20" s="1"/>
  <c r="Q35" i="20"/>
  <c r="S35" i="20" s="1"/>
  <c r="Q31" i="20"/>
  <c r="S31" i="20" s="1"/>
  <c r="Q27" i="20"/>
  <c r="S27" i="20" s="1"/>
  <c r="Q23" i="20"/>
  <c r="S23" i="20" s="1"/>
  <c r="Q19" i="20"/>
  <c r="S19" i="20" s="1"/>
  <c r="Q15" i="20"/>
  <c r="S15" i="20" s="1"/>
  <c r="Q11" i="20"/>
  <c r="S11" i="20" s="1"/>
  <c r="Q7" i="20"/>
  <c r="S7" i="20" s="1"/>
  <c r="Q37" i="20"/>
  <c r="S37" i="20" s="1"/>
  <c r="Q33" i="20"/>
  <c r="S33" i="20" s="1"/>
  <c r="Q29" i="20"/>
  <c r="S29" i="20" s="1"/>
  <c r="Q25" i="20"/>
  <c r="S25" i="20" s="1"/>
  <c r="Q21" i="20"/>
  <c r="S21" i="20" s="1"/>
  <c r="Q17" i="20"/>
  <c r="S17" i="20" s="1"/>
  <c r="Q13" i="20"/>
  <c r="S13" i="20" s="1"/>
  <c r="Q9" i="20"/>
  <c r="S9" i="20" s="1"/>
  <c r="Q36" i="20"/>
  <c r="S36" i="20" s="1"/>
  <c r="Q32" i="20"/>
  <c r="S32" i="20" s="1"/>
  <c r="Q28" i="20"/>
  <c r="S28" i="20" s="1"/>
  <c r="Q24" i="20"/>
  <c r="S24" i="20" s="1"/>
  <c r="Q20" i="20"/>
  <c r="S20" i="20" s="1"/>
  <c r="Q16" i="20"/>
  <c r="S16" i="20" s="1"/>
  <c r="Q12" i="20"/>
  <c r="S12" i="20" s="1"/>
  <c r="Q8" i="20"/>
  <c r="S8" i="20" s="1"/>
  <c r="G31" i="6" l="1"/>
  <c r="G31" i="45"/>
  <c r="G35" i="8"/>
  <c r="G34" i="8"/>
  <c r="G33" i="8"/>
  <c r="G36" i="45" l="1"/>
  <c r="Q36" i="46"/>
  <c r="P36" i="46"/>
  <c r="O36" i="46"/>
  <c r="N36" i="46"/>
  <c r="M36" i="46"/>
  <c r="L36" i="46"/>
  <c r="K36" i="46"/>
  <c r="J36" i="46"/>
  <c r="I36" i="46"/>
  <c r="H36" i="46"/>
  <c r="G36" i="46"/>
  <c r="F36" i="46"/>
  <c r="E36" i="46"/>
  <c r="D36" i="46"/>
  <c r="C36" i="46"/>
  <c r="Q31" i="46"/>
  <c r="P31" i="46"/>
  <c r="O31" i="46"/>
  <c r="N31" i="46"/>
  <c r="M31" i="46"/>
  <c r="L31" i="46"/>
  <c r="K31" i="46"/>
  <c r="J31" i="46"/>
  <c r="I31" i="46"/>
  <c r="H31" i="46"/>
  <c r="G31" i="46"/>
  <c r="F31" i="46"/>
  <c r="E31" i="46"/>
  <c r="D31" i="46"/>
  <c r="C31" i="46"/>
  <c r="Q36" i="45"/>
  <c r="P36" i="45"/>
  <c r="O36" i="45"/>
  <c r="N36" i="45"/>
  <c r="M36" i="45"/>
  <c r="L36" i="45"/>
  <c r="K36" i="45"/>
  <c r="J36" i="45"/>
  <c r="I36" i="45"/>
  <c r="H36" i="45"/>
  <c r="F36" i="45"/>
  <c r="E36" i="45"/>
  <c r="D36" i="45"/>
  <c r="C36" i="45"/>
  <c r="Q31" i="45"/>
  <c r="P31" i="45"/>
  <c r="O31" i="45"/>
  <c r="N31" i="45"/>
  <c r="M31" i="45"/>
  <c r="L31" i="45"/>
  <c r="K31" i="45"/>
  <c r="J31" i="45"/>
  <c r="I31" i="45"/>
  <c r="H31" i="45"/>
  <c r="F31" i="45"/>
  <c r="E31" i="45"/>
  <c r="D31" i="45"/>
  <c r="C31" i="45"/>
  <c r="Q36" i="43"/>
  <c r="P36" i="43"/>
  <c r="O36" i="43"/>
  <c r="N36" i="43"/>
  <c r="M36" i="43"/>
  <c r="L36" i="43"/>
  <c r="K36" i="43"/>
  <c r="J36" i="43"/>
  <c r="I36" i="43"/>
  <c r="H36" i="43"/>
  <c r="G36" i="43"/>
  <c r="F36" i="43"/>
  <c r="E36" i="43"/>
  <c r="D36" i="43"/>
  <c r="C36" i="43"/>
  <c r="Q31" i="43"/>
  <c r="P31" i="43"/>
  <c r="O31" i="43"/>
  <c r="N31" i="43"/>
  <c r="M31" i="43"/>
  <c r="L31" i="43"/>
  <c r="K31" i="43"/>
  <c r="J31" i="43"/>
  <c r="I31" i="43"/>
  <c r="H31" i="43"/>
  <c r="G31" i="43"/>
  <c r="F31" i="43"/>
  <c r="E31" i="43"/>
  <c r="D31" i="43"/>
  <c r="C31" i="43"/>
  <c r="Q36" i="41"/>
  <c r="P36" i="41"/>
  <c r="O36" i="41"/>
  <c r="N36" i="41"/>
  <c r="M36" i="41"/>
  <c r="L36" i="41"/>
  <c r="K36" i="41"/>
  <c r="J36" i="41"/>
  <c r="I36" i="41"/>
  <c r="H36" i="41"/>
  <c r="G36" i="41"/>
  <c r="F36" i="41"/>
  <c r="E36" i="41"/>
  <c r="D36" i="41"/>
  <c r="C36" i="41"/>
  <c r="Q31" i="41"/>
  <c r="P31" i="41"/>
  <c r="O31" i="41"/>
  <c r="N31" i="41"/>
  <c r="M31" i="41"/>
  <c r="L31" i="41"/>
  <c r="K31" i="41"/>
  <c r="J31" i="41"/>
  <c r="I31" i="41"/>
  <c r="H31" i="41"/>
  <c r="G31" i="41"/>
  <c r="F31" i="41"/>
  <c r="E31" i="41"/>
  <c r="C31" i="41"/>
  <c r="H15" i="36" l="1"/>
  <c r="H12" i="36"/>
  <c r="H16" i="36"/>
  <c r="H20" i="36"/>
  <c r="H26" i="36"/>
  <c r="H9" i="36"/>
  <c r="H6" i="36"/>
  <c r="H18" i="36"/>
  <c r="H28" i="36"/>
  <c r="H30" i="36"/>
  <c r="H27" i="36"/>
  <c r="H14" i="36"/>
  <c r="H24" i="36"/>
  <c r="H11" i="36"/>
  <c r="H10" i="36"/>
  <c r="H8" i="36"/>
  <c r="H19" i="36"/>
  <c r="H23" i="36"/>
  <c r="H21" i="36"/>
  <c r="H29" i="36"/>
  <c r="H22" i="36"/>
  <c r="H13" i="36"/>
  <c r="H7" i="36"/>
  <c r="H25" i="36"/>
  <c r="H17" i="36"/>
  <c r="D15" i="36"/>
  <c r="D29" i="36"/>
  <c r="D12" i="36"/>
  <c r="D22" i="36"/>
  <c r="D16" i="36"/>
  <c r="D13" i="36"/>
  <c r="D20" i="36"/>
  <c r="D7" i="36"/>
  <c r="D26" i="36"/>
  <c r="D25" i="36"/>
  <c r="D9" i="36"/>
  <c r="D28" i="36"/>
  <c r="D27" i="36"/>
  <c r="D24" i="36"/>
  <c r="D10" i="36"/>
  <c r="D19" i="36"/>
  <c r="D21" i="36"/>
  <c r="D6" i="36"/>
  <c r="D17" i="36"/>
  <c r="D18" i="36"/>
  <c r="D30" i="36"/>
  <c r="D14" i="36"/>
  <c r="D11" i="36"/>
  <c r="D8" i="36"/>
  <c r="D23" i="36"/>
  <c r="G15" i="36"/>
  <c r="G28" i="36"/>
  <c r="G29" i="36"/>
  <c r="G30" i="36"/>
  <c r="G12" i="36"/>
  <c r="G27" i="36"/>
  <c r="G22" i="36"/>
  <c r="G14" i="36"/>
  <c r="G16" i="36"/>
  <c r="G24" i="36"/>
  <c r="G13" i="36"/>
  <c r="G11" i="36"/>
  <c r="G20" i="36"/>
  <c r="G10" i="36"/>
  <c r="G7" i="36"/>
  <c r="G8" i="36"/>
  <c r="G26" i="36"/>
  <c r="G19" i="36"/>
  <c r="G25" i="36"/>
  <c r="G23" i="36"/>
  <c r="G9" i="36"/>
  <c r="G21" i="36"/>
  <c r="G6" i="36"/>
  <c r="G17" i="36"/>
  <c r="G18" i="36"/>
  <c r="F15" i="36"/>
  <c r="F28" i="36"/>
  <c r="F29" i="36"/>
  <c r="F30" i="36"/>
  <c r="F12" i="36"/>
  <c r="F27" i="36"/>
  <c r="F22" i="36"/>
  <c r="F14" i="36"/>
  <c r="F16" i="36"/>
  <c r="F24" i="36"/>
  <c r="F13" i="36"/>
  <c r="F11" i="36"/>
  <c r="F20" i="36"/>
  <c r="F10" i="36"/>
  <c r="F7" i="36"/>
  <c r="F8" i="36"/>
  <c r="F26" i="36"/>
  <c r="F19" i="36"/>
  <c r="F25" i="36"/>
  <c r="F23" i="36"/>
  <c r="F9" i="36"/>
  <c r="F21" i="36"/>
  <c r="F6" i="36"/>
  <c r="F17" i="36"/>
  <c r="F18" i="36"/>
  <c r="E16" i="36"/>
  <c r="E24" i="36"/>
  <c r="E13" i="36"/>
  <c r="E11" i="36"/>
  <c r="E20" i="36"/>
  <c r="E10" i="36"/>
  <c r="E7" i="36"/>
  <c r="E8" i="36"/>
  <c r="E26" i="36"/>
  <c r="E19" i="36"/>
  <c r="E25" i="36"/>
  <c r="E23" i="36"/>
  <c r="E9" i="36"/>
  <c r="E21" i="36"/>
  <c r="E15" i="36"/>
  <c r="E28" i="36"/>
  <c r="E29" i="36"/>
  <c r="E30" i="36"/>
  <c r="E12" i="36"/>
  <c r="E27" i="36"/>
  <c r="E22" i="36"/>
  <c r="E14" i="36"/>
  <c r="E6" i="36"/>
  <c r="E17" i="36"/>
  <c r="E18" i="36"/>
  <c r="I15" i="36"/>
  <c r="I28" i="36"/>
  <c r="I29" i="36"/>
  <c r="I30" i="36"/>
  <c r="I12" i="36"/>
  <c r="I27" i="36"/>
  <c r="I22" i="36"/>
  <c r="I14" i="36"/>
  <c r="I16" i="36"/>
  <c r="I24" i="36"/>
  <c r="I13" i="36"/>
  <c r="I11" i="36"/>
  <c r="I20" i="36"/>
  <c r="I10" i="36"/>
  <c r="I7" i="36"/>
  <c r="I8" i="36"/>
  <c r="I26" i="36"/>
  <c r="I19" i="36"/>
  <c r="I25" i="36"/>
  <c r="I23" i="36"/>
  <c r="I9" i="36"/>
  <c r="I21" i="36"/>
  <c r="I17" i="36"/>
  <c r="I6" i="36"/>
  <c r="I18" i="36"/>
  <c r="I31" i="36" l="1"/>
  <c r="F31" i="36"/>
  <c r="H31" i="36"/>
  <c r="D31" i="36"/>
  <c r="E31" i="36"/>
  <c r="G31" i="36"/>
  <c r="F36" i="5"/>
  <c r="J36" i="5"/>
  <c r="N36" i="5"/>
  <c r="E31" i="6"/>
  <c r="J31" i="6"/>
  <c r="N31" i="6"/>
  <c r="E36" i="6"/>
  <c r="I36" i="6"/>
  <c r="M36" i="6"/>
  <c r="Q36" i="6"/>
  <c r="D31" i="7"/>
  <c r="I31" i="7"/>
  <c r="M31" i="7"/>
  <c r="Q31" i="7"/>
  <c r="D36" i="7"/>
  <c r="H36" i="7"/>
  <c r="L36" i="7"/>
  <c r="P36" i="7"/>
  <c r="F31" i="6"/>
  <c r="K31" i="6"/>
  <c r="O31" i="6"/>
  <c r="E31" i="7"/>
  <c r="J31" i="7"/>
  <c r="N31" i="7"/>
  <c r="F31" i="5"/>
  <c r="O31" i="5"/>
  <c r="L31" i="5"/>
  <c r="G36" i="5"/>
  <c r="O36" i="5"/>
  <c r="J36" i="6"/>
  <c r="I36" i="7"/>
  <c r="M36" i="7"/>
  <c r="I31" i="5"/>
  <c r="M31" i="5"/>
  <c r="K31" i="5"/>
  <c r="H31" i="5"/>
  <c r="P31" i="5"/>
  <c r="C36" i="5"/>
  <c r="K36" i="5"/>
  <c r="F36" i="6"/>
  <c r="N36" i="6"/>
  <c r="E36" i="7"/>
  <c r="Q36" i="7"/>
  <c r="E31" i="5"/>
  <c r="J31" i="5"/>
  <c r="N31" i="5"/>
  <c r="D36" i="5"/>
  <c r="H36" i="5"/>
  <c r="L36" i="5"/>
  <c r="P36" i="5"/>
  <c r="C31" i="6"/>
  <c r="H31" i="6"/>
  <c r="P31" i="6"/>
  <c r="C36" i="6"/>
  <c r="G36" i="6"/>
  <c r="K36" i="6"/>
  <c r="O36" i="6"/>
  <c r="F31" i="7"/>
  <c r="K31" i="7"/>
  <c r="O31" i="7"/>
  <c r="F36" i="7"/>
  <c r="J36" i="7"/>
  <c r="N36" i="7"/>
  <c r="E36" i="5"/>
  <c r="I36" i="5"/>
  <c r="M36" i="5"/>
  <c r="Q36" i="5"/>
  <c r="D31" i="6"/>
  <c r="I31" i="6"/>
  <c r="M31" i="6"/>
  <c r="Q31" i="6"/>
  <c r="D36" i="6"/>
  <c r="H36" i="6"/>
  <c r="L36" i="6"/>
  <c r="P36" i="6"/>
  <c r="C31" i="7"/>
  <c r="H31" i="7"/>
  <c r="L31" i="7"/>
  <c r="P31" i="7"/>
  <c r="C36" i="7"/>
  <c r="G36" i="7"/>
  <c r="K36" i="7"/>
  <c r="O36" i="7"/>
  <c r="D31" i="5"/>
  <c r="G31" i="7" l="1"/>
  <c r="D31" i="8"/>
  <c r="E31" i="8"/>
  <c r="I31" i="8"/>
  <c r="N31" i="8"/>
  <c r="G31" i="5"/>
  <c r="K31" i="8"/>
  <c r="M31" i="8"/>
  <c r="L31" i="8"/>
  <c r="F31" i="8"/>
  <c r="H31" i="8"/>
  <c r="Q31" i="8"/>
  <c r="O31" i="8"/>
  <c r="P31" i="8"/>
  <c r="J31" i="8"/>
  <c r="G31" i="8" l="1"/>
  <c r="L36" i="8" l="1"/>
  <c r="N36" i="8"/>
  <c r="P36" i="8"/>
  <c r="Q36" i="8"/>
  <c r="E36" i="8"/>
  <c r="I36" i="8"/>
  <c r="D36" i="8"/>
  <c r="K36" i="8"/>
  <c r="F36" i="8"/>
  <c r="M36" i="8"/>
  <c r="H36" i="8"/>
  <c r="O36" i="8"/>
  <c r="J36" i="8"/>
  <c r="G36" i="8" l="1"/>
  <c r="C36" i="8" l="1"/>
  <c r="D36" i="4" l="1"/>
  <c r="E36" i="4"/>
  <c r="F36" i="4"/>
  <c r="G36" i="4"/>
  <c r="H36" i="4"/>
  <c r="I36" i="4"/>
  <c r="J36" i="4"/>
  <c r="K36" i="4"/>
  <c r="L36" i="4"/>
  <c r="M36" i="4"/>
  <c r="N36" i="4"/>
  <c r="O36" i="4"/>
  <c r="P36" i="4"/>
  <c r="Q36" i="4"/>
  <c r="C36" i="4"/>
  <c r="C31" i="4"/>
  <c r="D31" i="4"/>
  <c r="E31" i="4"/>
  <c r="F31" i="4"/>
  <c r="G31" i="4"/>
  <c r="H31" i="4"/>
  <c r="I31" i="4"/>
  <c r="J31" i="4"/>
  <c r="K31" i="4"/>
  <c r="L31" i="4"/>
  <c r="M31" i="4"/>
  <c r="N31" i="4"/>
  <c r="O31" i="4"/>
  <c r="P31" i="4"/>
  <c r="Q31" i="4"/>
  <c r="J37" i="9"/>
  <c r="I37" i="9"/>
  <c r="H37" i="9"/>
  <c r="G37" i="9"/>
  <c r="F37" i="9"/>
  <c r="E37" i="9"/>
  <c r="D37" i="9"/>
  <c r="C37" i="9"/>
  <c r="K35" i="9" l="1"/>
  <c r="K36" i="9"/>
  <c r="K34" i="9"/>
  <c r="G34" i="36"/>
  <c r="G33" i="36"/>
  <c r="G35" i="36"/>
  <c r="D33" i="36"/>
  <c r="D34" i="36"/>
  <c r="D35" i="36"/>
  <c r="H34" i="36"/>
  <c r="H35" i="36"/>
  <c r="H33" i="36"/>
  <c r="E34" i="36"/>
  <c r="E35" i="36"/>
  <c r="E33" i="36"/>
  <c r="F34" i="36"/>
  <c r="F33" i="36"/>
  <c r="F35" i="36"/>
  <c r="J35" i="36"/>
  <c r="J34" i="36"/>
  <c r="J33" i="36"/>
  <c r="C34" i="36"/>
  <c r="C33" i="36"/>
  <c r="C35" i="36"/>
  <c r="I34" i="36"/>
  <c r="I33" i="36"/>
  <c r="I35" i="36"/>
  <c r="K37" i="4"/>
  <c r="G37" i="4"/>
  <c r="D37" i="4"/>
  <c r="O37" i="4"/>
  <c r="C37" i="4"/>
  <c r="J37" i="4"/>
  <c r="P37" i="4"/>
  <c r="I37" i="4"/>
  <c r="N37" i="4"/>
  <c r="H37" i="4"/>
  <c r="F37" i="4"/>
  <c r="L37" i="4"/>
  <c r="M37" i="4"/>
  <c r="Q37" i="4"/>
  <c r="E37" i="4"/>
  <c r="I36" i="36" l="1"/>
  <c r="J36" i="36"/>
  <c r="H36" i="36"/>
  <c r="F36" i="36"/>
  <c r="G36" i="36"/>
  <c r="D36" i="36"/>
  <c r="E36" i="36"/>
  <c r="C36" i="36"/>
  <c r="K37" i="9"/>
</calcChain>
</file>

<file path=xl/sharedStrings.xml><?xml version="1.0" encoding="utf-8"?>
<sst xmlns="http://schemas.openxmlformats.org/spreadsheetml/2006/main" count="1849" uniqueCount="314">
  <si>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</si>
  <si>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</si>
  <si>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</si>
  <si>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</si>
  <si>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</si>
  <si>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</si>
  <si>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</si>
  <si>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</si>
  <si>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</si>
  <si>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</si>
  <si>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</si>
  <si>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</si>
  <si>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</si>
  <si>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</si>
  <si>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</si>
  <si>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</si>
  <si>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</si>
  <si>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</si>
  <si>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</si>
  <si>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</si>
  <si>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</si>
  <si>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</si>
  <si>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</si>
  <si>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</si>
  <si>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</si>
  <si>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</si>
  <si>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</si>
  <si>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</si>
  <si>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</si>
  <si>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</si>
  <si>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</si>
  <si>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</si>
  <si>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</si>
  <si>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</si>
  <si>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</si>
  <si>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</si>
  <si>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</si>
  <si>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</si>
  <si>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</si>
  <si>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</si>
  <si>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</si>
  <si>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</si>
  <si>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</si>
  <si>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</si>
  <si>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</si>
  <si>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</si>
  <si>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</si>
  <si>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</si>
  <si>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</si>
  <si>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</si>
  <si>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</si>
  <si>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</si>
  <si>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</si>
  <si>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</si>
  <si>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</si>
  <si>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</si>
  <si>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GEMINIA INSURANCE COMPANY</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</si>
  <si>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</si>
  <si>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</si>
  <si>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</si>
  <si>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</si>
  <si>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</si>
  <si>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</si>
  <si>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</si>
  <si>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</si>
  <si>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</si>
  <si>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</si>
  <si>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</si>
  <si>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</si>
  <si>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</si>
  <si>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</si>
  <si>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</si>
  <si>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</si>
  <si>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</si>
  <si>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</si>
  <si>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</si>
  <si>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</si>
  <si>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</si>
  <si>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</si>
  <si>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</si>
  <si>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</si>
  <si>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</si>
  <si>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</si>
  <si>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</si>
  <si>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</si>
  <si>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</si>
  <si>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</si>
  <si>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</si>
  <si>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APA LIFE ASSURANCE COMPANY</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</si>
  <si>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</si>
  <si>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</si>
  <si>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</si>
  <si>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</si>
  <si>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</si>
  <si>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</si>
  <si>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</si>
  <si>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</si>
  <si>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</si>
  <si>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</si>
  <si>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</si>
  <si>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</si>
  <si>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</si>
  <si>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</si>
  <si>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</si>
  <si>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</si>
  <si>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</si>
  <si>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</si>
  <si>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</si>
  <si>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</si>
  <si>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</si>
  <si>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</si>
  <si>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</si>
  <si>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</si>
  <si>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</si>
  <si>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</si>
  <si>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</si>
  <si>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</si>
  <si>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</si>
  <si>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</si>
  <si>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</si>
  <si>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</si>
  <si>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</si>
  <si>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</si>
  <si>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</si>
  <si>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</si>
  <si>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</si>
  <si>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</si>
  <si>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</si>
  <si>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</si>
  <si>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</si>
  <si>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</si>
  <si>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</si>
  <si>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</si>
  <si>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</si>
  <si>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</si>
  <si>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</si>
  <si>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</si>
  <si>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SAHAM ASSURANCE</t>
  </si>
  <si>
    <t>LIBERTY LIFE ASSURANCE COMPANY</t>
  </si>
  <si>
    <t>BRITAM GENERAL INSURANCE</t>
  </si>
  <si>
    <t xml:space="preserve">Permanent Health </t>
  </si>
  <si>
    <t>PACIS INSURANCE COMPANY</t>
  </si>
  <si>
    <t>RESOLUTION INSURANCE COMPANY</t>
  </si>
  <si>
    <t xml:space="preserve">SAHAM INSURANCE COMPANY </t>
  </si>
  <si>
    <t>BARCLAYS LIFE</t>
  </si>
  <si>
    <t>ALLIANZ INSURANCE COMPANY</t>
  </si>
  <si>
    <t>TABLE OF CONTENTS</t>
  </si>
  <si>
    <t>Link</t>
  </si>
  <si>
    <t>Description</t>
  </si>
  <si>
    <t>INSURANCE REGULATORY AUTHORITY</t>
  </si>
  <si>
    <t>Quarterly</t>
  </si>
  <si>
    <t>Annual</t>
  </si>
  <si>
    <t>Quarterly (Unaudited)</t>
  </si>
  <si>
    <t>QUARTER</t>
  </si>
  <si>
    <t>BRITAM LIFE ASSURANCE</t>
  </si>
  <si>
    <t>SANLAM LIFE ASSURANCE</t>
  </si>
  <si>
    <t xml:space="preserve"> YEAR</t>
  </si>
  <si>
    <t>PIONEER INSURANCE COMPANY</t>
  </si>
  <si>
    <t>SANLAM INSURANE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</si>
  <si>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</si>
  <si>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</si>
  <si>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</si>
  <si>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</si>
  <si>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</si>
  <si>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</si>
  <si>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</si>
  <si>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</si>
  <si>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</si>
  <si>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</si>
  <si>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</si>
  <si>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</si>
  <si>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</si>
  <si>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</si>
  <si>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</si>
  <si>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</si>
  <si>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</si>
  <si>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</si>
  <si>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</si>
  <si>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12'</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</si>
  <si>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</si>
  <si>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</si>
  <si>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</si>
  <si>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</si>
  <si>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</si>
  <si>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</si>
  <si>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</si>
  <si>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</si>
  <si>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</si>
  <si>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</si>
  <si>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</si>
  <si>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</si>
  <si>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</si>
  <si>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</si>
  <si>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Reinsures</t>
  </si>
  <si>
    <t>TYPE OF INDUSTRY STATISTICS</t>
  </si>
  <si>
    <t>PERIOD ENDED</t>
  </si>
  <si>
    <t>RELIANCE AND LIMITATIONS</t>
  </si>
  <si>
    <t>Figures in %</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</si>
  <si>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</si>
  <si>
    <t xml:space="preserve">METROPOLITAN CANNON INSURANCE </t>
  </si>
  <si>
    <t>METROPOLITAN CANNON INSURANCE</t>
  </si>
  <si>
    <t>APPENDIX 2: SUMMARY OF LONG TERM INSURANCE BUSINESS PROFIT &amp; LOSS ACCOUNTS  FOR THE PERIOD ENDED 30.09.2018</t>
  </si>
  <si>
    <t>APPENDIX 3: SUMMARY OF LONG TERM INSURANCE BUSINESS GROSS PREMIUM INCOME FOR THE PERIOD ENDED 30.09.2018</t>
  </si>
  <si>
    <t>APPENDIX 1: SUMMARY OF GENERAL INSURANCE BUSINESS PROFIT &amp; LOSS ACCOUNTS FOR THE PERIOD ENDED 30.09.2018</t>
  </si>
  <si>
    <t>APPENDIX 4: SUMMARY OF LONG TERM INSURANCE BUSINESS MARKET SHARE (GROSS PREMIUM INCOME) PER CLASS FOR THE PERIOD ENDED 30.09.2018</t>
  </si>
  <si>
    <t>APPENDIX 5: SUMMARY OF LIFE ASSURANCE BUSINESS REVENUE ACCOUNTS FOR THE PERIOD ENDED 30.09.2018</t>
  </si>
  <si>
    <t>APPENDIX 6: SUMMARY OF ANNUITIES BUSINESS REVENUE ACCOUNTS FOR THE PERIOD ENDED 30.09.2018</t>
  </si>
  <si>
    <t>APPENDIX 7: SUMMARY OF GROUP LIFE BUSINESS REVENUE ACCOUNTS FOR THE PERIOD ENDED 30.09.2018</t>
  </si>
  <si>
    <t>APPENDIX 8: SUMMARY OF GROUP CREDIT BUSINESS REVENUE ACCOUNTS FOR THE PERIOD ENDED 30.09.2018</t>
  </si>
  <si>
    <t>APPENDIX 9: SUMMARY OF INVESTMENTS BUSINESS REVENUE ACCOUNTS FOR THE PERIOD ENDED 30.09.2018</t>
  </si>
  <si>
    <t>APPENDIX 10: SUMMARY OF PERMANENT HEALTH BUSINESS REVENUE ACCOUNTS FOR THE PERIOD ENDED 30.09.2018</t>
  </si>
  <si>
    <t>APPENDIX 11: SUMMARY OF PENSIONS BUSINESS REVENUE ACCOUNTS FOR THE PERIOD ENDED 30.09.2018</t>
  </si>
  <si>
    <t>APPENDIX 12: SUMMARY OF COMBINED LONG TERM BUSINESS REVENUE ACCOUNTS FOR THE PERIOD ENDED 30.09.2018</t>
  </si>
  <si>
    <t>MUA INSURANCE COMPANY</t>
  </si>
  <si>
    <t>APPENDIX 20 i: SUMMARY OF LONG TERM INSURANCE BUSINESS BALANCE SHEETS AS AT 30.09.2018</t>
  </si>
  <si>
    <t>APPENDIX 20 ii: SUMMARY OF LONG TERM INSURANCE BUSINESS BALANCE SHEETS AS AT 30.09.2018</t>
  </si>
  <si>
    <t>APPENDIX 20 iii: SUMMARY OF LONG TERM INSURANCE BUSINESS BALANCE SHEETS AS AT 30.09.2018</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</si>
  <si>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</si>
  <si>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</si>
  <si>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</si>
  <si>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</si>
  <si>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</si>
  <si>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</si>
  <si>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</si>
  <si>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</si>
  <si>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</si>
  <si>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</si>
  <si>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</si>
  <si>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</si>
  <si>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</si>
  <si>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</si>
  <si>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</si>
  <si>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</si>
  <si>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</si>
  <si>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PIONEER GENERAL INSURANCE</t>
  </si>
  <si>
    <t>SANLAM INSURANCE COMPANY</t>
  </si>
  <si>
    <t>METROPOLITAN CANNON</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</si>
  <si>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</si>
  <si>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</si>
  <si>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</si>
  <si>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</si>
  <si>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</si>
  <si>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</si>
  <si>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</si>
  <si>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</si>
  <si>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</si>
  <si>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</si>
  <si>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</si>
  <si>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</si>
  <si>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</si>
  <si>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</si>
  <si>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</si>
  <si>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</si>
  <si>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DIRECT ASSURANCE COMPANY</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</si>
  <si>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</si>
  <si>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</si>
  <si>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</si>
  <si>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</si>
  <si>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</si>
  <si>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</si>
  <si>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</si>
  <si>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</si>
  <si>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</si>
  <si>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</si>
  <si>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</si>
  <si>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</si>
  <si>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RESOLUTION  INSURANCE COMPANY</t>
  </si>
  <si>
    <t xml:space="preserve">TAKAFUL INSURANCE OF AFRICA </t>
  </si>
  <si>
    <t>THE KENYAN ALLIANCE INSURANCE COMPANY</t>
  </si>
  <si>
    <t>THE MONARCH INSURANCE COMPANY</t>
  </si>
  <si>
    <t xml:space="preserve">UAP INSURANCE COMPANY </t>
  </si>
  <si>
    <t xml:space="preserve">XPLICO INSURANCE COMPANY </t>
  </si>
  <si>
    <t>Ordinary Shares UnQuoted</t>
  </si>
  <si>
    <t>SUMMARY OF GENERAL INSURANCE BUSINESS PROFIT &amp; LOSS ACCOUNTS FOR THE PERIOD ENDED 30.09.2018</t>
  </si>
  <si>
    <t>SUMMARY OF LONG TERM INSURANCE BUSINESS PROFIT &amp; LOSS ACCOUNTS  FOR THE PERIOD ENDED 30.09.2018</t>
  </si>
  <si>
    <t>SUMMARY OF LONG TERM INSURANCE BUSINESS GROSS PREMIUM INCOME FOR THE PERIOD ENDED 30.09.2018</t>
  </si>
  <si>
    <t>SUMMARY OF LONG TERM INSURANCE BUSINESS MARKET SHARE PER CLASS FOR THE PERIOD ENDED 30.09.2018</t>
  </si>
  <si>
    <t>SUMMARY OF LIFE ASSURANCE BUSINESS REVENUE ACCOUNTS FOR THE PERIOD ENDED 30.09.2018</t>
  </si>
  <si>
    <t>SUMMARY OF ANNUITIES BUSINESS REVENUE ACCOUNTS FOR THE PERIOD ENDED 30.09.2018</t>
  </si>
  <si>
    <t>SUMMARY OF GROUP LIFE BUSINESS REVENUE ACCOUNTS FOR THE PERIOD ENDED 30.09.2018</t>
  </si>
  <si>
    <t>SUMMARY OF GROUP CREDIT BUSINESS REVENUE ACCOUNTS FOR THE PERIOD ENDED 30.09.2018</t>
  </si>
  <si>
    <t>SUMMARY OF INVESTMENTS BUSINESS REVENUE ACCOUNTS FOR THE PERIOD ENDED 30.09.2018</t>
  </si>
  <si>
    <t>SUMMARY OF PERMANENT HEALTH BUSINESS REVENUE ACCOUNTS FOR THE PERIOD ENDED 30.09.2018</t>
  </si>
  <si>
    <t>SUMMARY OF PENSIONS BUSINESS REVENUE ACCOUNTS FOR THE PERIOD ENDED 30.09.2018</t>
  </si>
  <si>
    <t>SUMMARY OF COMBINED LONG TERM BUSINESS REVENUE ACCOUNTS FOR THE PERIOD ENDED 30.09.2018</t>
  </si>
  <si>
    <t>SUMMARY OF GROSS  PREMIUM INCOME UNDER GENERAL INSURANCE BUSINESS FOR THE PERIOD ENDED 30.09.2018</t>
  </si>
  <si>
    <t>SUMMARY OF GENERAL INSURANCE BUSINESS MARKET SHARE PER CLASS FOR THE PERIOD ENDED 30.09.2018</t>
  </si>
  <si>
    <t>SUMMARY OF CLAIMS PAID UNDER GENERAL INSURANCE BUSINESS FOR THE PERIOD ENDED 30.09.2018</t>
  </si>
  <si>
    <t>SUMMARY OF CLAIMS INCURRED UNDER GENERAL INSURANCE BUSINESS FOR THE PERIOD ENDED 30.09.2018</t>
  </si>
  <si>
    <t>SUMMARY OF INCURRED CLAIMS RATIOS UNDER GENERAL INSURANCE BUSINESS FOR THE PERIOD ENDED 30.09.2018</t>
  </si>
  <si>
    <t>SUMMARY OF UNDERWRITING PROFITS UNDER GENERAL INSURANCE BUSINESS FOR THE PERIOD ENDED 30.09.2018</t>
  </si>
  <si>
    <t>SUMMARY OF GENERAL INSURANCE BUSINESS REVENUE ACCOUNTS FOR THE PERIOD ENDED 30.09.2018</t>
  </si>
  <si>
    <t>SUMMARY OF LONG TERM INSURANCE BUSINESS BALANCE SHEETS AS AT 30.09.2018</t>
  </si>
  <si>
    <t>SUMMARY OF GENERAL INSURANCE BUSINESS BALANCE SHEETS AS AT 30.09.2018</t>
  </si>
  <si>
    <t>APPENDIX 13: SUMMARY OF GROSS  PREMIUM INCOME UNDER GENERAL INSURANCE BUSINESS FOR THE PERIOD ENDED 30.09.2018</t>
  </si>
  <si>
    <t>APPENDIX 14: SUMMARY OF GENERAL INSURANCE BUSINESS MARKET SHARE (GROSS PREMIUM INCOME) PER CLASS FOR THE PERIOD ENDED 30.09.2018</t>
  </si>
  <si>
    <t>APPENDIX 15: SUMMARY OF CLAIMS PAID UNDER GENERAL INSURANCE BUSINESS FOR THE PERIOD ENDED 30.09.2018</t>
  </si>
  <si>
    <t>APPENDIX 16: SUMMARY OF CLAIMS INCURRED UNDER GENERAL INSURANCE BUSINESS FOR THE PERIOD ENDED 30.09.2018</t>
  </si>
  <si>
    <t>APPENDIX 17: SUMMARY OF INCURRED CLAIMS RATIOS UNDER GENERAL INSURANCE BUSINESS FOR THE PERIOD ENDED 30.09.2018</t>
  </si>
  <si>
    <t>APPENDIX 18: SUMMARY OF UNDERWRITING PROFITS UNDER GENERAL INSURANCE BUSINESS FOR THE PERIOD ENDED 30.09.2018</t>
  </si>
  <si>
    <t>APPENDIX 18: SUMMARY OF MANAGEMENT EXPENSES UNDER GENERAL INSURANCE BUSINESS FOR THE PERIOD ENDED 30.09.2018</t>
  </si>
  <si>
    <t>APPENDIX 18: SUMMARY OF NET PREMIUM INCOME UNDER GENERAL INSURANCE BUSINESS FOR THE PERIOD ENDED 30.09.2018</t>
  </si>
  <si>
    <t>APPENDIX 18: SUMMARY OF COMMISSIONS UNDER GENERAL INSURANCE BUSINESS FOR THE PERIOD ENDED 30.09.2018</t>
  </si>
  <si>
    <t>APPENDIX 18: SUMMARY OF NET EARNED PREMIUM INCOME UNDER GENERAL INSURANCE BUSINESS FOR THE PERIOD ENDED 30.09.2018</t>
  </si>
  <si>
    <t>APPENDIX 19: SUMMARY OF GENERAL INSURANCE BUSINESS REVENUE ACCOUNTS FOR THE PERIOD ENDED 30.09.2018</t>
  </si>
  <si>
    <t>APPENDIX 21 i: SUMMARY OF GENERAL INSURANCE BUSINESS BALANCE SHEETS AS AT 30.09.2018</t>
  </si>
  <si>
    <t>APPENDIX 21 ii: SUMMARY OF GENERAL INSURANCE BUSINESS BALANCE SHEETS AS AT 30.09.2018</t>
  </si>
  <si>
    <t>APPENDIX 21 iii: SUMMARY OF GENERAL INSURANCE BUSINESS BALANCE SHEETS AS AT 30.09.2018</t>
  </si>
  <si>
    <t>APPENDIX 21 iv: SUMMARY OF GENERAL INSURANCE BUSINESS BALANCE SHEETS AS AT 30.09.2018</t>
  </si>
  <si>
    <t>METROPOLITAN CANNON GENERAL</t>
  </si>
  <si>
    <t>APPENDIX 18: SUMMARY OFINWARD REINSURANCE PREMIUM UNDER GENERAL INSURANCE BUSINESS FOR THE PERIOD ENDED 30.09.2018</t>
  </si>
  <si>
    <t>APPENDIX 18: SUMMARY OF GROSS DIRECT UNDER GENERAL INSURANCE BUSINESS FOR THE PERIOD ENDED 30.09.2018</t>
  </si>
  <si>
    <t>30th September 2018</t>
  </si>
  <si>
    <t>2018 QUARTER THREE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</si>
</sst>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0_);_(* \(\ #,##0\ \);_(* &quot;-&quot;??_);_(\ @_ \)"/>
    <numFmt numFmtId="166" formatCode="_-* #,##0_-;\-* #,##0_-;_-* &quot;-&quot;??_-;_-@_-"/>
    <numFmt numFmtId="167" formatCode="_(* #,##0_);_(* \(#,##0\);_(* &quot;-&quot;??_);_(@_)"/>
    <numFmt numFmtId="168" formatCode="_(* #,##0.00_);_(* \(\ #,##0.00\ \);_(* &quot;-&quot;??_);_(\ @_ \)"/>
    <numFmt numFmtId="169" formatCode="0.0"/>
  </numFmts>
  <fonts count="45"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s>
  <fills count="10">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s>
  <cellStyleXfs count="5">
    <xf numFmtId="0" fontId="0" fillId="0" borderId="0"/>
    <xf numFmtId="164" fontId="2" fillId="0" borderId="0" applyFont="0" applyFill="0" applyBorder="0" applyAlignment="0" applyProtection="0"/>
    <xf numFmtId="0" fontId="1" fillId="0" borderId="0"/>
    <xf numFmtId="164" fontId="2" fillId="0" borderId="0" applyFont="0" applyFill="0" applyBorder="0" applyAlignment="0" applyProtection="0"/>
    <xf numFmtId="0" fontId="15" fillId="0" borderId="0" applyNumberFormat="0" applyFill="0" applyBorder="0" applyAlignment="0" applyProtection="0"/>
  </cellStyleXfs>
  <cellXfs count="299">
    <xf numFmtId="0" fontId="0" fillId="0" borderId="0" xfId="0"/>
    <xf numFmtId="0" fontId="0" fillId="0" borderId="0" xfId="0" applyFill="1"/>
    <xf numFmtId="0" fontId="3" fillId="0" borderId="0" xfId="0" applyFont="1"/>
    <xf numFmtId="0" fontId="0" fillId="0" borderId="0" xfId="0" applyAlignment="1">
      <alignment wrapText="1"/>
    </xf>
    <xf numFmtId="166" fontId="2" fillId="0" borderId="0" xfId="1" applyNumberFormat="1" applyFont="1"/>
    <xf numFmtId="0" fontId="0" fillId="0" borderId="0" xfId="0" applyFill="1" applyAlignment="1">
      <alignment wrapText="1"/>
    </xf>
    <xf numFmtId="165" fontId="7" fillId="2" borderId="1" xfId="1" applyNumberFormat="1" applyFont="1" applyFill="1" applyBorder="1" applyAlignment="1">
      <alignment horizontal="right" wrapText="1"/>
    </xf>
    <xf numFmtId="165" fontId="8" fillId="2" borderId="1" xfId="1" applyNumberFormat="1" applyFont="1" applyFill="1" applyBorder="1" applyAlignment="1">
      <alignment horizontal="right" wrapText="1"/>
    </xf>
    <xf numFmtId="0" fontId="10" fillId="0" borderId="0" xfId="0" applyFont="1"/>
    <xf numFmtId="165" fontId="10" fillId="0" borderId="0" xfId="0" applyNumberFormat="1" applyFont="1" applyFill="1"/>
    <xf numFmtId="0" fontId="10" fillId="0" borderId="0" xfId="0" applyFont="1" applyFill="1"/>
    <xf numFmtId="0" fontId="10" fillId="0" borderId="0" xfId="0" applyFont="1" applyAlignment="1"/>
    <xf numFmtId="0" fontId="10" fillId="0" borderId="0" xfId="0" applyFont="1" applyBorder="1"/>
    <xf numFmtId="0" fontId="10" fillId="0" borderId="1" xfId="0" applyFont="1" applyBorder="1"/>
    <xf numFmtId="0" fontId="7" fillId="2" borderId="1" xfId="0" applyFont="1" applyFill="1" applyBorder="1" applyAlignment="1"/>
    <xf numFmtId="0" fontId="11" fillId="0" borderId="0" xfId="0" applyFont="1"/>
    <xf numFmtId="0" fontId="11" fillId="0" borderId="0" xfId="0" applyFont="1" applyFill="1"/>
    <xf numFmtId="0" fontId="10" fillId="0" borderId="1" xfId="0" applyFont="1" applyFill="1" applyBorder="1"/>
    <xf numFmtId="0" fontId="10" fillId="0" borderId="0" xfId="0" applyFont="1" applyFill="1" applyAlignment="1"/>
    <xf numFmtId="0" fontId="7" fillId="0" borderId="1" xfId="0" applyFont="1" applyFill="1" applyBorder="1" applyAlignment="1">
      <alignment wrapText="1"/>
    </xf>
    <xf numFmtId="165" fontId="7" fillId="0" borderId="1" xfId="1" applyNumberFormat="1" applyFont="1" applyFill="1" applyBorder="1" applyAlignment="1">
      <alignment horizontal="right" wrapText="1"/>
    </xf>
    <xf numFmtId="165" fontId="8" fillId="0" borderId="1" xfId="1" applyNumberFormat="1" applyFont="1" applyFill="1" applyBorder="1" applyAlignment="1">
      <alignment horizontal="right" wrapText="1"/>
    </xf>
    <xf numFmtId="0" fontId="10" fillId="0" borderId="0" xfId="0" applyFont="1" applyFill="1" applyBorder="1"/>
    <xf numFmtId="0" fontId="10" fillId="0" borderId="0" xfId="0" applyFont="1" applyFill="1" applyAlignment="1">
      <alignment vertical="center"/>
    </xf>
    <xf numFmtId="0" fontId="10" fillId="0" borderId="2" xfId="0" applyFont="1" applyBorder="1"/>
    <xf numFmtId="166" fontId="7" fillId="2" borderId="2" xfId="1" applyNumberFormat="1" applyFont="1" applyFill="1" applyBorder="1" applyAlignment="1">
      <alignment horizontal="right" wrapText="1"/>
    </xf>
    <xf numFmtId="164" fontId="10" fillId="0" borderId="1" xfId="0" applyNumberFormat="1" applyFont="1" applyBorder="1"/>
    <xf numFmtId="0" fontId="10" fillId="0" borderId="0" xfId="0" applyFont="1" applyFill="1" applyAlignment="1">
      <alignment wrapText="1"/>
    </xf>
    <xf numFmtId="166" fontId="10" fillId="0" borderId="0" xfId="0" applyNumberFormat="1" applyFont="1" applyFill="1"/>
    <xf numFmtId="166" fontId="10" fillId="0" borderId="0" xfId="1" applyNumberFormat="1" applyFont="1" applyFill="1"/>
    <xf numFmtId="166" fontId="11" fillId="0" borderId="0" xfId="0" applyNumberFormat="1" applyFont="1" applyFill="1"/>
    <xf numFmtId="167" fontId="7" fillId="2" borderId="1" xfId="1" applyNumberFormat="1" applyFont="1" applyFill="1" applyBorder="1" applyAlignment="1">
      <alignment horizontal="right" wrapText="1"/>
    </xf>
    <xf numFmtId="167" fontId="8" fillId="2" borderId="1" xfId="1" applyNumberFormat="1" applyFont="1" applyFill="1" applyBorder="1" applyAlignment="1">
      <alignment horizontal="right" wrapText="1"/>
    </xf>
    <xf numFmtId="0" fontId="0" fillId="0" borderId="0" xfId="0" applyFont="1" applyFill="1"/>
    <xf numFmtId="165" fontId="10" fillId="0" borderId="1" xfId="1" applyNumberFormat="1" applyFont="1" applyBorder="1" applyAlignment="1">
      <alignment horizontal="right" wrapText="1"/>
    </xf>
    <xf numFmtId="165" fontId="11" fillId="0" borderId="1" xfId="1" applyNumberFormat="1" applyFont="1" applyBorder="1" applyAlignment="1">
      <alignment horizontal="right" wrapText="1"/>
    </xf>
    <xf numFmtId="166" fontId="8" fillId="3" borderId="2" xfId="1" applyNumberFormat="1" applyFont="1" applyFill="1" applyBorder="1" applyAlignment="1">
      <alignment horizontal="right" wrapText="1"/>
    </xf>
    <xf numFmtId="166" fontId="13" fillId="0" borderId="0" xfId="1" applyNumberFormat="1" applyFont="1" applyBorder="1"/>
    <xf numFmtId="164" fontId="7" fillId="2" borderId="2" xfId="1" applyNumberFormat="1" applyFont="1" applyFill="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0" fillId="4" borderId="0" xfId="0" applyFill="1" applyBorder="1"/>
    <xf numFmtId="0" fontId="0" fillId="4" borderId="0" xfId="0" applyFont="1" applyFill="1"/>
    <xf numFmtId="0" fontId="16" fillId="4" borderId="0" xfId="0" applyFont="1" applyFill="1" applyBorder="1"/>
    <xf numFmtId="0" fontId="17" fillId="4" borderId="0" xfId="0" applyFont="1" applyFill="1" applyBorder="1"/>
    <xf numFmtId="0" fontId="11" fillId="4" borderId="0" xfId="0" applyFont="1" applyFill="1" applyBorder="1"/>
    <xf numFmtId="0" fontId="0" fillId="4" borderId="0" xfId="0" applyFont="1" applyFill="1" applyBorder="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Border="1" applyAlignment="1">
      <alignment horizontal="left" indent="17"/>
    </xf>
    <xf numFmtId="0" fontId="0" fillId="4" borderId="0" xfId="0" applyFill="1" applyBorder="1" applyAlignment="1">
      <alignment horizontal="left" indent="17"/>
    </xf>
    <xf numFmtId="0" fontId="11" fillId="4" borderId="0" xfId="0" applyFont="1" applyFill="1" applyBorder="1" applyAlignment="1">
      <alignment horizontal="left"/>
    </xf>
    <xf numFmtId="0" fontId="18" fillId="5" borderId="14" xfId="0" applyFont="1" applyFill="1" applyBorder="1" applyAlignment="1">
      <alignment horizontal="center" vertical="center"/>
    </xf>
    <xf numFmtId="0" fontId="11" fillId="0" borderId="22" xfId="0" applyFont="1" applyBorder="1" applyAlignment="1"/>
    <xf numFmtId="0" fontId="11" fillId="0" borderId="23" xfId="0" applyFont="1" applyBorder="1" applyAlignment="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0" fillId="0" borderId="0" xfId="0" applyFont="1"/>
    <xf numFmtId="0" fontId="22" fillId="8" borderId="1" xfId="0" applyFont="1" applyFill="1" applyBorder="1" applyAlignment="1">
      <alignment wrapText="1"/>
    </xf>
    <xf numFmtId="165" fontId="22" fillId="8" borderId="1" xfId="1" applyNumberFormat="1" applyFont="1" applyFill="1" applyBorder="1" applyAlignment="1">
      <alignment horizontal="right" wrapText="1"/>
    </xf>
    <xf numFmtId="165" fontId="22" fillId="8" borderId="1" xfId="1" applyNumberFormat="1" applyFont="1" applyFill="1" applyBorder="1" applyAlignment="1">
      <alignment wrapText="1"/>
    </xf>
    <xf numFmtId="0" fontId="23" fillId="0" borderId="0" xfId="0" applyFont="1" applyFill="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Fill="1" applyBorder="1" applyAlignment="1"/>
    <xf numFmtId="0" fontId="26" fillId="0" borderId="0" xfId="0" applyFont="1"/>
    <xf numFmtId="0" fontId="27" fillId="8" borderId="1" xfId="0" applyFont="1" applyFill="1" applyBorder="1" applyAlignment="1">
      <alignment wrapText="1"/>
    </xf>
    <xf numFmtId="165" fontId="27" fillId="8" borderId="1" xfId="1" applyNumberFormat="1" applyFont="1" applyFill="1" applyBorder="1" applyAlignment="1">
      <alignment horizontal="right" wrapText="1"/>
    </xf>
    <xf numFmtId="0" fontId="23" fillId="0" borderId="0" xfId="0" applyFont="1"/>
    <xf numFmtId="0" fontId="28" fillId="2" borderId="1" xfId="0" applyFont="1" applyFill="1" applyBorder="1" applyAlignment="1">
      <alignment wrapText="1"/>
    </xf>
    <xf numFmtId="165" fontId="25" fillId="6" borderId="1" xfId="1" applyNumberFormat="1" applyFont="1" applyFill="1" applyBorder="1" applyAlignment="1">
      <alignment horizontal="right" wrapText="1"/>
    </xf>
    <xf numFmtId="0" fontId="11" fillId="6" borderId="1" xfId="0" applyFont="1" applyFill="1" applyBorder="1"/>
    <xf numFmtId="166" fontId="8" fillId="8" borderId="1" xfId="1" applyNumberFormat="1" applyFont="1" applyFill="1" applyBorder="1" applyAlignment="1">
      <alignment horizontal="center" wrapText="1"/>
    </xf>
    <xf numFmtId="166" fontId="5" fillId="6" borderId="1" xfId="1" applyNumberFormat="1" applyFont="1" applyFill="1" applyBorder="1" applyAlignment="1">
      <alignment horizontal="left" wrapText="1"/>
    </xf>
    <xf numFmtId="166" fontId="5" fillId="6" borderId="1" xfId="1" applyNumberFormat="1" applyFont="1" applyFill="1" applyBorder="1" applyAlignment="1">
      <alignment horizontal="right" wrapText="1"/>
    </xf>
    <xf numFmtId="164" fontId="5" fillId="6" borderId="1" xfId="1" applyNumberFormat="1" applyFont="1" applyFill="1" applyBorder="1" applyAlignment="1">
      <alignment horizontal="right" wrapText="1"/>
    </xf>
    <xf numFmtId="0" fontId="4" fillId="0" borderId="1" xfId="0" applyFont="1" applyFill="1" applyBorder="1"/>
    <xf numFmtId="0" fontId="6" fillId="0" borderId="1" xfId="0" applyFont="1" applyFill="1" applyBorder="1" applyAlignment="1">
      <alignment horizontal="center" wrapText="1"/>
    </xf>
    <xf numFmtId="0" fontId="5" fillId="0" borderId="1" xfId="0" applyFont="1" applyFill="1" applyBorder="1" applyAlignment="1">
      <alignment horizontal="center" wrapText="1"/>
    </xf>
    <xf numFmtId="0" fontId="4" fillId="6" borderId="1" xfId="0" applyFont="1" applyFill="1" applyBorder="1"/>
    <xf numFmtId="164" fontId="8" fillId="6" borderId="1" xfId="1" applyNumberFormat="1" applyFont="1" applyFill="1" applyBorder="1" applyAlignment="1">
      <alignment horizontal="center" wrapText="1"/>
    </xf>
    <xf numFmtId="0" fontId="4" fillId="0" borderId="1" xfId="0" applyFont="1" applyFill="1" applyBorder="1" applyAlignment="1">
      <alignment wrapText="1"/>
    </xf>
    <xf numFmtId="0" fontId="6" fillId="0" borderId="1" xfId="0" applyFont="1" applyFill="1" applyBorder="1" applyAlignment="1">
      <alignment horizontal="center"/>
    </xf>
    <xf numFmtId="167" fontId="8" fillId="8" borderId="1" xfId="1" applyNumberFormat="1" applyFont="1" applyFill="1" applyBorder="1" applyAlignment="1">
      <alignment horizontal="right" wrapText="1"/>
    </xf>
    <xf numFmtId="0" fontId="4" fillId="0" borderId="1" xfId="0" applyFont="1" applyFill="1" applyBorder="1" applyAlignment="1">
      <alignment horizontal="center" wrapText="1"/>
    </xf>
    <xf numFmtId="165" fontId="8" fillId="6" borderId="1" xfId="1" applyNumberFormat="1" applyFont="1" applyFill="1" applyBorder="1" applyAlignment="1">
      <alignment horizontal="right" wrapText="1"/>
    </xf>
    <xf numFmtId="165" fontId="8" fillId="8" borderId="1" xfId="1" applyNumberFormat="1" applyFont="1" applyFill="1" applyBorder="1" applyAlignment="1">
      <alignment horizontal="right" wrapText="1"/>
    </xf>
    <xf numFmtId="165" fontId="29" fillId="0" borderId="2" xfId="1" applyNumberFormat="1" applyFont="1" applyFill="1" applyBorder="1" applyAlignment="1">
      <alignment horizontal="right" wrapText="1"/>
    </xf>
    <xf numFmtId="165" fontId="29" fillId="0" borderId="1" xfId="1" applyNumberFormat="1" applyFont="1" applyFill="1" applyBorder="1" applyAlignment="1">
      <alignment horizontal="right" wrapText="1"/>
    </xf>
    <xf numFmtId="0" fontId="13" fillId="0" borderId="0" xfId="0" applyFont="1" applyFill="1"/>
    <xf numFmtId="0" fontId="12" fillId="0" borderId="0" xfId="0" applyFont="1" applyFill="1"/>
    <xf numFmtId="0" fontId="4" fillId="0" borderId="1" xfId="0" applyFont="1" applyFill="1" applyBorder="1" applyAlignment="1">
      <alignment horizontal="left" wrapText="1"/>
    </xf>
    <xf numFmtId="0" fontId="30" fillId="0" borderId="1" xfId="0" applyFont="1" applyFill="1" applyBorder="1" applyAlignment="1">
      <alignment horizont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left"/>
    </xf>
    <xf numFmtId="0" fontId="32" fillId="5" borderId="1" xfId="0" applyFont="1" applyFill="1" applyBorder="1" applyAlignment="1">
      <alignment horizontal="left"/>
    </xf>
    <xf numFmtId="165" fontId="30" fillId="5" borderId="1" xfId="1" applyNumberFormat="1" applyFont="1" applyFill="1" applyBorder="1" applyAlignment="1">
      <alignment horizontal="right" wrapText="1"/>
    </xf>
    <xf numFmtId="0" fontId="14" fillId="0" borderId="1" xfId="0" applyFont="1" applyFill="1" applyBorder="1" applyAlignment="1">
      <alignment horizontal="left"/>
    </xf>
    <xf numFmtId="0" fontId="4" fillId="6" borderId="3" xfId="0" applyFont="1" applyFill="1" applyBorder="1" applyAlignment="1">
      <alignment horizontal="left"/>
    </xf>
    <xf numFmtId="165" fontId="30" fillId="6" borderId="3" xfId="1" applyNumberFormat="1" applyFont="1" applyFill="1" applyBorder="1" applyAlignment="1">
      <alignment horizontal="right" wrapText="1"/>
    </xf>
    <xf numFmtId="0" fontId="14" fillId="0" borderId="2" xfId="0" applyFont="1" applyFill="1" applyBorder="1" applyAlignment="1">
      <alignment horizontal="left"/>
    </xf>
    <xf numFmtId="166" fontId="12" fillId="0" borderId="0" xfId="1" applyNumberFormat="1" applyFont="1" applyFill="1"/>
    <xf numFmtId="166" fontId="4" fillId="0" borderId="1" xfId="1" applyNumberFormat="1" applyFont="1" applyFill="1" applyBorder="1" applyAlignment="1">
      <alignment horizontal="left" vertical="center" wrapText="1"/>
    </xf>
    <xf numFmtId="166" fontId="31" fillId="0" borderId="1" xfId="1" applyNumberFormat="1" applyFont="1" applyFill="1" applyBorder="1" applyAlignment="1">
      <alignment horizontal="left"/>
    </xf>
    <xf numFmtId="165" fontId="29" fillId="0" borderId="1" xfId="1" applyNumberFormat="1" applyFont="1" applyFill="1" applyBorder="1" applyAlignment="1">
      <alignment horizontal="center" wrapText="1"/>
    </xf>
    <xf numFmtId="166" fontId="32" fillId="5" borderId="1" xfId="1" applyNumberFormat="1" applyFont="1" applyFill="1" applyBorder="1" applyAlignment="1">
      <alignment horizontal="left"/>
    </xf>
    <xf numFmtId="165" fontId="30" fillId="5" borderId="1" xfId="1" applyNumberFormat="1" applyFont="1" applyFill="1" applyBorder="1" applyAlignment="1">
      <alignment horizontal="center" wrapText="1"/>
    </xf>
    <xf numFmtId="166" fontId="14" fillId="0" borderId="1" xfId="1" applyNumberFormat="1" applyFont="1" applyFill="1" applyBorder="1" applyAlignment="1">
      <alignment horizontal="left"/>
    </xf>
    <xf numFmtId="166" fontId="4" fillId="6" borderId="3" xfId="1" applyNumberFormat="1" applyFont="1" applyFill="1" applyBorder="1" applyAlignment="1">
      <alignment horizontal="left"/>
    </xf>
    <xf numFmtId="165" fontId="30" fillId="6" borderId="3" xfId="1" applyNumberFormat="1" applyFont="1" applyFill="1" applyBorder="1" applyAlignment="1">
      <alignment horizontal="center" wrapText="1"/>
    </xf>
    <xf numFmtId="166" fontId="14" fillId="0" borderId="2" xfId="1" applyNumberFormat="1" applyFont="1" applyFill="1" applyBorder="1" applyAlignment="1">
      <alignment horizontal="left"/>
    </xf>
    <xf numFmtId="165" fontId="29" fillId="0" borderId="2" xfId="1" applyNumberFormat="1" applyFont="1" applyFill="1" applyBorder="1" applyAlignment="1">
      <alignment horizontal="center" wrapText="1"/>
    </xf>
    <xf numFmtId="0" fontId="5" fillId="0" borderId="1" xfId="0" applyFont="1" applyFill="1" applyBorder="1" applyAlignment="1">
      <alignment horizontal="left" vertical="center" wrapText="1"/>
    </xf>
    <xf numFmtId="165" fontId="4" fillId="0" borderId="1" xfId="1" applyNumberFormat="1" applyFont="1" applyFill="1" applyBorder="1" applyAlignment="1">
      <alignment horizontal="left" wrapText="1"/>
    </xf>
    <xf numFmtId="165" fontId="4" fillId="5" borderId="1" xfId="1" applyNumberFormat="1" applyFont="1" applyFill="1" applyBorder="1" applyAlignment="1">
      <alignment horizontal="left" wrapText="1"/>
    </xf>
    <xf numFmtId="165" fontId="4" fillId="6" borderId="3" xfId="1" applyNumberFormat="1" applyFont="1" applyFill="1" applyBorder="1" applyAlignment="1">
      <alignment horizontal="left" wrapText="1"/>
    </xf>
    <xf numFmtId="165" fontId="4" fillId="0" borderId="2" xfId="1" applyNumberFormat="1" applyFont="1" applyFill="1" applyBorder="1" applyAlignment="1">
      <alignment horizontal="left" wrapText="1"/>
    </xf>
    <xf numFmtId="165" fontId="14" fillId="0" borderId="1" xfId="1" applyNumberFormat="1" applyFont="1" applyFill="1" applyBorder="1" applyAlignment="1">
      <alignment horizontal="center" wrapText="1"/>
    </xf>
    <xf numFmtId="0" fontId="12" fillId="0" borderId="0" xfId="0" applyFont="1" applyFill="1" applyAlignment="1">
      <alignment horizontal="left"/>
    </xf>
    <xf numFmtId="0" fontId="12" fillId="0" borderId="8" xfId="0" applyFont="1" applyFill="1" applyBorder="1" applyAlignment="1">
      <alignment horizontal="left"/>
    </xf>
    <xf numFmtId="0" fontId="5" fillId="0" borderId="1" xfId="0" applyFont="1" applyFill="1" applyBorder="1" applyAlignment="1">
      <alignment horizontal="center" wrapText="1"/>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4" fontId="8" fillId="2" borderId="2" xfId="1" applyNumberFormat="1" applyFont="1" applyFill="1" applyBorder="1" applyAlignment="1">
      <alignment horizontal="right" wrapText="1"/>
    </xf>
    <xf numFmtId="166" fontId="11" fillId="0" borderId="0" xfId="1" applyNumberFormat="1" applyFont="1" applyFill="1"/>
    <xf numFmtId="166" fontId="34" fillId="0" borderId="0" xfId="1" applyNumberFormat="1" applyFont="1" applyFill="1"/>
    <xf numFmtId="0" fontId="34" fillId="0" borderId="0" xfId="0" applyFont="1" applyFill="1"/>
    <xf numFmtId="0" fontId="10" fillId="0" borderId="10" xfId="0" applyFont="1" applyFill="1" applyBorder="1"/>
    <xf numFmtId="0" fontId="10" fillId="0" borderId="18" xfId="0" applyFont="1" applyBorder="1" applyAlignment="1"/>
    <xf numFmtId="0" fontId="10" fillId="0" borderId="19" xfId="0" applyFont="1" applyBorder="1" applyAlignment="1"/>
    <xf numFmtId="0" fontId="10" fillId="0" borderId="10" xfId="0" applyFont="1" applyFill="1" applyBorder="1" applyProtection="1"/>
    <xf numFmtId="0" fontId="38" fillId="0" borderId="27" xfId="4" quotePrefix="1" applyFont="1" applyBorder="1"/>
    <xf numFmtId="0" fontId="38" fillId="0" borderId="28" xfId="4" quotePrefix="1" applyFont="1" applyBorder="1"/>
    <xf numFmtId="0" fontId="39" fillId="0" borderId="0" xfId="4" applyFont="1"/>
    <xf numFmtId="0" fontId="38" fillId="0" borderId="29" xfId="4" quotePrefix="1" applyFont="1" applyBorder="1"/>
    <xf numFmtId="0" fontId="40" fillId="0" borderId="0" xfId="0" applyFont="1" applyAlignment="1"/>
    <xf numFmtId="0" fontId="5" fillId="0" borderId="1" xfId="0" applyFont="1" applyFill="1" applyBorder="1" applyAlignment="1">
      <alignment horizontal="center" wrapText="1"/>
    </xf>
    <xf numFmtId="167" fontId="10" fillId="0" borderId="0" xfId="0" applyNumberFormat="1" applyFont="1" applyFill="1"/>
    <xf numFmtId="0" fontId="5" fillId="0" borderId="1" xfId="0" applyFont="1" applyFill="1" applyBorder="1"/>
    <xf numFmtId="0" fontId="3" fillId="0" borderId="0" xfId="0" applyFont="1" applyFill="1" applyAlignment="1">
      <alignment wrapText="1"/>
    </xf>
    <xf numFmtId="166" fontId="30" fillId="0" borderId="1" xfId="1" applyNumberFormat="1" applyFont="1" applyFill="1" applyBorder="1" applyAlignment="1">
      <alignment horizontal="center" wrapText="1"/>
    </xf>
    <xf numFmtId="0" fontId="8" fillId="0" borderId="1" xfId="0" applyFont="1" applyFill="1" applyBorder="1" applyAlignment="1">
      <alignment horizontal="center" wrapText="1"/>
    </xf>
    <xf numFmtId="0" fontId="18" fillId="6" borderId="14" xfId="0" applyFont="1" applyFill="1" applyBorder="1" applyAlignment="1">
      <alignment horizontal="center" vertical="center"/>
    </xf>
    <xf numFmtId="166" fontId="10" fillId="0" borderId="0" xfId="0" applyNumberFormat="1" applyFont="1"/>
    <xf numFmtId="4" fontId="8" fillId="6" borderId="1" xfId="1" applyNumberFormat="1" applyFont="1" applyFill="1" applyBorder="1" applyAlignment="1">
      <alignment horizontal="right" wrapText="1"/>
    </xf>
    <xf numFmtId="167" fontId="8" fillId="8" borderId="1" xfId="1" applyNumberFormat="1" applyFont="1" applyFill="1" applyBorder="1" applyAlignment="1">
      <alignment horizontal="right"/>
    </xf>
    <xf numFmtId="165" fontId="0" fillId="0" borderId="0" xfId="0" applyNumberFormat="1"/>
    <xf numFmtId="166" fontId="29" fillId="0" borderId="1" xfId="1" applyNumberFormat="1" applyFont="1" applyFill="1" applyBorder="1" applyAlignment="1">
      <alignment horizontal="center" wrapText="1"/>
    </xf>
    <xf numFmtId="166" fontId="30" fillId="5" borderId="1" xfId="1" applyNumberFormat="1" applyFont="1" applyFill="1" applyBorder="1" applyAlignment="1">
      <alignment horizontal="center" wrapText="1"/>
    </xf>
    <xf numFmtId="166" fontId="30" fillId="6" borderId="3" xfId="1" applyNumberFormat="1" applyFont="1" applyFill="1" applyBorder="1" applyAlignment="1">
      <alignment horizontal="center" wrapText="1"/>
    </xf>
    <xf numFmtId="166" fontId="29" fillId="0" borderId="2" xfId="1" applyNumberFormat="1" applyFont="1" applyFill="1" applyBorder="1" applyAlignment="1">
      <alignment horizontal="center" wrapText="1"/>
    </xf>
    <xf numFmtId="0" fontId="9" fillId="0" borderId="0" xfId="0" applyFont="1" applyFill="1" applyBorder="1" applyAlignment="1">
      <alignment horizontal="left" wrapText="1"/>
    </xf>
    <xf numFmtId="0" fontId="7" fillId="2" borderId="2" xfId="0" applyFont="1" applyFill="1" applyBorder="1" applyAlignment="1"/>
    <xf numFmtId="2" fontId="11" fillId="0" borderId="1" xfId="0" applyNumberFormat="1" applyFont="1" applyBorder="1" applyAlignment="1"/>
    <xf numFmtId="0" fontId="8" fillId="8" borderId="1" xfId="0" applyFont="1" applyFill="1" applyBorder="1" applyAlignment="1"/>
    <xf numFmtId="164" fontId="8" fillId="2" borderId="1" xfId="1" applyNumberFormat="1" applyFont="1" applyFill="1" applyBorder="1" applyAlignment="1">
      <alignment horizontal="right"/>
    </xf>
    <xf numFmtId="168" fontId="8" fillId="8" borderId="1" xfId="1" applyNumberFormat="1" applyFont="1" applyFill="1" applyBorder="1" applyAlignment="1">
      <alignment horizontal="right" wrapText="1"/>
    </xf>
    <xf numFmtId="0" fontId="0" fillId="0" borderId="0" xfId="0" applyAlignment="1"/>
    <xf numFmtId="0" fontId="7" fillId="0" borderId="2" xfId="0" applyFont="1" applyFill="1" applyBorder="1" applyAlignment="1"/>
    <xf numFmtId="168" fontId="7" fillId="0" borderId="1" xfId="1" applyNumberFormat="1" applyFont="1" applyFill="1" applyBorder="1" applyAlignment="1">
      <alignment horizontal="right" wrapText="1"/>
    </xf>
    <xf numFmtId="168" fontId="8" fillId="0" borderId="1" xfId="1" applyNumberFormat="1" applyFont="1" applyFill="1" applyBorder="1" applyAlignment="1">
      <alignment horizontal="right" wrapText="1"/>
    </xf>
    <xf numFmtId="0" fontId="8" fillId="6" borderId="1" xfId="0" applyFont="1" applyFill="1" applyBorder="1" applyAlignment="1"/>
    <xf numFmtId="168" fontId="8" fillId="6" borderId="1" xfId="1" applyNumberFormat="1" applyFont="1" applyFill="1" applyBorder="1" applyAlignment="1">
      <alignment horizontal="right" wrapText="1"/>
    </xf>
    <xf numFmtId="2" fontId="7" fillId="0" borderId="1" xfId="1" applyNumberFormat="1" applyFont="1" applyFill="1" applyBorder="1" applyAlignment="1">
      <alignment horizontal="right" wrapText="1"/>
    </xf>
    <xf numFmtId="2" fontId="8" fillId="0" borderId="1" xfId="1" applyNumberFormat="1" applyFont="1" applyFill="1" applyBorder="1" applyAlignment="1">
      <alignment horizontal="right" wrapText="1"/>
    </xf>
    <xf numFmtId="0" fontId="0" fillId="0" borderId="0" xfId="0" applyFill="1" applyAlignment="1"/>
    <xf numFmtId="0" fontId="29" fillId="0" borderId="1" xfId="0" applyFont="1" applyFill="1" applyBorder="1" applyAlignment="1">
      <alignment wrapText="1"/>
    </xf>
    <xf numFmtId="165" fontId="30" fillId="0" borderId="2" xfId="1" applyNumberFormat="1" applyFont="1" applyFill="1" applyBorder="1" applyAlignment="1">
      <alignment horizontal="right" wrapText="1"/>
    </xf>
    <xf numFmtId="0" fontId="30" fillId="6" borderId="1" xfId="0" applyFont="1" applyFill="1" applyBorder="1" applyAlignment="1">
      <alignment wrapText="1"/>
    </xf>
    <xf numFmtId="165" fontId="30" fillId="6" borderId="1" xfId="1" applyNumberFormat="1" applyFont="1" applyFill="1" applyBorder="1" applyAlignment="1">
      <alignment horizontal="right" wrapText="1"/>
    </xf>
    <xf numFmtId="165" fontId="30" fillId="0" borderId="1" xfId="1" applyNumberFormat="1" applyFont="1" applyFill="1" applyBorder="1" applyAlignment="1">
      <alignment horizontal="right" wrapText="1"/>
    </xf>
    <xf numFmtId="0" fontId="4" fillId="0" borderId="0" xfId="0" applyFont="1" applyFill="1" applyBorder="1" applyAlignment="1">
      <alignment horizontal="left"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Font="1" applyFill="1" applyAlignment="1">
      <alignment horizontal="center" vertical="center"/>
    </xf>
    <xf numFmtId="0" fontId="5" fillId="0" borderId="1" xfId="0" applyFont="1" applyFill="1" applyBorder="1" applyAlignment="1">
      <alignment wrapText="1"/>
    </xf>
    <xf numFmtId="0" fontId="7" fillId="0" borderId="2" xfId="0" applyNumberFormat="1" applyFont="1" applyFill="1" applyBorder="1" applyAlignment="1">
      <alignment wrapText="1"/>
    </xf>
    <xf numFmtId="169" fontId="7" fillId="0" borderId="2" xfId="1" applyNumberFormat="1" applyFont="1" applyFill="1" applyBorder="1" applyAlignment="1">
      <alignment horizontal="right" wrapText="1"/>
    </xf>
    <xf numFmtId="0" fontId="7" fillId="0" borderId="1" xfId="0" applyNumberFormat="1" applyFont="1" applyFill="1" applyBorder="1" applyAlignment="1">
      <alignment wrapText="1"/>
    </xf>
    <xf numFmtId="0" fontId="8" fillId="6" borderId="1" xfId="0" applyNumberFormat="1" applyFont="1" applyFill="1" applyBorder="1" applyAlignment="1">
      <alignment wrapText="1"/>
    </xf>
    <xf numFmtId="169" fontId="8" fillId="6" borderId="2" xfId="1" applyNumberFormat="1" applyFont="1" applyFill="1" applyBorder="1" applyAlignment="1">
      <alignment horizontal="right" wrapText="1"/>
    </xf>
    <xf numFmtId="169" fontId="7" fillId="0" borderId="1" xfId="1" applyNumberFormat="1" applyFont="1" applyFill="1" applyBorder="1" applyAlignment="1">
      <alignment horizontal="right" wrapText="1"/>
    </xf>
    <xf numFmtId="0" fontId="4" fillId="0" borderId="0" xfId="0" applyFont="1" applyFill="1" applyBorder="1" applyAlignment="1">
      <alignment horizontal="center" wrapText="1"/>
    </xf>
    <xf numFmtId="165" fontId="30" fillId="0" borderId="0" xfId="1" applyNumberFormat="1" applyFont="1" applyFill="1" applyBorder="1" applyAlignment="1">
      <alignment horizontal="right" wrapText="1"/>
    </xf>
    <xf numFmtId="0" fontId="30" fillId="0" borderId="0" xfId="0" applyFont="1" applyFill="1" applyBorder="1" applyAlignment="1">
      <alignment horizontal="center" wrapText="1"/>
    </xf>
    <xf numFmtId="0" fontId="43" fillId="0" borderId="0" xfId="0" applyFont="1" applyFill="1" applyBorder="1" applyAlignment="1">
      <alignment horizontal="left" wrapText="1"/>
    </xf>
    <xf numFmtId="0" fontId="5" fillId="0" borderId="2" xfId="2" applyFont="1" applyFill="1" applyBorder="1" applyAlignment="1">
      <alignment horizontal="left" wrapText="1"/>
    </xf>
    <xf numFmtId="0" fontId="8" fillId="0" borderId="1" xfId="2" applyFont="1" applyFill="1" applyBorder="1" applyAlignment="1">
      <alignment horizontal="center" wrapText="1"/>
    </xf>
    <xf numFmtId="166" fontId="44" fillId="0" borderId="1" xfId="1" applyNumberFormat="1" applyFont="1" applyFill="1" applyBorder="1" applyAlignment="1"/>
    <xf numFmtId="166" fontId="44" fillId="0" borderId="41" xfId="1" applyNumberFormat="1" applyFont="1" applyFill="1" applyBorder="1" applyAlignment="1"/>
    <xf numFmtId="165" fontId="7" fillId="0" borderId="41" xfId="1" applyNumberFormat="1" applyFont="1" applyFill="1" applyBorder="1" applyAlignment="1">
      <alignment horizontal="right" wrapText="1"/>
    </xf>
    <xf numFmtId="166" fontId="5" fillId="5" borderId="1" xfId="1" applyNumberFormat="1" applyFont="1" applyFill="1" applyBorder="1" applyAlignment="1"/>
    <xf numFmtId="165" fontId="8" fillId="5" borderId="1" xfId="1" applyNumberFormat="1" applyFont="1" applyFill="1" applyBorder="1" applyAlignment="1">
      <alignment horizontal="right" wrapText="1"/>
    </xf>
    <xf numFmtId="166" fontId="44" fillId="0" borderId="2" xfId="1" applyNumberFormat="1" applyFont="1" applyFill="1" applyBorder="1" applyAlignment="1"/>
    <xf numFmtId="165" fontId="7" fillId="0" borderId="2" xfId="1" applyNumberFormat="1" applyFont="1" applyFill="1" applyBorder="1" applyAlignment="1">
      <alignment horizontal="right" wrapText="1"/>
    </xf>
    <xf numFmtId="166" fontId="5" fillId="6" borderId="3" xfId="1" applyNumberFormat="1" applyFont="1" applyFill="1" applyBorder="1" applyAlignment="1"/>
    <xf numFmtId="166" fontId="8" fillId="6" borderId="3" xfId="1" applyNumberFormat="1" applyFont="1" applyFill="1" applyBorder="1" applyAlignment="1">
      <alignment horizontal="right" wrapText="1"/>
    </xf>
    <xf numFmtId="166" fontId="7" fillId="0" borderId="2" xfId="1" applyNumberFormat="1" applyFont="1" applyFill="1" applyBorder="1" applyAlignment="1">
      <alignment horizontal="right" wrapText="1"/>
    </xf>
    <xf numFmtId="166" fontId="7" fillId="0" borderId="1" xfId="1" applyNumberFormat="1" applyFont="1" applyFill="1" applyBorder="1" applyAlignment="1">
      <alignment horizontal="right" wrapText="1"/>
    </xf>
    <xf numFmtId="166" fontId="7" fillId="0" borderId="41" xfId="1" applyNumberFormat="1" applyFont="1" applyFill="1" applyBorder="1" applyAlignment="1">
      <alignment horizontal="right" wrapText="1"/>
    </xf>
    <xf numFmtId="166" fontId="10" fillId="0" borderId="0" xfId="1" applyNumberFormat="1" applyFont="1" applyFill="1" applyBorder="1"/>
    <xf numFmtId="165" fontId="8" fillId="6" borderId="3" xfId="1" applyNumberFormat="1" applyFont="1" applyFill="1" applyBorder="1" applyAlignment="1">
      <alignment horizontal="right" wrapText="1"/>
    </xf>
    <xf numFmtId="164" fontId="10" fillId="0" borderId="0" xfId="1" applyNumberFormat="1" applyFont="1" applyFill="1"/>
    <xf numFmtId="0" fontId="5" fillId="0" borderId="1" xfId="2" applyFont="1" applyFill="1" applyBorder="1" applyAlignment="1">
      <alignment horizontal="left" wrapText="1"/>
    </xf>
    <xf numFmtId="0" fontId="11" fillId="0" borderId="1" xfId="0" applyFont="1" applyFill="1" applyBorder="1"/>
    <xf numFmtId="165" fontId="8" fillId="0" borderId="2" xfId="1" applyNumberFormat="1" applyFont="1" applyFill="1" applyBorder="1" applyAlignment="1">
      <alignment horizontal="right" wrapText="1"/>
    </xf>
    <xf numFmtId="165" fontId="43" fillId="0" borderId="0" xfId="0" applyNumberFormat="1" applyFont="1" applyFill="1" applyBorder="1" applyAlignment="1">
      <alignment horizontal="left" wrapText="1"/>
    </xf>
    <xf numFmtId="0" fontId="43" fillId="0" borderId="0" xfId="0" applyFont="1" applyFill="1" applyBorder="1" applyAlignment="1">
      <alignment horizontal="left" wrapText="1"/>
    </xf>
    <xf numFmtId="0" fontId="33" fillId="0" borderId="31" xfId="0" applyFont="1" applyBorder="1" applyAlignment="1">
      <alignment horizontal="center"/>
    </xf>
    <xf numFmtId="0" fontId="33" fillId="0" borderId="32" xfId="0" applyFont="1" applyBorder="1" applyAlignment="1">
      <alignment horizontal="center"/>
    </xf>
    <xf numFmtId="0" fontId="33" fillId="0" borderId="33" xfId="0" applyFont="1" applyBorder="1" applyAlignment="1">
      <alignment horizontal="center"/>
    </xf>
    <xf numFmtId="0" fontId="10" fillId="0" borderId="34" xfId="0" applyFont="1" applyBorder="1" applyAlignment="1">
      <alignment horizontal="left" vertical="center" wrapText="1"/>
    </xf>
    <xf numFmtId="0" fontId="10" fillId="0" borderId="30"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0" fillId="0" borderId="0"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7" xfId="0" applyFont="1" applyFill="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Fill="1" applyBorder="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Border="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12" fillId="0" borderId="7" xfId="0" applyFont="1" applyFill="1" applyBorder="1" applyAlignment="1">
      <alignment horizontal="left"/>
    </xf>
    <xf numFmtId="0" fontId="4" fillId="6" borderId="4" xfId="0" applyFont="1" applyFill="1" applyBorder="1" applyAlignment="1">
      <alignment horizontal="left"/>
    </xf>
    <xf numFmtId="0" fontId="4" fillId="6" borderId="5" xfId="0" applyFont="1" applyFill="1" applyBorder="1" applyAlignment="1">
      <alignment horizontal="left"/>
    </xf>
    <xf numFmtId="0" fontId="4" fillId="6" borderId="6" xfId="0" applyFont="1" applyFill="1" applyBorder="1" applyAlignment="1">
      <alignment horizontal="left"/>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41" fillId="0" borderId="7" xfId="0" applyFont="1" applyBorder="1" applyAlignment="1">
      <alignment horizontal="left"/>
    </xf>
    <xf numFmtId="0" fontId="5" fillId="6" borderId="4" xfId="0" applyFont="1" applyFill="1" applyBorder="1" applyAlignment="1">
      <alignment horizontal="left"/>
    </xf>
    <xf numFmtId="0" fontId="5" fillId="6" borderId="5" xfId="0" applyFont="1" applyFill="1" applyBorder="1" applyAlignment="1">
      <alignment horizontal="left"/>
    </xf>
    <xf numFmtId="0" fontId="5" fillId="6" borderId="6" xfId="0" applyFont="1" applyFill="1" applyBorder="1" applyAlignment="1">
      <alignment horizontal="left"/>
    </xf>
    <xf numFmtId="0" fontId="6" fillId="0" borderId="1" xfId="0" applyFont="1" applyFill="1" applyBorder="1" applyAlignment="1">
      <alignment horizontal="center" vertical="center" wrapText="1"/>
    </xf>
    <xf numFmtId="0" fontId="42" fillId="0" borderId="7" xfId="0" applyFont="1" applyFill="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3" fillId="0" borderId="0" xfId="0" applyFont="1" applyFill="1" applyBorder="1" applyAlignment="1">
      <alignment horizontal="left" wrapText="1"/>
    </xf>
    <xf numFmtId="0" fontId="5" fillId="5" borderId="1" xfId="0" applyFont="1" applyFill="1" applyBorder="1" applyAlignment="1">
      <alignment horizontal="center" wrapText="1"/>
    </xf>
    <xf numFmtId="0" fontId="43" fillId="0" borderId="7" xfId="0" applyFont="1" applyFill="1" applyBorder="1" applyAlignment="1">
      <alignment horizontal="left" wrapText="1"/>
    </xf>
    <xf numFmtId="0" fontId="12" fillId="0" borderId="0" xfId="0" applyFont="1" applyFill="1" applyAlignment="1">
      <alignment horizontal="left"/>
    </xf>
    <xf numFmtId="0" fontId="12" fillId="0" borderId="0" xfId="0" applyFont="1" applyFill="1" applyBorder="1" applyAlignment="1">
      <alignment horizontal="right"/>
    </xf>
    <xf numFmtId="0" fontId="11" fillId="6" borderId="4" xfId="0" applyFont="1" applyFill="1" applyBorder="1" applyAlignment="1">
      <alignment horizontal="left"/>
    </xf>
    <xf numFmtId="0" fontId="11" fillId="6" borderId="5" xfId="0" applyFont="1" applyFill="1" applyBorder="1" applyAlignment="1">
      <alignment horizontal="left"/>
    </xf>
    <xf numFmtId="0" fontId="11" fillId="6" borderId="6" xfId="0" applyFont="1" applyFill="1" applyBorder="1" applyAlignment="1">
      <alignment horizontal="left"/>
    </xf>
    <xf numFmtId="166" fontId="12" fillId="0" borderId="0" xfId="1" applyNumberFormat="1" applyFont="1" applyFill="1" applyBorder="1" applyAlignment="1">
      <alignment horizontal="left"/>
    </xf>
    <xf numFmtId="166" fontId="12" fillId="0" borderId="0" xfId="1" applyNumberFormat="1" applyFont="1" applyFill="1" applyAlignment="1">
      <alignment horizontal="left"/>
    </xf>
    <xf numFmtId="166" fontId="12" fillId="0" borderId="0" xfId="1" applyNumberFormat="1" applyFont="1" applyFill="1" applyBorder="1" applyAlignment="1">
      <alignment horizontal="right"/>
    </xf>
    <xf numFmtId="166" fontId="11" fillId="6" borderId="4" xfId="1" applyNumberFormat="1" applyFont="1" applyFill="1" applyBorder="1" applyAlignment="1">
      <alignment horizontal="left"/>
    </xf>
    <xf numFmtId="166" fontId="11" fillId="6" borderId="5" xfId="1" applyNumberFormat="1" applyFont="1" applyFill="1" applyBorder="1" applyAlignment="1">
      <alignment horizontal="left"/>
    </xf>
    <xf numFmtId="166" fontId="11" fillId="6" borderId="6" xfId="1" applyNumberFormat="1" applyFont="1" applyFill="1" applyBorder="1" applyAlignment="1">
      <alignment horizontal="left"/>
    </xf>
    <xf numFmtId="0" fontId="12" fillId="0" borderId="0" xfId="0" applyFont="1" applyFill="1" applyBorder="1" applyAlignment="1">
      <alignment horizontal="left"/>
    </xf>
    <xf numFmtId="0" fontId="10" fillId="0" borderId="8" xfId="0" applyFont="1" applyFill="1" applyBorder="1" applyAlignment="1">
      <alignment horizontal="left"/>
    </xf>
  </cellXfs>
  <cellStyles count="5">
    <cellStyle name="Comma" xfId="1" builtinId="3"/>
    <cellStyle name="Comma 2" xfId="3"/>
    <cellStyle name="Hyperlink" xfId="4" builtinId="8"/>
    <cellStyle name="Normal" xfId="0" builtinId="0"/>
    <cellStyle name="Normal 2" xfId="2"/>
  </cellStyles>
  <dxfs count="0"/>
  <tableStyles count="0" defaultTableStyle="TableStyleMedium2" defaultPivotStyle="PivotStyleLight16"/>
  <colors>
    <mruColors>
      <color rgb="FF76B531"/>
      <color rgb="FF946D20"/>
      <color rgb="FFC7932B"/>
      <color rgb="FFA87C24"/>
      <color rgb="FFA2D668"/>
      <color rgb="FFF0A73C"/>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6'!A1"/><Relationship Id="rId1" Type="http://schemas.openxmlformats.org/officeDocument/2006/relationships/image" Target="../media/image5.png"/><Relationship Id="rId4" Type="http://schemas.openxmlformats.org/officeDocument/2006/relationships/hyperlink" Target="#'APPENDIX 8'!A1"/></Relationships>
</file>

<file path=xl/drawings/_rels/drawing1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7'!A1"/><Relationship Id="rId1" Type="http://schemas.openxmlformats.org/officeDocument/2006/relationships/image" Target="../media/image5.png"/><Relationship Id="rId4" Type="http://schemas.openxmlformats.org/officeDocument/2006/relationships/hyperlink" Target="#'APPENDIX 9'!A1"/></Relationships>
</file>

<file path=xl/drawings/_rels/drawing1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8'!A1"/><Relationship Id="rId1" Type="http://schemas.openxmlformats.org/officeDocument/2006/relationships/image" Target="../media/image5.png"/><Relationship Id="rId4" Type="http://schemas.openxmlformats.org/officeDocument/2006/relationships/hyperlink" Target="#'APPENDIX 10'!A1"/></Relationships>
</file>

<file path=xl/drawings/_rels/drawing1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9'!A1"/><Relationship Id="rId1" Type="http://schemas.openxmlformats.org/officeDocument/2006/relationships/image" Target="../media/image5.png"/><Relationship Id="rId4" Type="http://schemas.openxmlformats.org/officeDocument/2006/relationships/hyperlink" Target="#'APPENDIX 11'!A1"/></Relationships>
</file>

<file path=xl/drawings/_rels/drawing1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0'!A1"/><Relationship Id="rId1" Type="http://schemas.openxmlformats.org/officeDocument/2006/relationships/image" Target="../media/image5.png"/><Relationship Id="rId4" Type="http://schemas.openxmlformats.org/officeDocument/2006/relationships/hyperlink" Target="#'APPENDIX 12'!A1"/></Relationships>
</file>

<file path=xl/drawings/_rels/drawing1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1'!A1"/><Relationship Id="rId1" Type="http://schemas.openxmlformats.org/officeDocument/2006/relationships/image" Target="../media/image5.png"/><Relationship Id="rId4" Type="http://schemas.openxmlformats.org/officeDocument/2006/relationships/hyperlink" Target="#'APPENDIX 13'!A1"/></Relationships>
</file>

<file path=xl/drawings/_rels/drawing1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2'!A1"/><Relationship Id="rId1" Type="http://schemas.openxmlformats.org/officeDocument/2006/relationships/image" Target="../media/image5.png"/><Relationship Id="rId4" Type="http://schemas.openxmlformats.org/officeDocument/2006/relationships/hyperlink" Target="#'APPENDIX 14'!A1"/></Relationships>
</file>

<file path=xl/drawings/_rels/drawing1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3'!A1"/><Relationship Id="rId1" Type="http://schemas.openxmlformats.org/officeDocument/2006/relationships/image" Target="../media/image5.png"/><Relationship Id="rId4" Type="http://schemas.openxmlformats.org/officeDocument/2006/relationships/hyperlink" Target="#'APPENDIX 15'!A1"/></Relationships>
</file>

<file path=xl/drawings/_rels/drawing1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4'!A1"/><Relationship Id="rId1" Type="http://schemas.openxmlformats.org/officeDocument/2006/relationships/image" Target="../media/image5.png"/><Relationship Id="rId4" Type="http://schemas.openxmlformats.org/officeDocument/2006/relationships/hyperlink" Target="#'APPENDIX 16'!A1"/></Relationships>
</file>

<file path=xl/drawings/_rels/drawing1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5'!A1"/><Relationship Id="rId1" Type="http://schemas.openxmlformats.org/officeDocument/2006/relationships/image" Target="../media/image5.png"/><Relationship Id="rId4" Type="http://schemas.openxmlformats.org/officeDocument/2006/relationships/hyperlink" Target="#'APPENDIX 17'!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etails!A1"/><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6'!A1"/><Relationship Id="rId1" Type="http://schemas.openxmlformats.org/officeDocument/2006/relationships/image" Target="../media/image5.png"/><Relationship Id="rId4" Type="http://schemas.openxmlformats.org/officeDocument/2006/relationships/hyperlink" Target="#'APPENDIX 18'!A1"/></Relationships>
</file>

<file path=xl/drawings/_rels/drawing2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7'!A1"/><Relationship Id="rId1" Type="http://schemas.openxmlformats.org/officeDocument/2006/relationships/image" Target="../media/image5.png"/><Relationship Id="rId4" Type="http://schemas.openxmlformats.org/officeDocument/2006/relationships/hyperlink" Target="#'APPENDIX 19'!A1"/></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8'!A1"/><Relationship Id="rId1" Type="http://schemas.openxmlformats.org/officeDocument/2006/relationships/image" Target="../media/image5.png"/><Relationship Id="rId4" Type="http://schemas.openxmlformats.org/officeDocument/2006/relationships/hyperlink" Target="#'APPENDIX 20 i'!A1"/></Relationships>
</file>

<file path=xl/drawings/_rels/drawing2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9'!A1"/><Relationship Id="rId1" Type="http://schemas.openxmlformats.org/officeDocument/2006/relationships/image" Target="../media/image5.png"/><Relationship Id="rId4" Type="http://schemas.openxmlformats.org/officeDocument/2006/relationships/hyperlink" Target="#'APPENDIX 20 ii'!A1"/></Relationships>
</file>

<file path=xl/drawings/_rels/drawing3.xml.rels><?xml version="1.0" encoding="UTF-8" standalone="yes"?>
<Relationships xmlns="http://schemas.openxmlformats.org/package/2006/relationships"><Relationship Id="rId3" Type="http://schemas.openxmlformats.org/officeDocument/2006/relationships/hyperlink" Target="#'APPENDIX 1 '!B1"/><Relationship Id="rId2" Type="http://schemas.openxmlformats.org/officeDocument/2006/relationships/hyperlink" Target="#Details!A1"/><Relationship Id="rId1" Type="http://schemas.openxmlformats.org/officeDocument/2006/relationships/image" Target="../media/image5.png"/></Relationships>
</file>

<file path=xl/drawings/_rels/drawing3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A1"/><Relationship Id="rId1" Type="http://schemas.openxmlformats.org/officeDocument/2006/relationships/image" Target="../media/image5.png"/><Relationship Id="rId4" Type="http://schemas.openxmlformats.org/officeDocument/2006/relationships/hyperlink" Target="#'APPENDIX 20 iii'!A1"/></Relationships>
</file>

<file path=xl/drawings/_rels/drawing3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A1"/><Relationship Id="rId1" Type="http://schemas.openxmlformats.org/officeDocument/2006/relationships/image" Target="../media/image5.png"/><Relationship Id="rId4" Type="http://schemas.openxmlformats.org/officeDocument/2006/relationships/hyperlink" Target="#'APPENDIX 21 i'!A1"/></Relationships>
</file>

<file path=xl/drawings/_rels/drawing3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i'!A1"/><Relationship Id="rId1" Type="http://schemas.openxmlformats.org/officeDocument/2006/relationships/image" Target="../media/image5.png"/><Relationship Id="rId4" Type="http://schemas.openxmlformats.org/officeDocument/2006/relationships/hyperlink" Target="#'APPENDIX 21 ii'!A1"/></Relationships>
</file>

<file path=xl/drawings/_rels/drawing3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A1"/><Relationship Id="rId1" Type="http://schemas.openxmlformats.org/officeDocument/2006/relationships/image" Target="../media/image5.png"/><Relationship Id="rId4" Type="http://schemas.openxmlformats.org/officeDocument/2006/relationships/hyperlink" Target="#'APPENDIX 21 iii'!A1"/></Relationships>
</file>

<file path=xl/drawings/_rels/drawing3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A1"/><Relationship Id="rId1" Type="http://schemas.openxmlformats.org/officeDocument/2006/relationships/image" Target="../media/image5.png"/><Relationship Id="rId4" Type="http://schemas.openxmlformats.org/officeDocument/2006/relationships/hyperlink" Target="#'APPENDIX  21 iv'!A1"/></Relationships>
</file>

<file path=xl/drawings/_rels/drawing3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i'!A1"/><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Table of Contents'!A1"/><Relationship Id="rId1" Type="http://schemas.openxmlformats.org/officeDocument/2006/relationships/image" Target="../media/image5.png"/><Relationship Id="rId4" Type="http://schemas.openxmlformats.org/officeDocument/2006/relationships/hyperlink" Target="#'APPENDIX 2'!A1"/></Relationships>
</file>

<file path=xl/drawings/_rels/drawing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 '!A1"/><Relationship Id="rId1" Type="http://schemas.openxmlformats.org/officeDocument/2006/relationships/image" Target="../media/image5.png"/><Relationship Id="rId4" Type="http://schemas.openxmlformats.org/officeDocument/2006/relationships/hyperlink" Target="#'APPENDIX 3'!A1"/></Relationships>
</file>

<file path=xl/drawings/_rels/drawing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A1"/><Relationship Id="rId1" Type="http://schemas.openxmlformats.org/officeDocument/2006/relationships/image" Target="../media/image5.png"/><Relationship Id="rId4" Type="http://schemas.openxmlformats.org/officeDocument/2006/relationships/hyperlink" Target="#'APPENDIX 4'!A1"/></Relationships>
</file>

<file path=xl/drawings/_rels/drawing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3'!A1"/><Relationship Id="rId1" Type="http://schemas.openxmlformats.org/officeDocument/2006/relationships/image" Target="../media/image5.png"/><Relationship Id="rId4" Type="http://schemas.openxmlformats.org/officeDocument/2006/relationships/hyperlink" Target="#'APPENDIX 5'!A1"/></Relationships>
</file>

<file path=xl/drawings/_rels/drawing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4'!A1"/><Relationship Id="rId1" Type="http://schemas.openxmlformats.org/officeDocument/2006/relationships/image" Target="../media/image5.png"/><Relationship Id="rId4" Type="http://schemas.openxmlformats.org/officeDocument/2006/relationships/hyperlink" Target="#'APPENDIX 6'!A1"/></Relationships>
</file>

<file path=xl/drawings/_rels/drawing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5'!A1"/><Relationship Id="rId1" Type="http://schemas.openxmlformats.org/officeDocument/2006/relationships/image" Target="../media/image5.png"/><Relationship Id="rId4" Type="http://schemas.openxmlformats.org/officeDocument/2006/relationships/hyperlink" Target="#'APPENDIX 7'!A1"/></Relationships>
</file>

<file path=xl/drawings/drawing1.xml><?xml version="1.0" encoding="utf-8"?>
<xdr:wsDr xmlns:xdr="http://schemas.openxmlformats.org/drawingml/2006/spreadsheetDrawing" xmlns:a="http://schemas.openxmlformats.org/drawingml/2006/main">
  <xdr:twoCellAnchor editAs="oneCell">
    <xdr:from>
      <xdr:col>3</xdr:col>
      <xdr:colOff>285750</xdr:colOff>
      <xdr:row>2</xdr:row>
      <xdr:rowOff>57149</xdr:rowOff>
    </xdr:from>
    <xdr:to>
      <xdr:col>4</xdr:col>
      <xdr:colOff>1257300</xdr:colOff>
      <xdr:row>9</xdr:row>
      <xdr:rowOff>28575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571499"/>
          <a:ext cx="2314575" cy="169545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142875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2"/>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3"/>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4"/>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167528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2"/>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3"/>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4"/>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2"/>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3"/>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4"/>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2"/>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3"/>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4"/>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38101</xdr:colOff>
      <xdr:row>0</xdr:row>
      <xdr:rowOff>228600</xdr:rowOff>
    </xdr:from>
    <xdr:to>
      <xdr:col>0</xdr:col>
      <xdr:colOff>838201</xdr:colOff>
      <xdr:row>3</xdr:row>
      <xdr:rowOff>229829</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228600"/>
          <a:ext cx="762000" cy="87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2"/>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3"/>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4"/>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177800</xdr:rowOff>
    </xdr:from>
    <xdr:to>
      <xdr:col>1</xdr:col>
      <xdr:colOff>0</xdr:colOff>
      <xdr:row>4</xdr:row>
      <xdr:rowOff>333375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68325"/>
          <a:ext cx="533400"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2"/>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3"/>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4"/>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19050</xdr:rowOff>
    </xdr:from>
    <xdr:to>
      <xdr:col>0</xdr:col>
      <xdr:colOff>811212</xdr:colOff>
      <xdr:row>1</xdr:row>
      <xdr:rowOff>389564</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19050"/>
          <a:ext cx="725487" cy="637214"/>
        </a:xfrm>
        <a:prstGeom prst="rect">
          <a:avLst/>
        </a:prstGeom>
      </xdr:spPr>
    </xdr:pic>
    <xdr:clientData/>
  </xdr:twoCellAnchor>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000250" y="257175"/>
          <a:ext cx="565786" cy="200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133350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2"/>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3"/>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4"/>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2"/>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3"/>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4"/>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126078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945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2"/>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3"/>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4"/>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2"/>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3"/>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4"/>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95251</xdr:colOff>
      <xdr:row>1</xdr:row>
      <xdr:rowOff>123825</xdr:rowOff>
    </xdr:from>
    <xdr:to>
      <xdr:col>1</xdr:col>
      <xdr:colOff>822466</xdr:colOff>
      <xdr:row>3</xdr:row>
      <xdr:rowOff>209550</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6" y="123825"/>
          <a:ext cx="72721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2"/>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3"/>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2"/>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3"/>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4"/>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2</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1531144</xdr:colOff>
      <xdr:row>0</xdr:row>
      <xdr:rowOff>35719</xdr:rowOff>
    </xdr:from>
    <xdr:to>
      <xdr:col>1</xdr:col>
      <xdr:colOff>2226470</xdr:colOff>
      <xdr:row>0</xdr:row>
      <xdr:rowOff>383382</xdr:rowOff>
    </xdr:to>
    <xdr:sp macro="" textlink="">
      <xdr:nvSpPr>
        <xdr:cNvPr id="6" name="Rounded Rectangle 5">
          <a:hlinkClick xmlns:r="http://schemas.openxmlformats.org/officeDocument/2006/relationships" r:id="rId2"/>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0</xdr:row>
      <xdr:rowOff>45244</xdr:rowOff>
    </xdr:from>
    <xdr:to>
      <xdr:col>1</xdr:col>
      <xdr:colOff>1431131</xdr:colOff>
      <xdr:row>0</xdr:row>
      <xdr:rowOff>392907</xdr:rowOff>
    </xdr:to>
    <xdr:sp macro="" textlink="">
      <xdr:nvSpPr>
        <xdr:cNvPr id="7" name="Rounded Rectangle 6">
          <a:hlinkClick xmlns:r="http://schemas.openxmlformats.org/officeDocument/2006/relationships" r:id="rId3"/>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0</xdr:row>
      <xdr:rowOff>45243</xdr:rowOff>
    </xdr:from>
    <xdr:to>
      <xdr:col>2</xdr:col>
      <xdr:colOff>0</xdr:colOff>
      <xdr:row>0</xdr:row>
      <xdr:rowOff>402431</xdr:rowOff>
    </xdr:to>
    <xdr:sp macro="" textlink="">
      <xdr:nvSpPr>
        <xdr:cNvPr id="8" name="Rounded Rectangle 7">
          <a:hlinkClick xmlns:r="http://schemas.openxmlformats.org/officeDocument/2006/relationships" r:id="rId4"/>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123825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2"/>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3"/>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4"/>
        </xdr:cNvPr>
        <xdr:cNvSpPr/>
      </xdr:nvSpPr>
      <xdr:spPr>
        <a:xfrm>
          <a:off x="2486024" y="123824"/>
          <a:ext cx="9429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2"/>
        </xdr:cNvPr>
        <xdr:cNvSpPr/>
      </xdr:nvSpPr>
      <xdr:spPr>
        <a:xfrm>
          <a:off x="1659730"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3"/>
        </xdr:cNvPr>
        <xdr:cNvSpPr/>
      </xdr:nvSpPr>
      <xdr:spPr>
        <a:xfrm>
          <a:off x="909637"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4"/>
        </xdr:cNvPr>
        <xdr:cNvSpPr/>
      </xdr:nvSpPr>
      <xdr:spPr>
        <a:xfrm>
          <a:off x="2493168" y="76200"/>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2"/>
        </xdr:cNvPr>
        <xdr:cNvSpPr/>
      </xdr:nvSpPr>
      <xdr:spPr>
        <a:xfrm>
          <a:off x="1626393"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3"/>
        </xdr:cNvPr>
        <xdr:cNvSpPr/>
      </xdr:nvSpPr>
      <xdr:spPr>
        <a:xfrm>
          <a:off x="935831"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4"/>
        </xdr:cNvPr>
        <xdr:cNvSpPr/>
      </xdr:nvSpPr>
      <xdr:spPr>
        <a:xfrm>
          <a:off x="2364580"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9923</xdr:colOff>
      <xdr:row>0</xdr:row>
      <xdr:rowOff>0</xdr:rowOff>
    </xdr:from>
    <xdr:to>
      <xdr:col>0</xdr:col>
      <xdr:colOff>800498</xdr:colOff>
      <xdr:row>3</xdr:row>
      <xdr:rowOff>72628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3" y="0"/>
          <a:ext cx="790575" cy="644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2"/>
        </xdr:cNvPr>
        <xdr:cNvSpPr/>
      </xdr:nvSpPr>
      <xdr:spPr>
        <a:xfrm>
          <a:off x="1679972"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3"/>
        </xdr:cNvPr>
        <xdr:cNvSpPr/>
      </xdr:nvSpPr>
      <xdr:spPr>
        <a:xfrm>
          <a:off x="886222"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85725</xdr:rowOff>
    </xdr:from>
    <xdr:to>
      <xdr:col>0</xdr:col>
      <xdr:colOff>904875</xdr:colOff>
      <xdr:row>3</xdr:row>
      <xdr:rowOff>161925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2"/>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3"/>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4"/>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847725</xdr:colOff>
      <xdr:row>3</xdr:row>
      <xdr:rowOff>38100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2"/>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3"/>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4"/>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47625</xdr:rowOff>
    </xdr:from>
    <xdr:to>
      <xdr:col>1</xdr:col>
      <xdr:colOff>3175</xdr:colOff>
      <xdr:row>4</xdr:row>
      <xdr:rowOff>238125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38125"/>
          <a:ext cx="800100"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2"/>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3"/>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4"/>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2"/>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3"/>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4"/>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kago/AppData/Local/Microsoft/Windows/Temporary%20Internet%20Files/Content.Outlook/J74FFK7L/LIFE%20REV%20ACCOU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C-LB"/>
      <sheetName val="TEMPLATES"/>
      <sheetName val="LA"/>
      <sheetName val="PP"/>
      <sheetName val="ANNUITIES"/>
      <sheetName val="GL"/>
      <sheetName val="GC"/>
      <sheetName val="LINKED"/>
      <sheetName val="NON-LINKED"/>
      <sheetName val="PH"/>
      <sheetName val="DA"/>
    </sheetNames>
    <sheetDataSet>
      <sheetData sheetId="0"/>
      <sheetData sheetId="1"/>
      <sheetData sheetId="2">
        <row r="6">
          <cell r="C6">
            <v>170057</v>
          </cell>
          <cell r="D6">
            <v>92199</v>
          </cell>
          <cell r="E6">
            <v>90321</v>
          </cell>
          <cell r="F6">
            <v>0</v>
          </cell>
          <cell r="G6">
            <v>13376</v>
          </cell>
          <cell r="H6">
            <v>10535</v>
          </cell>
          <cell r="I6">
            <v>0</v>
          </cell>
          <cell r="J6">
            <v>0</v>
          </cell>
          <cell r="K6">
            <v>0</v>
          </cell>
          <cell r="L6">
            <v>31936</v>
          </cell>
          <cell r="M6">
            <v>71739</v>
          </cell>
          <cell r="N6">
            <v>6602</v>
          </cell>
          <cell r="O6">
            <v>2032</v>
          </cell>
          <cell r="P6">
            <v>0</v>
          </cell>
          <cell r="Q6">
            <v>150737</v>
          </cell>
        </row>
        <row r="7">
          <cell r="C7">
            <v>-602618</v>
          </cell>
          <cell r="D7">
            <v>282078</v>
          </cell>
          <cell r="E7">
            <v>282078</v>
          </cell>
          <cell r="F7">
            <v>0</v>
          </cell>
          <cell r="G7">
            <v>7583</v>
          </cell>
          <cell r="H7">
            <v>198408</v>
          </cell>
          <cell r="I7">
            <v>0</v>
          </cell>
          <cell r="J7">
            <v>0</v>
          </cell>
          <cell r="K7">
            <v>0</v>
          </cell>
          <cell r="L7">
            <v>24971</v>
          </cell>
          <cell r="M7">
            <v>164937</v>
          </cell>
          <cell r="N7">
            <v>43344</v>
          </cell>
          <cell r="O7">
            <v>0</v>
          </cell>
          <cell r="P7">
            <v>0</v>
          </cell>
          <cell r="Q7">
            <v>-665513</v>
          </cell>
        </row>
        <row r="8">
          <cell r="C8">
            <v>21044731</v>
          </cell>
          <cell r="D8">
            <v>5985958</v>
          </cell>
          <cell r="E8">
            <v>5961468</v>
          </cell>
          <cell r="F8">
            <v>0</v>
          </cell>
          <cell r="G8">
            <v>2067916</v>
          </cell>
          <cell r="H8">
            <v>2046494</v>
          </cell>
          <cell r="I8">
            <v>0</v>
          </cell>
          <cell r="J8">
            <v>0</v>
          </cell>
          <cell r="K8">
            <v>0</v>
          </cell>
          <cell r="L8">
            <v>985309</v>
          </cell>
          <cell r="M8">
            <v>1275953</v>
          </cell>
          <cell r="N8">
            <v>1188682</v>
          </cell>
          <cell r="O8">
            <v>85950</v>
          </cell>
          <cell r="P8">
            <v>0</v>
          </cell>
          <cell r="Q8">
            <v>23801175</v>
          </cell>
        </row>
        <row r="9">
          <cell r="C9">
            <v>314875</v>
          </cell>
          <cell r="D9">
            <v>169838</v>
          </cell>
          <cell r="E9">
            <v>169838</v>
          </cell>
          <cell r="F9">
            <v>0</v>
          </cell>
          <cell r="G9">
            <v>85919</v>
          </cell>
          <cell r="H9">
            <v>86659</v>
          </cell>
          <cell r="I9">
            <v>0</v>
          </cell>
          <cell r="J9">
            <v>0</v>
          </cell>
          <cell r="K9">
            <v>0</v>
          </cell>
          <cell r="L9">
            <v>0</v>
          </cell>
          <cell r="M9">
            <v>73485</v>
          </cell>
          <cell r="N9">
            <v>70674</v>
          </cell>
          <cell r="O9">
            <v>0</v>
          </cell>
          <cell r="P9">
            <v>0</v>
          </cell>
          <cell r="Q9">
            <v>395243</v>
          </cell>
        </row>
        <row r="10">
          <cell r="C10">
            <v>648992</v>
          </cell>
          <cell r="D10">
            <v>759151</v>
          </cell>
          <cell r="E10">
            <v>750120</v>
          </cell>
          <cell r="F10">
            <v>0</v>
          </cell>
          <cell r="G10">
            <v>282872</v>
          </cell>
          <cell r="H10">
            <v>458773</v>
          </cell>
          <cell r="I10">
            <v>0</v>
          </cell>
          <cell r="J10">
            <v>0</v>
          </cell>
          <cell r="K10">
            <v>0</v>
          </cell>
          <cell r="L10">
            <v>104980</v>
          </cell>
          <cell r="M10">
            <v>130776</v>
          </cell>
          <cell r="N10">
            <v>24794</v>
          </cell>
          <cell r="O10">
            <v>0</v>
          </cell>
          <cell r="P10">
            <v>0</v>
          </cell>
          <cell r="Q10">
            <v>729377</v>
          </cell>
        </row>
        <row r="11">
          <cell r="C11">
            <v>528220</v>
          </cell>
          <cell r="D11">
            <v>223200</v>
          </cell>
          <cell r="E11">
            <v>221812</v>
          </cell>
          <cell r="F11">
            <v>0</v>
          </cell>
          <cell r="G11">
            <v>195729</v>
          </cell>
          <cell r="H11">
            <v>195729</v>
          </cell>
          <cell r="I11">
            <v>0</v>
          </cell>
          <cell r="J11">
            <v>0</v>
          </cell>
          <cell r="K11">
            <v>0</v>
          </cell>
          <cell r="L11">
            <v>50036</v>
          </cell>
          <cell r="M11">
            <v>36526</v>
          </cell>
          <cell r="N11">
            <v>46885</v>
          </cell>
          <cell r="O11">
            <v>0</v>
          </cell>
          <cell r="P11">
            <v>0</v>
          </cell>
          <cell r="Q11">
            <v>514626</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2</v>
          </cell>
          <cell r="N13">
            <v>0</v>
          </cell>
          <cell r="O13">
            <v>0</v>
          </cell>
          <cell r="P13">
            <v>0</v>
          </cell>
          <cell r="Q13">
            <v>-2</v>
          </cell>
        </row>
        <row r="14">
          <cell r="C14">
            <v>608820</v>
          </cell>
          <cell r="D14">
            <v>40128</v>
          </cell>
          <cell r="E14">
            <v>39071</v>
          </cell>
          <cell r="F14">
            <v>0</v>
          </cell>
          <cell r="G14">
            <v>6705</v>
          </cell>
          <cell r="H14">
            <v>5100</v>
          </cell>
          <cell r="I14">
            <v>1465</v>
          </cell>
          <cell r="J14">
            <v>140</v>
          </cell>
          <cell r="K14">
            <v>0</v>
          </cell>
          <cell r="L14">
            <v>5309</v>
          </cell>
          <cell r="M14">
            <v>12829</v>
          </cell>
          <cell r="N14">
            <v>23724</v>
          </cell>
          <cell r="O14">
            <v>0</v>
          </cell>
          <cell r="P14">
            <v>0</v>
          </cell>
          <cell r="Q14">
            <v>646771</v>
          </cell>
        </row>
        <row r="15">
          <cell r="C15">
            <v>8254420</v>
          </cell>
          <cell r="D15">
            <v>1839732</v>
          </cell>
          <cell r="E15">
            <v>1810062</v>
          </cell>
          <cell r="F15">
            <v>0</v>
          </cell>
          <cell r="G15">
            <v>566632</v>
          </cell>
          <cell r="H15">
            <v>574380</v>
          </cell>
          <cell r="I15">
            <v>0</v>
          </cell>
          <cell r="J15">
            <v>0</v>
          </cell>
          <cell r="K15">
            <v>0</v>
          </cell>
          <cell r="L15">
            <v>345683</v>
          </cell>
          <cell r="M15">
            <v>433621</v>
          </cell>
          <cell r="N15">
            <v>623522</v>
          </cell>
          <cell r="O15">
            <v>0</v>
          </cell>
          <cell r="P15">
            <v>67817</v>
          </cell>
          <cell r="Q15">
            <v>9266504</v>
          </cell>
        </row>
        <row r="16">
          <cell r="C16">
            <v>7169377</v>
          </cell>
          <cell r="D16">
            <v>2541096</v>
          </cell>
          <cell r="E16">
            <v>2531554</v>
          </cell>
          <cell r="F16">
            <v>0</v>
          </cell>
          <cell r="G16">
            <v>1003911</v>
          </cell>
          <cell r="H16">
            <v>770721</v>
          </cell>
          <cell r="I16">
            <v>259958</v>
          </cell>
          <cell r="J16">
            <v>0</v>
          </cell>
          <cell r="K16">
            <v>0</v>
          </cell>
          <cell r="L16">
            <v>514038</v>
          </cell>
          <cell r="M16">
            <v>375867</v>
          </cell>
          <cell r="N16">
            <v>668615</v>
          </cell>
          <cell r="O16">
            <v>2409</v>
          </cell>
          <cell r="P16">
            <v>-36065</v>
          </cell>
          <cell r="Q16">
            <v>8482618</v>
          </cell>
        </row>
        <row r="17">
          <cell r="C17">
            <v>6884358</v>
          </cell>
          <cell r="D17">
            <v>1068590</v>
          </cell>
          <cell r="E17">
            <v>1068240</v>
          </cell>
          <cell r="F17">
            <v>0</v>
          </cell>
          <cell r="G17">
            <v>384159</v>
          </cell>
          <cell r="H17">
            <v>384159</v>
          </cell>
          <cell r="I17">
            <v>0</v>
          </cell>
          <cell r="J17">
            <v>0</v>
          </cell>
          <cell r="K17">
            <v>0</v>
          </cell>
          <cell r="L17">
            <v>71898</v>
          </cell>
          <cell r="M17">
            <v>136068</v>
          </cell>
          <cell r="N17">
            <v>710320</v>
          </cell>
          <cell r="O17">
            <v>0</v>
          </cell>
          <cell r="P17">
            <v>22500</v>
          </cell>
          <cell r="Q17">
            <v>8048293</v>
          </cell>
        </row>
        <row r="18">
          <cell r="C18">
            <v>18522</v>
          </cell>
          <cell r="D18">
            <v>31438</v>
          </cell>
          <cell r="E18">
            <v>31333</v>
          </cell>
          <cell r="F18">
            <v>0</v>
          </cell>
          <cell r="G18">
            <v>906</v>
          </cell>
          <cell r="H18">
            <v>0</v>
          </cell>
          <cell r="I18">
            <v>906</v>
          </cell>
          <cell r="J18">
            <v>0</v>
          </cell>
          <cell r="K18">
            <v>0</v>
          </cell>
          <cell r="L18">
            <v>6289</v>
          </cell>
          <cell r="M18">
            <v>32390</v>
          </cell>
          <cell r="N18">
            <v>3476</v>
          </cell>
          <cell r="O18">
            <v>0</v>
          </cell>
          <cell r="P18">
            <v>0</v>
          </cell>
          <cell r="Q18">
            <v>13746</v>
          </cell>
        </row>
        <row r="19">
          <cell r="C19">
            <v>6633783</v>
          </cell>
          <cell r="D19">
            <v>927996</v>
          </cell>
          <cell r="E19">
            <v>924807</v>
          </cell>
          <cell r="F19">
            <v>0</v>
          </cell>
          <cell r="G19">
            <v>286302</v>
          </cell>
          <cell r="H19">
            <v>269483</v>
          </cell>
          <cell r="I19">
            <v>0</v>
          </cell>
          <cell r="J19">
            <v>0</v>
          </cell>
          <cell r="K19">
            <v>0</v>
          </cell>
          <cell r="L19">
            <v>24005</v>
          </cell>
          <cell r="M19">
            <v>132650</v>
          </cell>
          <cell r="N19">
            <v>307910</v>
          </cell>
          <cell r="O19">
            <v>0</v>
          </cell>
          <cell r="P19">
            <v>0</v>
          </cell>
          <cell r="Q19">
            <v>7440362</v>
          </cell>
        </row>
        <row r="20">
          <cell r="C20">
            <v>3114541</v>
          </cell>
          <cell r="D20">
            <v>909895</v>
          </cell>
          <cell r="E20">
            <v>909895</v>
          </cell>
          <cell r="F20">
            <v>0</v>
          </cell>
          <cell r="G20">
            <v>278632</v>
          </cell>
          <cell r="H20">
            <v>278632</v>
          </cell>
          <cell r="I20">
            <v>0</v>
          </cell>
          <cell r="J20">
            <v>0</v>
          </cell>
          <cell r="K20">
            <v>0</v>
          </cell>
          <cell r="L20">
            <v>127799</v>
          </cell>
          <cell r="M20">
            <v>369557</v>
          </cell>
          <cell r="N20">
            <v>86752</v>
          </cell>
          <cell r="O20">
            <v>0</v>
          </cell>
          <cell r="P20">
            <v>0</v>
          </cell>
          <cell r="Q20">
            <v>3335199</v>
          </cell>
        </row>
        <row r="21">
          <cell r="C21">
            <v>741386</v>
          </cell>
          <cell r="D21">
            <v>69772</v>
          </cell>
          <cell r="E21">
            <v>69785</v>
          </cell>
          <cell r="F21">
            <v>0</v>
          </cell>
          <cell r="G21">
            <v>31779</v>
          </cell>
          <cell r="H21">
            <v>31779</v>
          </cell>
          <cell r="I21">
            <v>57271</v>
          </cell>
          <cell r="J21">
            <v>0</v>
          </cell>
          <cell r="K21">
            <v>0</v>
          </cell>
          <cell r="L21">
            <v>-1072</v>
          </cell>
          <cell r="M21">
            <v>2396</v>
          </cell>
          <cell r="N21">
            <v>2184</v>
          </cell>
          <cell r="O21">
            <v>0</v>
          </cell>
          <cell r="P21">
            <v>-67960</v>
          </cell>
          <cell r="Q21">
            <v>790941</v>
          </cell>
        </row>
        <row r="22">
          <cell r="C22">
            <v>5626612</v>
          </cell>
          <cell r="D22">
            <v>654088</v>
          </cell>
          <cell r="E22">
            <v>604288</v>
          </cell>
          <cell r="F22">
            <v>289555</v>
          </cell>
          <cell r="G22">
            <v>561974</v>
          </cell>
          <cell r="H22">
            <v>498300</v>
          </cell>
          <cell r="I22">
            <v>65469</v>
          </cell>
          <cell r="J22">
            <v>0</v>
          </cell>
          <cell r="K22">
            <v>0</v>
          </cell>
          <cell r="L22">
            <v>140730</v>
          </cell>
          <cell r="M22">
            <v>613665</v>
          </cell>
          <cell r="N22">
            <v>169598</v>
          </cell>
          <cell r="O22">
            <v>16106</v>
          </cell>
          <cell r="P22">
            <v>-211143</v>
          </cell>
          <cell r="Q22">
            <v>5566925</v>
          </cell>
        </row>
        <row r="23">
          <cell r="C23">
            <v>322400</v>
          </cell>
          <cell r="D23">
            <v>549193</v>
          </cell>
          <cell r="E23">
            <v>547468</v>
          </cell>
          <cell r="F23">
            <v>0</v>
          </cell>
          <cell r="G23">
            <v>311434</v>
          </cell>
          <cell r="H23">
            <v>285253</v>
          </cell>
          <cell r="I23">
            <v>0</v>
          </cell>
          <cell r="J23">
            <v>0</v>
          </cell>
          <cell r="K23">
            <v>0</v>
          </cell>
          <cell r="L23">
            <v>146028</v>
          </cell>
          <cell r="M23">
            <v>254674</v>
          </cell>
          <cell r="N23">
            <v>42236</v>
          </cell>
          <cell r="O23">
            <v>0</v>
          </cell>
          <cell r="P23">
            <v>0</v>
          </cell>
          <cell r="Q23">
            <v>226148</v>
          </cell>
        </row>
        <row r="24">
          <cell r="C24">
            <v>452375</v>
          </cell>
          <cell r="D24">
            <v>123912</v>
          </cell>
          <cell r="E24">
            <v>123832</v>
          </cell>
          <cell r="F24">
            <v>5828</v>
          </cell>
          <cell r="G24">
            <v>117959</v>
          </cell>
          <cell r="H24">
            <v>95790</v>
          </cell>
          <cell r="I24">
            <v>2517</v>
          </cell>
          <cell r="J24">
            <v>10</v>
          </cell>
          <cell r="K24">
            <v>0</v>
          </cell>
          <cell r="L24">
            <v>29298</v>
          </cell>
          <cell r="M24">
            <v>77448</v>
          </cell>
          <cell r="N24">
            <v>22836</v>
          </cell>
          <cell r="O24">
            <v>885</v>
          </cell>
          <cell r="P24">
            <v>0</v>
          </cell>
          <cell r="Q24">
            <v>398923</v>
          </cell>
        </row>
        <row r="25">
          <cell r="C25">
            <v>212049</v>
          </cell>
          <cell r="D25">
            <v>28601</v>
          </cell>
          <cell r="E25">
            <v>22879</v>
          </cell>
          <cell r="F25">
            <v>0</v>
          </cell>
          <cell r="G25">
            <v>29329</v>
          </cell>
          <cell r="H25">
            <v>29329</v>
          </cell>
          <cell r="I25">
            <v>0</v>
          </cell>
          <cell r="J25">
            <v>0</v>
          </cell>
          <cell r="K25">
            <v>0</v>
          </cell>
          <cell r="L25">
            <v>3027</v>
          </cell>
          <cell r="M25">
            <v>15277</v>
          </cell>
          <cell r="N25">
            <v>38352</v>
          </cell>
          <cell r="O25">
            <v>0</v>
          </cell>
          <cell r="P25">
            <v>0</v>
          </cell>
          <cell r="Q25">
            <v>225646</v>
          </cell>
        </row>
        <row r="26">
          <cell r="C26">
            <v>5760824</v>
          </cell>
          <cell r="D26">
            <v>1297768</v>
          </cell>
          <cell r="E26">
            <v>1276904</v>
          </cell>
          <cell r="F26">
            <v>0</v>
          </cell>
          <cell r="G26">
            <v>312893</v>
          </cell>
          <cell r="H26">
            <v>238575</v>
          </cell>
          <cell r="I26">
            <v>0</v>
          </cell>
          <cell r="J26">
            <v>0</v>
          </cell>
          <cell r="K26">
            <v>0</v>
          </cell>
          <cell r="L26">
            <v>159539</v>
          </cell>
          <cell r="M26">
            <v>351244</v>
          </cell>
          <cell r="N26">
            <v>239523</v>
          </cell>
          <cell r="O26">
            <v>0</v>
          </cell>
          <cell r="P26">
            <v>0</v>
          </cell>
          <cell r="Q26">
            <v>6527893</v>
          </cell>
        </row>
        <row r="27">
          <cell r="C27">
            <v>41155</v>
          </cell>
          <cell r="D27">
            <v>0</v>
          </cell>
          <cell r="E27">
            <v>0</v>
          </cell>
          <cell r="F27">
            <v>0</v>
          </cell>
          <cell r="G27">
            <v>0</v>
          </cell>
          <cell r="H27">
            <v>0</v>
          </cell>
          <cell r="I27">
            <v>0</v>
          </cell>
          <cell r="J27">
            <v>0</v>
          </cell>
          <cell r="K27">
            <v>0</v>
          </cell>
          <cell r="L27">
            <v>0</v>
          </cell>
          <cell r="M27">
            <v>0</v>
          </cell>
          <cell r="N27">
            <v>0</v>
          </cell>
          <cell r="O27">
            <v>0</v>
          </cell>
          <cell r="P27">
            <v>0</v>
          </cell>
          <cell r="Q27">
            <v>41155</v>
          </cell>
        </row>
        <row r="28">
          <cell r="C28">
            <v>46019</v>
          </cell>
          <cell r="D28">
            <v>19863</v>
          </cell>
          <cell r="E28">
            <v>19863</v>
          </cell>
          <cell r="F28">
            <v>0</v>
          </cell>
          <cell r="G28">
            <v>4789</v>
          </cell>
          <cell r="H28">
            <v>5077</v>
          </cell>
          <cell r="I28">
            <v>0</v>
          </cell>
          <cell r="J28">
            <v>0</v>
          </cell>
          <cell r="K28">
            <v>0</v>
          </cell>
          <cell r="L28">
            <v>2437</v>
          </cell>
          <cell r="M28">
            <v>3653</v>
          </cell>
          <cell r="N28">
            <v>4740</v>
          </cell>
          <cell r="O28">
            <v>0</v>
          </cell>
          <cell r="P28">
            <v>0</v>
          </cell>
          <cell r="Q28">
            <v>59454</v>
          </cell>
        </row>
        <row r="29">
          <cell r="C29">
            <v>18959</v>
          </cell>
          <cell r="D29">
            <v>17310</v>
          </cell>
          <cell r="E29">
            <v>17224</v>
          </cell>
          <cell r="F29">
            <v>0</v>
          </cell>
          <cell r="G29">
            <v>0</v>
          </cell>
          <cell r="H29">
            <v>0</v>
          </cell>
          <cell r="I29">
            <v>0</v>
          </cell>
          <cell r="J29">
            <v>0</v>
          </cell>
          <cell r="K29">
            <v>0</v>
          </cell>
          <cell r="L29">
            <v>1625</v>
          </cell>
          <cell r="M29">
            <v>10758</v>
          </cell>
          <cell r="N29">
            <v>10587</v>
          </cell>
          <cell r="O29">
            <v>0</v>
          </cell>
          <cell r="P29">
            <v>0</v>
          </cell>
          <cell r="Q29">
            <v>34387</v>
          </cell>
        </row>
        <row r="30">
          <cell r="C30">
            <v>761040</v>
          </cell>
          <cell r="D30">
            <v>481721</v>
          </cell>
          <cell r="E30">
            <v>481721</v>
          </cell>
          <cell r="F30">
            <v>0</v>
          </cell>
          <cell r="G30">
            <v>78101</v>
          </cell>
          <cell r="H30">
            <v>17461</v>
          </cell>
          <cell r="I30">
            <v>61657</v>
          </cell>
          <cell r="J30">
            <v>8</v>
          </cell>
          <cell r="K30">
            <v>0</v>
          </cell>
          <cell r="L30">
            <v>12632</v>
          </cell>
          <cell r="M30">
            <v>236206</v>
          </cell>
          <cell r="N30">
            <v>0</v>
          </cell>
          <cell r="O30">
            <v>0</v>
          </cell>
          <cell r="P30">
            <v>0</v>
          </cell>
          <cell r="Q30">
            <v>914797</v>
          </cell>
        </row>
        <row r="33">
          <cell r="C33">
            <v>0</v>
          </cell>
          <cell r="D33">
            <v>1244</v>
          </cell>
          <cell r="E33">
            <v>1057</v>
          </cell>
          <cell r="F33">
            <v>0</v>
          </cell>
          <cell r="G33">
            <v>627</v>
          </cell>
          <cell r="H33">
            <v>0</v>
          </cell>
          <cell r="I33">
            <v>0</v>
          </cell>
          <cell r="J33">
            <v>0</v>
          </cell>
          <cell r="K33">
            <v>0</v>
          </cell>
          <cell r="L33">
            <v>355</v>
          </cell>
          <cell r="M33">
            <v>105</v>
          </cell>
          <cell r="N33">
            <v>232</v>
          </cell>
          <cell r="O33">
            <v>10</v>
          </cell>
          <cell r="P33">
            <v>0</v>
          </cell>
          <cell r="Q33">
            <v>819</v>
          </cell>
        </row>
        <row r="34">
          <cell r="C34">
            <v>0</v>
          </cell>
          <cell r="D34">
            <v>33695</v>
          </cell>
          <cell r="E34">
            <v>33695</v>
          </cell>
          <cell r="F34">
            <v>-13326</v>
          </cell>
          <cell r="G34">
            <v>5627</v>
          </cell>
          <cell r="H34">
            <v>0</v>
          </cell>
          <cell r="I34">
            <v>0</v>
          </cell>
          <cell r="J34">
            <v>0</v>
          </cell>
          <cell r="K34">
            <v>0</v>
          </cell>
          <cell r="L34">
            <v>7552</v>
          </cell>
          <cell r="M34">
            <v>2421</v>
          </cell>
          <cell r="N34">
            <v>0</v>
          </cell>
          <cell r="O34">
            <v>0</v>
          </cell>
          <cell r="P34">
            <v>0</v>
          </cell>
          <cell r="Q34">
            <v>10397</v>
          </cell>
        </row>
        <row r="35">
          <cell r="C35">
            <v>1225534</v>
          </cell>
          <cell r="D35">
            <v>85682</v>
          </cell>
          <cell r="E35">
            <v>80324</v>
          </cell>
          <cell r="F35">
            <v>0</v>
          </cell>
          <cell r="G35">
            <v>43828</v>
          </cell>
          <cell r="H35">
            <v>48079</v>
          </cell>
          <cell r="I35">
            <v>0</v>
          </cell>
          <cell r="J35">
            <v>0</v>
          </cell>
          <cell r="K35">
            <v>0</v>
          </cell>
          <cell r="L35">
            <v>27263</v>
          </cell>
          <cell r="M35">
            <v>8632</v>
          </cell>
          <cell r="N35">
            <v>31752</v>
          </cell>
          <cell r="O35">
            <v>0</v>
          </cell>
          <cell r="P35">
            <v>0</v>
          </cell>
          <cell r="Q35">
            <v>1253635</v>
          </cell>
        </row>
      </sheetData>
      <sheetData sheetId="3">
        <row r="6">
          <cell r="C6">
            <v>71352</v>
          </cell>
          <cell r="D6">
            <v>36906</v>
          </cell>
          <cell r="E6">
            <v>36906</v>
          </cell>
          <cell r="F6">
            <v>0</v>
          </cell>
          <cell r="G6">
            <v>11200</v>
          </cell>
          <cell r="H6">
            <v>11200</v>
          </cell>
          <cell r="I6">
            <v>0</v>
          </cell>
          <cell r="J6">
            <v>0</v>
          </cell>
          <cell r="K6">
            <v>0</v>
          </cell>
          <cell r="L6">
            <v>0</v>
          </cell>
          <cell r="M6">
            <v>0</v>
          </cell>
          <cell r="N6">
            <v>28866</v>
          </cell>
          <cell r="O6">
            <v>660</v>
          </cell>
          <cell r="P6">
            <v>0</v>
          </cell>
          <cell r="Q6">
            <v>125263</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11709059</v>
          </cell>
          <cell r="D15">
            <v>2005328</v>
          </cell>
          <cell r="E15">
            <v>2005328</v>
          </cell>
          <cell r="F15">
            <v>0</v>
          </cell>
          <cell r="G15">
            <v>890441</v>
          </cell>
          <cell r="H15">
            <v>890441</v>
          </cell>
          <cell r="I15">
            <v>0</v>
          </cell>
          <cell r="J15">
            <v>0</v>
          </cell>
          <cell r="K15">
            <v>0</v>
          </cell>
          <cell r="L15">
            <v>15337</v>
          </cell>
          <cell r="M15">
            <v>84558</v>
          </cell>
          <cell r="N15">
            <v>971916</v>
          </cell>
          <cell r="O15">
            <v>0</v>
          </cell>
          <cell r="P15">
            <v>0</v>
          </cell>
          <cell r="Q15">
            <v>13695968</v>
          </cell>
        </row>
        <row r="16">
          <cell r="C16">
            <v>5003104</v>
          </cell>
          <cell r="D16">
            <v>918181</v>
          </cell>
          <cell r="E16">
            <v>918181</v>
          </cell>
          <cell r="F16">
            <v>0</v>
          </cell>
          <cell r="G16">
            <v>895712</v>
          </cell>
          <cell r="H16">
            <v>895712</v>
          </cell>
          <cell r="I16">
            <v>0</v>
          </cell>
          <cell r="J16">
            <v>0</v>
          </cell>
          <cell r="K16">
            <v>0</v>
          </cell>
          <cell r="L16">
            <v>12554</v>
          </cell>
          <cell r="M16">
            <v>28627</v>
          </cell>
          <cell r="N16">
            <v>-17548</v>
          </cell>
          <cell r="O16">
            <v>253</v>
          </cell>
          <cell r="P16">
            <v>0</v>
          </cell>
          <cell r="Q16">
            <v>4966591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781160</v>
          </cell>
          <cell r="D20">
            <v>109469</v>
          </cell>
          <cell r="E20">
            <v>109469</v>
          </cell>
          <cell r="F20">
            <v>0</v>
          </cell>
          <cell r="G20">
            <v>75540</v>
          </cell>
          <cell r="H20">
            <v>75540</v>
          </cell>
          <cell r="I20">
            <v>0</v>
          </cell>
          <cell r="J20">
            <v>0</v>
          </cell>
          <cell r="K20">
            <v>0</v>
          </cell>
          <cell r="L20">
            <v>0</v>
          </cell>
          <cell r="M20">
            <v>6607</v>
          </cell>
          <cell r="N20">
            <v>0</v>
          </cell>
          <cell r="O20">
            <v>0</v>
          </cell>
          <cell r="P20">
            <v>0</v>
          </cell>
          <cell r="Q20">
            <v>808482</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120483</v>
          </cell>
          <cell r="D28">
            <v>63675</v>
          </cell>
          <cell r="E28">
            <v>63675</v>
          </cell>
          <cell r="F28">
            <v>0</v>
          </cell>
          <cell r="G28">
            <v>19700</v>
          </cell>
          <cell r="H28">
            <v>24369</v>
          </cell>
          <cell r="I28">
            <v>0</v>
          </cell>
          <cell r="J28">
            <v>0</v>
          </cell>
          <cell r="K28">
            <v>0</v>
          </cell>
          <cell r="L28">
            <v>0</v>
          </cell>
          <cell r="M28">
            <v>11587</v>
          </cell>
          <cell r="N28">
            <v>15195</v>
          </cell>
          <cell r="O28">
            <v>0</v>
          </cell>
          <cell r="P28">
            <v>0</v>
          </cell>
          <cell r="Q28">
            <v>163396</v>
          </cell>
        </row>
        <row r="29">
          <cell r="C29">
            <v>5717</v>
          </cell>
          <cell r="D29">
            <v>0</v>
          </cell>
          <cell r="E29">
            <v>0</v>
          </cell>
          <cell r="F29">
            <v>0</v>
          </cell>
          <cell r="G29">
            <v>0</v>
          </cell>
          <cell r="H29">
            <v>0</v>
          </cell>
          <cell r="I29">
            <v>0</v>
          </cell>
          <cell r="J29">
            <v>0</v>
          </cell>
          <cell r="K29">
            <v>0</v>
          </cell>
          <cell r="L29">
            <v>0</v>
          </cell>
          <cell r="M29">
            <v>5475</v>
          </cell>
          <cell r="N29">
            <v>13027</v>
          </cell>
          <cell r="O29">
            <v>0</v>
          </cell>
          <cell r="P29">
            <v>0</v>
          </cell>
          <cell r="Q29">
            <v>13270</v>
          </cell>
        </row>
        <row r="30">
          <cell r="C30">
            <v>0</v>
          </cell>
          <cell r="D30">
            <v>0</v>
          </cell>
          <cell r="E30">
            <v>0</v>
          </cell>
          <cell r="F30">
            <v>0</v>
          </cell>
          <cell r="G30">
            <v>0</v>
          </cell>
          <cell r="H30">
            <v>197522</v>
          </cell>
          <cell r="I30">
            <v>0</v>
          </cell>
          <cell r="J30">
            <v>0</v>
          </cell>
          <cell r="K30">
            <v>0</v>
          </cell>
          <cell r="L30">
            <v>0</v>
          </cell>
          <cell r="M30">
            <v>0</v>
          </cell>
          <cell r="N30">
            <v>0</v>
          </cell>
          <cell r="O30">
            <v>0</v>
          </cell>
          <cell r="P30">
            <v>0</v>
          </cell>
          <cell r="Q30">
            <v>-197522</v>
          </cell>
        </row>
      </sheetData>
      <sheetData sheetId="4">
        <row r="6">
          <cell r="C6">
            <v>18266</v>
          </cell>
          <cell r="D6">
            <v>7516</v>
          </cell>
          <cell r="E6">
            <v>7516</v>
          </cell>
          <cell r="F6">
            <v>0</v>
          </cell>
          <cell r="G6">
            <v>44043</v>
          </cell>
          <cell r="H6">
            <v>0</v>
          </cell>
          <cell r="I6">
            <v>0</v>
          </cell>
          <cell r="J6">
            <v>0</v>
          </cell>
          <cell r="K6">
            <v>44043</v>
          </cell>
          <cell r="L6">
            <v>0</v>
          </cell>
          <cell r="M6">
            <v>3544</v>
          </cell>
          <cell r="N6">
            <v>32287</v>
          </cell>
          <cell r="O6">
            <v>2722</v>
          </cell>
          <cell r="P6">
            <v>0</v>
          </cell>
          <cell r="Q6">
            <v>7760</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1866255</v>
          </cell>
          <cell r="D8">
            <v>1208698</v>
          </cell>
          <cell r="E8">
            <v>1208698</v>
          </cell>
          <cell r="F8">
            <v>0</v>
          </cell>
          <cell r="G8">
            <v>345564</v>
          </cell>
          <cell r="H8">
            <v>345564</v>
          </cell>
          <cell r="I8">
            <v>0</v>
          </cell>
          <cell r="J8">
            <v>0</v>
          </cell>
          <cell r="K8">
            <v>0</v>
          </cell>
          <cell r="L8">
            <v>0</v>
          </cell>
          <cell r="M8">
            <v>26416</v>
          </cell>
          <cell r="N8">
            <v>238209</v>
          </cell>
          <cell r="O8">
            <v>2301</v>
          </cell>
          <cell r="P8">
            <v>0</v>
          </cell>
          <cell r="Q8">
            <v>2938882</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-191576</v>
          </cell>
          <cell r="D10">
            <v>791352</v>
          </cell>
          <cell r="E10">
            <v>791352</v>
          </cell>
          <cell r="F10">
            <v>0</v>
          </cell>
          <cell r="G10">
            <v>106816</v>
          </cell>
          <cell r="H10">
            <v>974652</v>
          </cell>
          <cell r="I10">
            <v>0</v>
          </cell>
          <cell r="J10">
            <v>0</v>
          </cell>
          <cell r="K10">
            <v>0</v>
          </cell>
          <cell r="L10">
            <v>15809</v>
          </cell>
          <cell r="M10">
            <v>19924</v>
          </cell>
          <cell r="N10">
            <v>73120</v>
          </cell>
          <cell r="O10">
            <v>0</v>
          </cell>
          <cell r="P10">
            <v>0</v>
          </cell>
          <cell r="Q10">
            <v>-337488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9041106</v>
          </cell>
          <cell r="D15">
            <v>663589</v>
          </cell>
          <cell r="E15">
            <v>663589</v>
          </cell>
          <cell r="F15">
            <v>0</v>
          </cell>
          <cell r="G15">
            <v>808545</v>
          </cell>
          <cell r="H15">
            <v>-596</v>
          </cell>
          <cell r="I15">
            <v>0</v>
          </cell>
          <cell r="J15">
            <v>0</v>
          </cell>
          <cell r="K15">
            <v>809000</v>
          </cell>
          <cell r="L15">
            <v>17995</v>
          </cell>
          <cell r="M15">
            <v>43374</v>
          </cell>
          <cell r="N15">
            <v>869351</v>
          </cell>
          <cell r="O15">
            <v>0</v>
          </cell>
          <cell r="P15">
            <v>135000</v>
          </cell>
          <cell r="Q15">
            <v>9569273</v>
          </cell>
        </row>
        <row r="16">
          <cell r="C16">
            <v>8648099</v>
          </cell>
          <cell r="D16">
            <v>577948</v>
          </cell>
          <cell r="E16">
            <v>577948</v>
          </cell>
          <cell r="F16">
            <v>0</v>
          </cell>
          <cell r="G16">
            <v>684335</v>
          </cell>
          <cell r="H16">
            <v>684335</v>
          </cell>
          <cell r="I16">
            <v>0</v>
          </cell>
          <cell r="J16">
            <v>0</v>
          </cell>
          <cell r="K16">
            <v>0</v>
          </cell>
          <cell r="L16">
            <v>9383</v>
          </cell>
          <cell r="M16">
            <v>27867</v>
          </cell>
          <cell r="N16">
            <v>700509</v>
          </cell>
          <cell r="O16">
            <v>2839</v>
          </cell>
          <cell r="P16">
            <v>-267073</v>
          </cell>
          <cell r="Q16">
            <v>9469205</v>
          </cell>
        </row>
        <row r="17">
          <cell r="C17">
            <v>727514</v>
          </cell>
          <cell r="D17">
            <v>428115</v>
          </cell>
          <cell r="E17">
            <v>428115</v>
          </cell>
          <cell r="F17">
            <v>0</v>
          </cell>
          <cell r="G17">
            <v>60059</v>
          </cell>
          <cell r="H17">
            <v>60059</v>
          </cell>
          <cell r="I17">
            <v>0</v>
          </cell>
          <cell r="J17">
            <v>0</v>
          </cell>
          <cell r="K17">
            <v>0</v>
          </cell>
          <cell r="L17">
            <v>7851</v>
          </cell>
          <cell r="M17">
            <v>0</v>
          </cell>
          <cell r="N17">
            <v>88397</v>
          </cell>
          <cell r="O17">
            <v>0</v>
          </cell>
          <cell r="P17">
            <v>0</v>
          </cell>
          <cell r="Q17">
            <v>1176116</v>
          </cell>
        </row>
        <row r="18">
          <cell r="C18">
            <v>101593</v>
          </cell>
          <cell r="D18">
            <v>160052</v>
          </cell>
          <cell r="E18">
            <v>160052</v>
          </cell>
          <cell r="F18">
            <v>0</v>
          </cell>
          <cell r="G18">
            <v>19788</v>
          </cell>
          <cell r="H18">
            <v>0</v>
          </cell>
          <cell r="I18">
            <v>0</v>
          </cell>
          <cell r="J18">
            <v>0</v>
          </cell>
          <cell r="K18">
            <v>19788</v>
          </cell>
          <cell r="L18">
            <v>6577</v>
          </cell>
          <cell r="M18">
            <v>7065</v>
          </cell>
          <cell r="N18">
            <v>17698</v>
          </cell>
          <cell r="O18">
            <v>0</v>
          </cell>
          <cell r="P18">
            <v>0</v>
          </cell>
          <cell r="Q18">
            <v>245913</v>
          </cell>
        </row>
        <row r="19">
          <cell r="C19">
            <v>223990</v>
          </cell>
          <cell r="D19">
            <v>93889</v>
          </cell>
          <cell r="E19">
            <v>93889</v>
          </cell>
          <cell r="F19">
            <v>0</v>
          </cell>
          <cell r="G19">
            <v>27532</v>
          </cell>
          <cell r="H19">
            <v>27532</v>
          </cell>
          <cell r="I19">
            <v>0</v>
          </cell>
          <cell r="J19">
            <v>0</v>
          </cell>
          <cell r="K19">
            <v>0</v>
          </cell>
          <cell r="L19">
            <v>0</v>
          </cell>
          <cell r="M19">
            <v>923</v>
          </cell>
          <cell r="N19">
            <v>14308</v>
          </cell>
          <cell r="O19">
            <v>0</v>
          </cell>
          <cell r="P19">
            <v>0</v>
          </cell>
          <cell r="Q19">
            <v>303731</v>
          </cell>
        </row>
        <row r="20">
          <cell r="C20">
            <v>3388515</v>
          </cell>
          <cell r="D20">
            <v>1150710</v>
          </cell>
          <cell r="E20">
            <v>1150710</v>
          </cell>
          <cell r="F20">
            <v>0</v>
          </cell>
          <cell r="G20">
            <v>415815</v>
          </cell>
          <cell r="H20">
            <v>415815</v>
          </cell>
          <cell r="I20">
            <v>0</v>
          </cell>
          <cell r="J20">
            <v>0</v>
          </cell>
          <cell r="K20">
            <v>0</v>
          </cell>
          <cell r="L20">
            <v>25332</v>
          </cell>
          <cell r="M20">
            <v>59494</v>
          </cell>
          <cell r="N20">
            <v>116934</v>
          </cell>
          <cell r="O20">
            <v>0</v>
          </cell>
          <cell r="P20">
            <v>0</v>
          </cell>
          <cell r="Q20">
            <v>4155519</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282</v>
          </cell>
          <cell r="D22">
            <v>0</v>
          </cell>
          <cell r="E22">
            <v>0</v>
          </cell>
          <cell r="F22">
            <v>0</v>
          </cell>
          <cell r="G22">
            <v>1024</v>
          </cell>
          <cell r="H22">
            <v>0</v>
          </cell>
          <cell r="I22">
            <v>0</v>
          </cell>
          <cell r="J22">
            <v>0</v>
          </cell>
          <cell r="K22">
            <v>1024</v>
          </cell>
          <cell r="L22">
            <v>0</v>
          </cell>
          <cell r="M22">
            <v>0</v>
          </cell>
          <cell r="N22">
            <v>10</v>
          </cell>
          <cell r="O22">
            <v>4</v>
          </cell>
          <cell r="P22">
            <v>0</v>
          </cell>
          <cell r="Q22">
            <v>-736</v>
          </cell>
        </row>
        <row r="23">
          <cell r="C23">
            <v>106335</v>
          </cell>
          <cell r="D23">
            <v>42516</v>
          </cell>
          <cell r="E23">
            <v>42516</v>
          </cell>
          <cell r="F23">
            <v>0</v>
          </cell>
          <cell r="G23">
            <v>13589</v>
          </cell>
          <cell r="H23">
            <v>13589</v>
          </cell>
          <cell r="I23">
            <v>0</v>
          </cell>
          <cell r="J23">
            <v>0</v>
          </cell>
          <cell r="K23">
            <v>0</v>
          </cell>
          <cell r="L23">
            <v>0</v>
          </cell>
          <cell r="M23">
            <v>0</v>
          </cell>
          <cell r="N23">
            <v>2226</v>
          </cell>
          <cell r="O23">
            <v>0</v>
          </cell>
          <cell r="P23">
            <v>0</v>
          </cell>
          <cell r="Q23">
            <v>137489</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-272</v>
          </cell>
          <cell r="D25">
            <v>0</v>
          </cell>
          <cell r="E25">
            <v>0</v>
          </cell>
          <cell r="F25">
            <v>0</v>
          </cell>
          <cell r="G25">
            <v>102</v>
          </cell>
          <cell r="H25">
            <v>102</v>
          </cell>
          <cell r="I25">
            <v>0</v>
          </cell>
          <cell r="J25">
            <v>0</v>
          </cell>
          <cell r="K25">
            <v>0</v>
          </cell>
          <cell r="L25">
            <v>0</v>
          </cell>
          <cell r="M25">
            <v>0</v>
          </cell>
          <cell r="N25">
            <v>0</v>
          </cell>
          <cell r="O25">
            <v>0</v>
          </cell>
          <cell r="P25">
            <v>0</v>
          </cell>
          <cell r="Q25">
            <v>-374</v>
          </cell>
        </row>
        <row r="26">
          <cell r="C26">
            <v>7657219</v>
          </cell>
          <cell r="D26">
            <v>498585</v>
          </cell>
          <cell r="E26">
            <v>498585</v>
          </cell>
          <cell r="F26">
            <v>0</v>
          </cell>
          <cell r="G26">
            <v>714521</v>
          </cell>
          <cell r="H26">
            <v>711481</v>
          </cell>
          <cell r="I26">
            <v>0</v>
          </cell>
          <cell r="J26">
            <v>0</v>
          </cell>
          <cell r="K26">
            <v>0</v>
          </cell>
          <cell r="L26">
            <v>9880</v>
          </cell>
          <cell r="M26">
            <v>8127</v>
          </cell>
          <cell r="N26">
            <v>733677</v>
          </cell>
          <cell r="O26">
            <v>0</v>
          </cell>
          <cell r="P26">
            <v>0</v>
          </cell>
          <cell r="Q26">
            <v>8159993</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1197794</v>
          </cell>
          <cell r="D28">
            <v>0</v>
          </cell>
          <cell r="E28">
            <v>0</v>
          </cell>
          <cell r="F28">
            <v>0</v>
          </cell>
          <cell r="G28">
            <v>82169</v>
          </cell>
          <cell r="H28">
            <v>0</v>
          </cell>
          <cell r="I28">
            <v>0</v>
          </cell>
          <cell r="J28">
            <v>0</v>
          </cell>
          <cell r="K28">
            <v>82169</v>
          </cell>
          <cell r="L28">
            <v>0</v>
          </cell>
          <cell r="M28">
            <v>0</v>
          </cell>
          <cell r="N28">
            <v>0</v>
          </cell>
          <cell r="O28">
            <v>0</v>
          </cell>
          <cell r="P28">
            <v>0</v>
          </cell>
          <cell r="Q28">
            <v>1115626</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1309928</v>
          </cell>
          <cell r="D30">
            <v>0</v>
          </cell>
          <cell r="E30">
            <v>0</v>
          </cell>
          <cell r="F30">
            <v>0</v>
          </cell>
          <cell r="G30">
            <v>113107</v>
          </cell>
          <cell r="H30">
            <v>0</v>
          </cell>
          <cell r="I30">
            <v>0</v>
          </cell>
          <cell r="J30">
            <v>0</v>
          </cell>
          <cell r="K30">
            <v>113107</v>
          </cell>
          <cell r="L30">
            <v>0</v>
          </cell>
          <cell r="M30">
            <v>0</v>
          </cell>
          <cell r="N30">
            <v>0</v>
          </cell>
          <cell r="O30">
            <v>0</v>
          </cell>
          <cell r="P30">
            <v>0</v>
          </cell>
          <cell r="Q30">
            <v>1196821</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sheetData>
      <sheetData sheetId="5">
        <row r="6">
          <cell r="C6">
            <v>527183</v>
          </cell>
          <cell r="D6">
            <v>504154</v>
          </cell>
          <cell r="E6">
            <v>160379</v>
          </cell>
          <cell r="F6">
            <v>0</v>
          </cell>
          <cell r="G6">
            <v>89058</v>
          </cell>
          <cell r="H6">
            <v>93836</v>
          </cell>
          <cell r="I6">
            <v>0</v>
          </cell>
          <cell r="J6">
            <v>0</v>
          </cell>
          <cell r="K6">
            <v>0</v>
          </cell>
          <cell r="L6">
            <v>-4379</v>
          </cell>
          <cell r="M6">
            <v>69687</v>
          </cell>
          <cell r="N6">
            <v>3957</v>
          </cell>
          <cell r="O6">
            <v>320</v>
          </cell>
          <cell r="P6">
            <v>0</v>
          </cell>
          <cell r="Q6">
            <v>532055</v>
          </cell>
        </row>
        <row r="7">
          <cell r="C7">
            <v>113400</v>
          </cell>
          <cell r="D7">
            <v>531264</v>
          </cell>
          <cell r="E7">
            <v>163611</v>
          </cell>
          <cell r="F7">
            <v>0</v>
          </cell>
          <cell r="G7">
            <v>34211</v>
          </cell>
          <cell r="H7">
            <v>88672</v>
          </cell>
          <cell r="I7">
            <v>0</v>
          </cell>
          <cell r="J7">
            <v>0</v>
          </cell>
          <cell r="K7">
            <v>0</v>
          </cell>
          <cell r="L7">
            <v>-18287</v>
          </cell>
          <cell r="M7">
            <v>82619</v>
          </cell>
          <cell r="N7">
            <v>5305</v>
          </cell>
          <cell r="O7">
            <v>0</v>
          </cell>
          <cell r="P7">
            <v>0</v>
          </cell>
          <cell r="Q7">
            <v>129311</v>
          </cell>
        </row>
        <row r="8">
          <cell r="C8">
            <v>1835623</v>
          </cell>
          <cell r="D8">
            <v>918503</v>
          </cell>
          <cell r="E8">
            <v>837874</v>
          </cell>
          <cell r="F8">
            <v>0</v>
          </cell>
          <cell r="G8">
            <v>374147</v>
          </cell>
          <cell r="H8">
            <v>374147</v>
          </cell>
          <cell r="I8">
            <v>0</v>
          </cell>
          <cell r="J8">
            <v>0</v>
          </cell>
          <cell r="K8">
            <v>0</v>
          </cell>
          <cell r="L8">
            <v>8545</v>
          </cell>
          <cell r="M8">
            <v>247960</v>
          </cell>
          <cell r="N8">
            <v>265475</v>
          </cell>
          <cell r="O8">
            <v>2050</v>
          </cell>
          <cell r="P8">
            <v>0</v>
          </cell>
          <cell r="Q8">
            <v>2306271</v>
          </cell>
        </row>
        <row r="9">
          <cell r="C9">
            <v>0</v>
          </cell>
          <cell r="D9">
            <v>68388</v>
          </cell>
          <cell r="E9">
            <v>68388</v>
          </cell>
          <cell r="F9">
            <v>0</v>
          </cell>
          <cell r="G9">
            <v>0</v>
          </cell>
          <cell r="H9">
            <v>0</v>
          </cell>
          <cell r="I9">
            <v>0</v>
          </cell>
          <cell r="J9">
            <v>0</v>
          </cell>
          <cell r="K9">
            <v>0</v>
          </cell>
          <cell r="L9">
            <v>10799</v>
          </cell>
          <cell r="M9">
            <v>0</v>
          </cell>
          <cell r="N9">
            <v>0</v>
          </cell>
          <cell r="O9">
            <v>0</v>
          </cell>
          <cell r="P9">
            <v>0</v>
          </cell>
          <cell r="Q9">
            <v>57589</v>
          </cell>
        </row>
        <row r="10">
          <cell r="C10">
            <v>97388</v>
          </cell>
          <cell r="D10">
            <v>634174</v>
          </cell>
          <cell r="E10">
            <v>430274</v>
          </cell>
          <cell r="F10">
            <v>0</v>
          </cell>
          <cell r="G10">
            <v>286422</v>
          </cell>
          <cell r="H10">
            <v>322891</v>
          </cell>
          <cell r="I10">
            <v>0</v>
          </cell>
          <cell r="J10">
            <v>0</v>
          </cell>
          <cell r="K10">
            <v>0</v>
          </cell>
          <cell r="L10">
            <v>28902</v>
          </cell>
          <cell r="M10">
            <v>361077</v>
          </cell>
          <cell r="N10">
            <v>35431</v>
          </cell>
          <cell r="O10">
            <v>0</v>
          </cell>
          <cell r="P10">
            <v>0</v>
          </cell>
          <cell r="Q10">
            <v>-149777</v>
          </cell>
        </row>
        <row r="11">
          <cell r="C11">
            <v>0</v>
          </cell>
          <cell r="D11">
            <v>1224</v>
          </cell>
          <cell r="E11">
            <v>1224</v>
          </cell>
          <cell r="F11">
            <v>0</v>
          </cell>
          <cell r="G11">
            <v>0</v>
          </cell>
          <cell r="H11">
            <v>0</v>
          </cell>
          <cell r="I11">
            <v>0</v>
          </cell>
          <cell r="J11">
            <v>0</v>
          </cell>
          <cell r="K11">
            <v>0</v>
          </cell>
          <cell r="L11">
            <v>275</v>
          </cell>
          <cell r="M11">
            <v>123</v>
          </cell>
          <cell r="N11">
            <v>254</v>
          </cell>
          <cell r="O11">
            <v>0</v>
          </cell>
          <cell r="P11">
            <v>0</v>
          </cell>
          <cell r="Q11">
            <v>1080</v>
          </cell>
        </row>
        <row r="12">
          <cell r="C12">
            <v>397697</v>
          </cell>
          <cell r="D12">
            <v>96306</v>
          </cell>
          <cell r="E12">
            <v>17828</v>
          </cell>
          <cell r="F12">
            <v>0</v>
          </cell>
          <cell r="G12">
            <v>14102</v>
          </cell>
          <cell r="H12">
            <v>17445</v>
          </cell>
          <cell r="I12">
            <v>0</v>
          </cell>
          <cell r="J12">
            <v>0</v>
          </cell>
          <cell r="K12">
            <v>0</v>
          </cell>
          <cell r="L12">
            <v>-12118</v>
          </cell>
          <cell r="M12">
            <v>16711</v>
          </cell>
          <cell r="N12">
            <v>25916</v>
          </cell>
          <cell r="O12">
            <v>0</v>
          </cell>
          <cell r="P12">
            <v>0</v>
          </cell>
          <cell r="Q12">
            <v>419404</v>
          </cell>
        </row>
        <row r="13">
          <cell r="C13">
            <v>5213</v>
          </cell>
          <cell r="D13">
            <v>30508</v>
          </cell>
          <cell r="E13">
            <v>1797</v>
          </cell>
          <cell r="F13">
            <v>0</v>
          </cell>
          <cell r="G13">
            <v>1200</v>
          </cell>
          <cell r="H13">
            <v>1200</v>
          </cell>
          <cell r="I13">
            <v>0</v>
          </cell>
          <cell r="J13">
            <v>0</v>
          </cell>
          <cell r="K13">
            <v>0</v>
          </cell>
          <cell r="L13">
            <v>-6729</v>
          </cell>
          <cell r="M13">
            <v>3218</v>
          </cell>
          <cell r="N13">
            <v>1615</v>
          </cell>
          <cell r="O13">
            <v>0</v>
          </cell>
          <cell r="P13">
            <v>0</v>
          </cell>
          <cell r="Q13">
            <v>10936</v>
          </cell>
        </row>
        <row r="14">
          <cell r="C14">
            <v>197286</v>
          </cell>
          <cell r="D14">
            <v>65417</v>
          </cell>
          <cell r="E14">
            <v>34733</v>
          </cell>
          <cell r="F14">
            <v>0</v>
          </cell>
          <cell r="G14">
            <v>31997</v>
          </cell>
          <cell r="H14">
            <v>69235</v>
          </cell>
          <cell r="I14">
            <v>0</v>
          </cell>
          <cell r="J14">
            <v>0</v>
          </cell>
          <cell r="K14">
            <v>0</v>
          </cell>
          <cell r="L14">
            <v>-2164</v>
          </cell>
          <cell r="M14">
            <v>22897</v>
          </cell>
          <cell r="N14">
            <v>38675</v>
          </cell>
          <cell r="O14">
            <v>0</v>
          </cell>
          <cell r="P14">
            <v>0</v>
          </cell>
          <cell r="Q14">
            <v>180726</v>
          </cell>
        </row>
        <row r="15">
          <cell r="C15">
            <v>169519</v>
          </cell>
          <cell r="D15">
            <v>263293</v>
          </cell>
          <cell r="E15">
            <v>105360</v>
          </cell>
          <cell r="F15">
            <v>0</v>
          </cell>
          <cell r="G15">
            <v>69422</v>
          </cell>
          <cell r="H15">
            <v>92225</v>
          </cell>
          <cell r="I15">
            <v>0</v>
          </cell>
          <cell r="J15">
            <v>0</v>
          </cell>
          <cell r="K15">
            <v>0</v>
          </cell>
          <cell r="L15">
            <v>-24478</v>
          </cell>
          <cell r="M15">
            <v>80644</v>
          </cell>
          <cell r="N15">
            <v>27898</v>
          </cell>
          <cell r="O15">
            <v>0</v>
          </cell>
          <cell r="P15">
            <v>11250</v>
          </cell>
          <cell r="Q15">
            <v>143137</v>
          </cell>
        </row>
        <row r="16">
          <cell r="C16">
            <v>279526</v>
          </cell>
          <cell r="D16">
            <v>691412</v>
          </cell>
          <cell r="E16">
            <v>271119</v>
          </cell>
          <cell r="F16">
            <v>0</v>
          </cell>
          <cell r="G16">
            <v>279086</v>
          </cell>
          <cell r="H16">
            <v>122745</v>
          </cell>
          <cell r="I16">
            <v>0</v>
          </cell>
          <cell r="J16">
            <v>0</v>
          </cell>
          <cell r="K16">
            <v>0</v>
          </cell>
          <cell r="L16">
            <v>12767</v>
          </cell>
          <cell r="M16">
            <v>124099</v>
          </cell>
          <cell r="N16">
            <v>110184</v>
          </cell>
          <cell r="O16">
            <v>407</v>
          </cell>
          <cell r="P16">
            <v>204355</v>
          </cell>
          <cell r="Q16">
            <v>196456</v>
          </cell>
        </row>
        <row r="17">
          <cell r="C17">
            <v>26715</v>
          </cell>
          <cell r="D17">
            <v>42664</v>
          </cell>
          <cell r="E17">
            <v>12233</v>
          </cell>
          <cell r="F17">
            <v>0</v>
          </cell>
          <cell r="G17">
            <v>21267</v>
          </cell>
          <cell r="H17">
            <v>21267</v>
          </cell>
          <cell r="I17">
            <v>0</v>
          </cell>
          <cell r="J17">
            <v>0</v>
          </cell>
          <cell r="K17">
            <v>0</v>
          </cell>
          <cell r="L17">
            <v>2451</v>
          </cell>
          <cell r="M17">
            <v>1312</v>
          </cell>
          <cell r="N17">
            <v>8513</v>
          </cell>
          <cell r="O17">
            <v>0</v>
          </cell>
          <cell r="P17">
            <v>22500</v>
          </cell>
          <cell r="Q17">
            <v>-68</v>
          </cell>
        </row>
        <row r="18">
          <cell r="C18">
            <v>17325</v>
          </cell>
          <cell r="D18">
            <v>20532</v>
          </cell>
          <cell r="E18">
            <v>12296</v>
          </cell>
          <cell r="F18">
            <v>0</v>
          </cell>
          <cell r="G18">
            <v>5550</v>
          </cell>
          <cell r="H18">
            <v>5550</v>
          </cell>
          <cell r="I18">
            <v>0</v>
          </cell>
          <cell r="J18">
            <v>0</v>
          </cell>
          <cell r="K18">
            <v>0</v>
          </cell>
          <cell r="L18">
            <v>-1038</v>
          </cell>
          <cell r="M18">
            <v>10665</v>
          </cell>
          <cell r="N18">
            <v>2270</v>
          </cell>
          <cell r="O18">
            <v>0</v>
          </cell>
          <cell r="P18">
            <v>0</v>
          </cell>
          <cell r="Q18">
            <v>16714</v>
          </cell>
        </row>
        <row r="19">
          <cell r="C19">
            <v>324812</v>
          </cell>
          <cell r="D19">
            <v>317208</v>
          </cell>
          <cell r="E19">
            <v>246544</v>
          </cell>
          <cell r="F19">
            <v>0</v>
          </cell>
          <cell r="G19">
            <v>121942</v>
          </cell>
          <cell r="H19">
            <v>150913</v>
          </cell>
          <cell r="I19">
            <v>0</v>
          </cell>
          <cell r="J19">
            <v>0</v>
          </cell>
          <cell r="K19">
            <v>0</v>
          </cell>
          <cell r="L19">
            <v>-11190</v>
          </cell>
          <cell r="M19">
            <v>145862</v>
          </cell>
          <cell r="N19">
            <v>51545</v>
          </cell>
          <cell r="O19">
            <v>0</v>
          </cell>
          <cell r="P19">
            <v>0</v>
          </cell>
          <cell r="Q19">
            <v>337316</v>
          </cell>
        </row>
        <row r="20">
          <cell r="C20">
            <v>-128574</v>
          </cell>
          <cell r="D20">
            <v>78130</v>
          </cell>
          <cell r="E20">
            <v>33407</v>
          </cell>
          <cell r="F20">
            <v>0</v>
          </cell>
          <cell r="G20">
            <v>57846</v>
          </cell>
          <cell r="H20">
            <v>57846</v>
          </cell>
          <cell r="I20">
            <v>0</v>
          </cell>
          <cell r="J20">
            <v>0</v>
          </cell>
          <cell r="K20">
            <v>0</v>
          </cell>
          <cell r="L20">
            <v>4813</v>
          </cell>
          <cell r="M20">
            <v>11626</v>
          </cell>
          <cell r="N20">
            <v>3781</v>
          </cell>
          <cell r="O20">
            <v>0</v>
          </cell>
          <cell r="P20">
            <v>0</v>
          </cell>
          <cell r="Q20">
            <v>-165671</v>
          </cell>
        </row>
        <row r="21">
          <cell r="C21">
            <v>420927</v>
          </cell>
          <cell r="D21">
            <v>93193</v>
          </cell>
          <cell r="E21">
            <v>39730</v>
          </cell>
          <cell r="F21">
            <v>0</v>
          </cell>
          <cell r="G21">
            <v>274489</v>
          </cell>
          <cell r="H21">
            <v>357364</v>
          </cell>
          <cell r="I21">
            <v>0</v>
          </cell>
          <cell r="J21">
            <v>0</v>
          </cell>
          <cell r="K21">
            <v>0</v>
          </cell>
          <cell r="L21">
            <v>10075</v>
          </cell>
          <cell r="M21">
            <v>70694</v>
          </cell>
          <cell r="N21">
            <v>64425</v>
          </cell>
          <cell r="O21">
            <v>0</v>
          </cell>
          <cell r="P21">
            <v>-144416</v>
          </cell>
          <cell r="Q21">
            <v>231364</v>
          </cell>
        </row>
        <row r="22">
          <cell r="C22">
            <v>107032</v>
          </cell>
          <cell r="D22">
            <v>217266</v>
          </cell>
          <cell r="E22">
            <v>144671</v>
          </cell>
          <cell r="F22">
            <v>0</v>
          </cell>
          <cell r="G22">
            <v>96556</v>
          </cell>
          <cell r="H22">
            <v>38007</v>
          </cell>
          <cell r="I22">
            <v>0</v>
          </cell>
          <cell r="J22">
            <v>0</v>
          </cell>
          <cell r="K22">
            <v>0</v>
          </cell>
          <cell r="L22">
            <v>17076</v>
          </cell>
          <cell r="M22">
            <v>83111</v>
          </cell>
          <cell r="N22">
            <v>26887</v>
          </cell>
          <cell r="O22">
            <v>300</v>
          </cell>
          <cell r="P22">
            <v>-27401</v>
          </cell>
          <cell r="Q22">
            <v>167497</v>
          </cell>
        </row>
        <row r="23">
          <cell r="C23">
            <v>1505916</v>
          </cell>
          <cell r="D23">
            <v>824168</v>
          </cell>
          <cell r="E23">
            <v>225735</v>
          </cell>
          <cell r="F23">
            <v>0</v>
          </cell>
          <cell r="G23">
            <v>847798</v>
          </cell>
          <cell r="H23">
            <v>871027</v>
          </cell>
          <cell r="I23">
            <v>0</v>
          </cell>
          <cell r="J23">
            <v>0</v>
          </cell>
          <cell r="K23">
            <v>0</v>
          </cell>
          <cell r="L23">
            <v>170750</v>
          </cell>
          <cell r="M23">
            <v>109146</v>
          </cell>
          <cell r="N23">
            <v>14955</v>
          </cell>
          <cell r="O23">
            <v>0</v>
          </cell>
          <cell r="P23">
            <v>0</v>
          </cell>
          <cell r="Q23">
            <v>595682</v>
          </cell>
        </row>
        <row r="24">
          <cell r="C24">
            <v>15183</v>
          </cell>
          <cell r="D24">
            <v>43459</v>
          </cell>
          <cell r="E24">
            <v>24706</v>
          </cell>
          <cell r="F24">
            <v>97</v>
          </cell>
          <cell r="G24">
            <v>11456</v>
          </cell>
          <cell r="H24">
            <v>8436</v>
          </cell>
          <cell r="I24">
            <v>0</v>
          </cell>
          <cell r="J24">
            <v>0</v>
          </cell>
          <cell r="K24">
            <v>0</v>
          </cell>
          <cell r="L24">
            <v>4032</v>
          </cell>
          <cell r="M24">
            <v>8529</v>
          </cell>
          <cell r="N24">
            <v>8009</v>
          </cell>
          <cell r="O24">
            <v>310</v>
          </cell>
          <cell r="P24">
            <v>0</v>
          </cell>
          <cell r="Q24">
            <v>26687</v>
          </cell>
        </row>
        <row r="25">
          <cell r="C25">
            <v>13098</v>
          </cell>
          <cell r="D25">
            <v>2893</v>
          </cell>
          <cell r="E25">
            <v>2417</v>
          </cell>
          <cell r="F25">
            <v>0</v>
          </cell>
          <cell r="G25">
            <v>200</v>
          </cell>
          <cell r="H25">
            <v>200</v>
          </cell>
          <cell r="I25">
            <v>0</v>
          </cell>
          <cell r="J25">
            <v>0</v>
          </cell>
          <cell r="K25">
            <v>0</v>
          </cell>
          <cell r="L25">
            <v>1</v>
          </cell>
          <cell r="M25">
            <v>1614</v>
          </cell>
          <cell r="N25">
            <v>3007</v>
          </cell>
          <cell r="O25">
            <v>0</v>
          </cell>
          <cell r="P25">
            <v>0</v>
          </cell>
          <cell r="Q25">
            <v>16708</v>
          </cell>
        </row>
        <row r="26">
          <cell r="C26">
            <v>-394233</v>
          </cell>
          <cell r="D26">
            <v>479585</v>
          </cell>
          <cell r="E26">
            <v>239092</v>
          </cell>
          <cell r="F26">
            <v>0</v>
          </cell>
          <cell r="G26">
            <v>171990</v>
          </cell>
          <cell r="H26">
            <v>201653</v>
          </cell>
          <cell r="I26">
            <v>0</v>
          </cell>
          <cell r="J26">
            <v>0</v>
          </cell>
          <cell r="K26">
            <v>0</v>
          </cell>
          <cell r="L26">
            <v>31134</v>
          </cell>
          <cell r="M26">
            <v>38961</v>
          </cell>
          <cell r="N26">
            <v>4065</v>
          </cell>
          <cell r="O26">
            <v>0</v>
          </cell>
          <cell r="P26">
            <v>0</v>
          </cell>
          <cell r="Q26">
            <v>-422824</v>
          </cell>
        </row>
        <row r="27">
          <cell r="C27">
            <v>0</v>
          </cell>
          <cell r="D27">
            <v>15339</v>
          </cell>
          <cell r="E27">
            <v>9111</v>
          </cell>
          <cell r="F27">
            <v>0</v>
          </cell>
          <cell r="G27">
            <v>0</v>
          </cell>
          <cell r="H27">
            <v>0</v>
          </cell>
          <cell r="I27">
            <v>0</v>
          </cell>
          <cell r="J27">
            <v>0</v>
          </cell>
          <cell r="K27">
            <v>0</v>
          </cell>
          <cell r="L27">
            <v>-165</v>
          </cell>
          <cell r="M27">
            <v>7142</v>
          </cell>
          <cell r="N27">
            <v>4646</v>
          </cell>
          <cell r="O27">
            <v>0</v>
          </cell>
          <cell r="P27">
            <v>0</v>
          </cell>
          <cell r="Q27">
            <v>6779</v>
          </cell>
        </row>
        <row r="28">
          <cell r="C28">
            <v>563362</v>
          </cell>
          <cell r="D28">
            <v>121897</v>
          </cell>
          <cell r="E28">
            <v>71270</v>
          </cell>
          <cell r="F28">
            <v>0</v>
          </cell>
          <cell r="G28">
            <v>79531</v>
          </cell>
          <cell r="H28">
            <v>75449</v>
          </cell>
          <cell r="I28">
            <v>0</v>
          </cell>
          <cell r="J28">
            <v>0</v>
          </cell>
          <cell r="K28">
            <v>0</v>
          </cell>
          <cell r="L28">
            <v>-8942</v>
          </cell>
          <cell r="M28">
            <v>22182</v>
          </cell>
          <cell r="N28">
            <v>29088</v>
          </cell>
          <cell r="O28">
            <v>0</v>
          </cell>
          <cell r="P28">
            <v>0</v>
          </cell>
          <cell r="Q28">
            <v>575031</v>
          </cell>
        </row>
        <row r="29">
          <cell r="C29">
            <v>-218</v>
          </cell>
          <cell r="D29">
            <v>12625</v>
          </cell>
          <cell r="E29">
            <v>6235</v>
          </cell>
          <cell r="F29">
            <v>0</v>
          </cell>
          <cell r="G29">
            <v>18113</v>
          </cell>
          <cell r="H29">
            <v>9437</v>
          </cell>
          <cell r="I29">
            <v>0</v>
          </cell>
          <cell r="J29">
            <v>0</v>
          </cell>
          <cell r="K29">
            <v>0</v>
          </cell>
          <cell r="L29">
            <v>-611</v>
          </cell>
          <cell r="M29">
            <v>11255</v>
          </cell>
          <cell r="N29">
            <v>7524</v>
          </cell>
          <cell r="O29">
            <v>15749</v>
          </cell>
          <cell r="P29">
            <v>0</v>
          </cell>
          <cell r="Q29">
            <v>-22288</v>
          </cell>
        </row>
        <row r="30">
          <cell r="C30">
            <v>2125531</v>
          </cell>
          <cell r="D30">
            <v>304034</v>
          </cell>
          <cell r="E30">
            <v>72653</v>
          </cell>
          <cell r="F30">
            <v>0</v>
          </cell>
          <cell r="G30">
            <v>201668</v>
          </cell>
          <cell r="H30">
            <v>139981</v>
          </cell>
          <cell r="I30">
            <v>0</v>
          </cell>
          <cell r="J30">
            <v>0</v>
          </cell>
          <cell r="K30">
            <v>0</v>
          </cell>
          <cell r="L30">
            <v>13489</v>
          </cell>
          <cell r="M30">
            <v>121682</v>
          </cell>
          <cell r="N30">
            <v>0</v>
          </cell>
          <cell r="O30">
            <v>0</v>
          </cell>
          <cell r="P30">
            <v>0</v>
          </cell>
          <cell r="Q30">
            <v>1923032</v>
          </cell>
        </row>
        <row r="33">
          <cell r="C33">
            <v>0</v>
          </cell>
          <cell r="D33">
            <v>142618</v>
          </cell>
          <cell r="E33">
            <v>121226</v>
          </cell>
          <cell r="F33">
            <v>0</v>
          </cell>
          <cell r="G33">
            <v>55697</v>
          </cell>
          <cell r="H33">
            <v>59638</v>
          </cell>
          <cell r="I33">
            <v>0</v>
          </cell>
          <cell r="J33">
            <v>0</v>
          </cell>
          <cell r="K33">
            <v>0</v>
          </cell>
          <cell r="L33">
            <v>32290</v>
          </cell>
          <cell r="M33">
            <v>15787</v>
          </cell>
          <cell r="N33">
            <v>34952</v>
          </cell>
          <cell r="O33">
            <v>1543</v>
          </cell>
          <cell r="P33">
            <v>0</v>
          </cell>
          <cell r="Q33">
            <v>46919</v>
          </cell>
        </row>
        <row r="34">
          <cell r="C34">
            <v>0</v>
          </cell>
          <cell r="D34">
            <v>791872</v>
          </cell>
          <cell r="E34">
            <v>665136</v>
          </cell>
          <cell r="F34">
            <v>-208779</v>
          </cell>
          <cell r="G34">
            <v>235185</v>
          </cell>
          <cell r="H34">
            <v>174186</v>
          </cell>
          <cell r="I34">
            <v>0</v>
          </cell>
          <cell r="J34">
            <v>0</v>
          </cell>
          <cell r="K34">
            <v>0</v>
          </cell>
          <cell r="L34">
            <v>175541</v>
          </cell>
          <cell r="M34">
            <v>78268</v>
          </cell>
          <cell r="N34">
            <v>0</v>
          </cell>
          <cell r="O34">
            <v>0</v>
          </cell>
          <cell r="P34">
            <v>0</v>
          </cell>
          <cell r="Q34">
            <v>28363</v>
          </cell>
        </row>
        <row r="35">
          <cell r="C35">
            <v>5712901</v>
          </cell>
          <cell r="D35">
            <v>771138</v>
          </cell>
          <cell r="E35">
            <v>722912</v>
          </cell>
          <cell r="F35">
            <v>0</v>
          </cell>
          <cell r="G35">
            <v>394455</v>
          </cell>
          <cell r="H35">
            <v>436576</v>
          </cell>
          <cell r="I35">
            <v>0</v>
          </cell>
          <cell r="J35">
            <v>0</v>
          </cell>
          <cell r="K35">
            <v>0</v>
          </cell>
          <cell r="L35">
            <v>245370</v>
          </cell>
          <cell r="M35">
            <v>77689</v>
          </cell>
          <cell r="N35">
            <v>285768</v>
          </cell>
          <cell r="O35">
            <v>0</v>
          </cell>
          <cell r="P35">
            <v>0</v>
          </cell>
          <cell r="Q35">
            <v>5961945</v>
          </cell>
        </row>
      </sheetData>
      <sheetData sheetId="6">
        <row r="6">
          <cell r="C6">
            <v>72541</v>
          </cell>
          <cell r="D6">
            <v>178987</v>
          </cell>
          <cell r="E6">
            <v>160873</v>
          </cell>
          <cell r="F6">
            <v>0</v>
          </cell>
          <cell r="G6">
            <v>26696</v>
          </cell>
          <cell r="H6">
            <v>31602</v>
          </cell>
          <cell r="I6">
            <v>0</v>
          </cell>
          <cell r="J6">
            <v>0</v>
          </cell>
          <cell r="K6">
            <v>0</v>
          </cell>
          <cell r="L6">
            <v>19690</v>
          </cell>
          <cell r="M6">
            <v>3853</v>
          </cell>
          <cell r="N6">
            <v>1899</v>
          </cell>
          <cell r="O6">
            <v>160</v>
          </cell>
          <cell r="P6">
            <v>0</v>
          </cell>
          <cell r="Q6">
            <v>180007</v>
          </cell>
        </row>
        <row r="7">
          <cell r="C7">
            <v>-30092</v>
          </cell>
          <cell r="D7">
            <v>568030</v>
          </cell>
          <cell r="E7">
            <v>364711</v>
          </cell>
          <cell r="F7">
            <v>0</v>
          </cell>
          <cell r="G7">
            <v>123769</v>
          </cell>
          <cell r="H7">
            <v>230871</v>
          </cell>
          <cell r="I7">
            <v>0</v>
          </cell>
          <cell r="J7">
            <v>0</v>
          </cell>
          <cell r="K7">
            <v>0</v>
          </cell>
          <cell r="L7">
            <v>125029</v>
          </cell>
          <cell r="M7">
            <v>82619</v>
          </cell>
          <cell r="N7">
            <v>55088</v>
          </cell>
          <cell r="O7">
            <v>0</v>
          </cell>
          <cell r="P7">
            <v>0</v>
          </cell>
          <cell r="Q7">
            <v>-48813</v>
          </cell>
        </row>
        <row r="8">
          <cell r="C8">
            <v>84937</v>
          </cell>
          <cell r="D8">
            <v>898258</v>
          </cell>
          <cell r="E8">
            <v>784888</v>
          </cell>
          <cell r="F8">
            <v>0</v>
          </cell>
          <cell r="G8">
            <v>374143</v>
          </cell>
          <cell r="H8">
            <v>374143</v>
          </cell>
          <cell r="I8">
            <v>0</v>
          </cell>
          <cell r="J8">
            <v>0</v>
          </cell>
          <cell r="K8">
            <v>0</v>
          </cell>
          <cell r="L8">
            <v>-330</v>
          </cell>
          <cell r="M8">
            <v>242494</v>
          </cell>
          <cell r="N8">
            <v>91592</v>
          </cell>
          <cell r="O8">
            <v>707</v>
          </cell>
          <cell r="P8">
            <v>0</v>
          </cell>
          <cell r="Q8">
            <v>344403</v>
          </cell>
        </row>
        <row r="9">
          <cell r="C9">
            <v>0</v>
          </cell>
          <cell r="D9">
            <v>0</v>
          </cell>
          <cell r="E9">
            <v>-17092</v>
          </cell>
          <cell r="F9">
            <v>0</v>
          </cell>
          <cell r="G9">
            <v>0</v>
          </cell>
          <cell r="H9">
            <v>0</v>
          </cell>
          <cell r="I9">
            <v>0</v>
          </cell>
          <cell r="J9">
            <v>0</v>
          </cell>
          <cell r="K9">
            <v>0</v>
          </cell>
          <cell r="L9">
            <v>0</v>
          </cell>
          <cell r="M9">
            <v>0</v>
          </cell>
          <cell r="N9">
            <v>0</v>
          </cell>
          <cell r="O9">
            <v>0</v>
          </cell>
          <cell r="P9">
            <v>0</v>
          </cell>
          <cell r="Q9">
            <v>-17092</v>
          </cell>
        </row>
        <row r="10">
          <cell r="C10">
            <v>525708</v>
          </cell>
          <cell r="D10">
            <v>1971147</v>
          </cell>
          <cell r="E10">
            <v>1376460</v>
          </cell>
          <cell r="F10">
            <v>0</v>
          </cell>
          <cell r="G10">
            <v>402217</v>
          </cell>
          <cell r="H10">
            <v>557634</v>
          </cell>
          <cell r="I10">
            <v>0</v>
          </cell>
          <cell r="J10">
            <v>0</v>
          </cell>
          <cell r="K10">
            <v>0</v>
          </cell>
          <cell r="L10">
            <v>89833</v>
          </cell>
          <cell r="M10">
            <v>361077</v>
          </cell>
          <cell r="N10">
            <v>110126</v>
          </cell>
          <cell r="O10">
            <v>0</v>
          </cell>
          <cell r="P10">
            <v>86250</v>
          </cell>
          <cell r="Q10">
            <v>917501</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12803</v>
          </cell>
          <cell r="D12">
            <v>8622</v>
          </cell>
          <cell r="E12">
            <v>1564</v>
          </cell>
          <cell r="F12">
            <v>0</v>
          </cell>
          <cell r="G12">
            <v>200</v>
          </cell>
          <cell r="H12">
            <v>0</v>
          </cell>
          <cell r="I12">
            <v>0</v>
          </cell>
          <cell r="J12">
            <v>0</v>
          </cell>
          <cell r="K12">
            <v>0</v>
          </cell>
          <cell r="L12">
            <v>-1093</v>
          </cell>
          <cell r="M12">
            <v>1579</v>
          </cell>
          <cell r="N12">
            <v>2254</v>
          </cell>
          <cell r="O12">
            <v>0</v>
          </cell>
          <cell r="P12">
            <v>0</v>
          </cell>
          <cell r="Q12">
            <v>16134</v>
          </cell>
        </row>
        <row r="13">
          <cell r="C13">
            <v>704</v>
          </cell>
          <cell r="D13">
            <v>4976</v>
          </cell>
          <cell r="E13">
            <v>293</v>
          </cell>
          <cell r="F13">
            <v>0</v>
          </cell>
          <cell r="G13">
            <v>0</v>
          </cell>
          <cell r="H13">
            <v>0</v>
          </cell>
          <cell r="I13">
            <v>0</v>
          </cell>
          <cell r="J13">
            <v>0</v>
          </cell>
          <cell r="K13">
            <v>0</v>
          </cell>
          <cell r="L13">
            <v>-967</v>
          </cell>
          <cell r="M13">
            <v>525</v>
          </cell>
          <cell r="N13">
            <v>263</v>
          </cell>
          <cell r="O13">
            <v>0</v>
          </cell>
          <cell r="P13">
            <v>0</v>
          </cell>
          <cell r="Q13">
            <v>1702</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118538</v>
          </cell>
          <cell r="D15">
            <v>180012</v>
          </cell>
          <cell r="E15">
            <v>106622</v>
          </cell>
          <cell r="F15">
            <v>0</v>
          </cell>
          <cell r="G15">
            <v>61152</v>
          </cell>
          <cell r="H15">
            <v>64675</v>
          </cell>
          <cell r="I15">
            <v>0</v>
          </cell>
          <cell r="J15">
            <v>0</v>
          </cell>
          <cell r="K15">
            <v>0</v>
          </cell>
          <cell r="L15">
            <v>-4222</v>
          </cell>
          <cell r="M15">
            <v>58293</v>
          </cell>
          <cell r="N15">
            <v>15710</v>
          </cell>
          <cell r="O15">
            <v>0</v>
          </cell>
          <cell r="P15">
            <v>6750</v>
          </cell>
          <cell r="Q15">
            <v>115374</v>
          </cell>
        </row>
        <row r="16">
          <cell r="C16">
            <v>119326</v>
          </cell>
          <cell r="D16">
            <v>90218</v>
          </cell>
          <cell r="E16">
            <v>87109</v>
          </cell>
          <cell r="F16">
            <v>0</v>
          </cell>
          <cell r="G16">
            <v>44867</v>
          </cell>
          <cell r="H16">
            <v>39819</v>
          </cell>
          <cell r="I16">
            <v>0</v>
          </cell>
          <cell r="J16">
            <v>0</v>
          </cell>
          <cell r="K16">
            <v>0</v>
          </cell>
          <cell r="L16">
            <v>21542</v>
          </cell>
          <cell r="M16">
            <v>16193</v>
          </cell>
          <cell r="N16">
            <v>14377</v>
          </cell>
          <cell r="O16">
            <v>53</v>
          </cell>
          <cell r="P16">
            <v>0</v>
          </cell>
          <cell r="Q16">
            <v>143206</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341239</v>
          </cell>
          <cell r="D18">
            <v>148926</v>
          </cell>
          <cell r="E18">
            <v>135515</v>
          </cell>
          <cell r="F18">
            <v>0</v>
          </cell>
          <cell r="G18">
            <v>14778</v>
          </cell>
          <cell r="H18">
            <v>14778</v>
          </cell>
          <cell r="I18">
            <v>0</v>
          </cell>
          <cell r="J18">
            <v>0</v>
          </cell>
          <cell r="K18">
            <v>0</v>
          </cell>
          <cell r="L18">
            <v>8590</v>
          </cell>
          <cell r="M18">
            <v>107168</v>
          </cell>
          <cell r="N18">
            <v>15513</v>
          </cell>
          <cell r="O18">
            <v>0</v>
          </cell>
          <cell r="P18">
            <v>0</v>
          </cell>
          <cell r="Q18">
            <v>361731</v>
          </cell>
        </row>
        <row r="19">
          <cell r="C19">
            <v>333264</v>
          </cell>
          <cell r="D19">
            <v>388946</v>
          </cell>
          <cell r="E19">
            <v>316035</v>
          </cell>
          <cell r="F19">
            <v>0</v>
          </cell>
          <cell r="G19">
            <v>171018</v>
          </cell>
          <cell r="H19">
            <v>166573</v>
          </cell>
          <cell r="I19">
            <v>0</v>
          </cell>
          <cell r="J19">
            <v>0</v>
          </cell>
          <cell r="K19">
            <v>0</v>
          </cell>
          <cell r="L19">
            <v>60779</v>
          </cell>
          <cell r="M19">
            <v>0</v>
          </cell>
          <cell r="N19">
            <v>0</v>
          </cell>
          <cell r="O19">
            <v>0</v>
          </cell>
          <cell r="P19">
            <v>0</v>
          </cell>
          <cell r="Q19">
            <v>421947</v>
          </cell>
        </row>
        <row r="20">
          <cell r="C20">
            <v>251615</v>
          </cell>
          <cell r="D20">
            <v>125265</v>
          </cell>
          <cell r="E20">
            <v>125265</v>
          </cell>
          <cell r="F20">
            <v>0</v>
          </cell>
          <cell r="G20">
            <v>38873</v>
          </cell>
          <cell r="H20">
            <v>38873</v>
          </cell>
          <cell r="I20">
            <v>0</v>
          </cell>
          <cell r="J20">
            <v>0</v>
          </cell>
          <cell r="K20">
            <v>0</v>
          </cell>
          <cell r="L20">
            <v>0</v>
          </cell>
          <cell r="M20">
            <v>35345</v>
          </cell>
          <cell r="N20">
            <v>0</v>
          </cell>
          <cell r="O20">
            <v>0</v>
          </cell>
          <cell r="P20">
            <v>0</v>
          </cell>
          <cell r="Q20">
            <v>302662</v>
          </cell>
        </row>
        <row r="21">
          <cell r="C21">
            <v>50143</v>
          </cell>
          <cell r="D21">
            <v>25622</v>
          </cell>
          <cell r="E21">
            <v>25622</v>
          </cell>
          <cell r="F21">
            <v>0</v>
          </cell>
          <cell r="G21">
            <v>18099</v>
          </cell>
          <cell r="H21">
            <v>0</v>
          </cell>
          <cell r="I21">
            <v>0</v>
          </cell>
          <cell r="J21">
            <v>0</v>
          </cell>
          <cell r="K21">
            <v>0</v>
          </cell>
          <cell r="L21">
            <v>0</v>
          </cell>
          <cell r="M21">
            <v>1198</v>
          </cell>
          <cell r="N21">
            <v>1092</v>
          </cell>
          <cell r="O21">
            <v>0</v>
          </cell>
          <cell r="P21">
            <v>0</v>
          </cell>
          <cell r="Q21">
            <v>75660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763324</v>
          </cell>
          <cell r="D23">
            <v>505062</v>
          </cell>
          <cell r="E23">
            <v>505062</v>
          </cell>
          <cell r="F23">
            <v>0</v>
          </cell>
          <cell r="G23">
            <v>169935</v>
          </cell>
          <cell r="H23">
            <v>543737</v>
          </cell>
          <cell r="I23">
            <v>0</v>
          </cell>
          <cell r="J23">
            <v>0</v>
          </cell>
          <cell r="K23">
            <v>0</v>
          </cell>
          <cell r="L23">
            <v>0</v>
          </cell>
          <cell r="M23">
            <v>0</v>
          </cell>
          <cell r="N23">
            <v>0</v>
          </cell>
          <cell r="O23">
            <v>0</v>
          </cell>
          <cell r="P23">
            <v>0</v>
          </cell>
          <cell r="Q23">
            <v>724649</v>
          </cell>
        </row>
        <row r="24">
          <cell r="C24">
            <v>93635</v>
          </cell>
          <cell r="D24">
            <v>135204</v>
          </cell>
          <cell r="E24">
            <v>136318</v>
          </cell>
          <cell r="F24">
            <v>3856</v>
          </cell>
          <cell r="G24">
            <v>12981</v>
          </cell>
          <cell r="H24">
            <v>12981</v>
          </cell>
          <cell r="I24">
            <v>0</v>
          </cell>
          <cell r="J24">
            <v>0</v>
          </cell>
          <cell r="K24">
            <v>0</v>
          </cell>
          <cell r="L24">
            <v>44334</v>
          </cell>
          <cell r="M24">
            <v>48905</v>
          </cell>
          <cell r="N24">
            <v>24918</v>
          </cell>
          <cell r="O24">
            <v>965</v>
          </cell>
          <cell r="P24">
            <v>0</v>
          </cell>
          <cell r="Q24">
            <v>151540</v>
          </cell>
        </row>
        <row r="25">
          <cell r="C25">
            <v>903</v>
          </cell>
          <cell r="D25">
            <v>343</v>
          </cell>
          <cell r="E25">
            <v>244</v>
          </cell>
          <cell r="F25">
            <v>0</v>
          </cell>
          <cell r="G25">
            <v>0</v>
          </cell>
          <cell r="H25">
            <v>0</v>
          </cell>
          <cell r="I25">
            <v>0</v>
          </cell>
          <cell r="J25">
            <v>0</v>
          </cell>
          <cell r="K25">
            <v>0</v>
          </cell>
          <cell r="L25">
            <v>0</v>
          </cell>
          <cell r="M25">
            <v>163</v>
          </cell>
          <cell r="N25">
            <v>0</v>
          </cell>
          <cell r="O25">
            <v>0</v>
          </cell>
          <cell r="P25">
            <v>0</v>
          </cell>
          <cell r="Q25">
            <v>984</v>
          </cell>
        </row>
        <row r="26">
          <cell r="C26">
            <v>1558977</v>
          </cell>
          <cell r="D26">
            <v>361146</v>
          </cell>
          <cell r="E26">
            <v>346669</v>
          </cell>
          <cell r="F26">
            <v>0</v>
          </cell>
          <cell r="G26">
            <v>420062</v>
          </cell>
          <cell r="H26">
            <v>393566</v>
          </cell>
          <cell r="I26">
            <v>0</v>
          </cell>
          <cell r="J26">
            <v>0</v>
          </cell>
          <cell r="K26">
            <v>0</v>
          </cell>
          <cell r="L26">
            <v>31134</v>
          </cell>
          <cell r="M26">
            <v>91579</v>
          </cell>
          <cell r="N26">
            <v>27346</v>
          </cell>
          <cell r="O26">
            <v>0</v>
          </cell>
          <cell r="P26">
            <v>0</v>
          </cell>
          <cell r="Q26">
            <v>1416713</v>
          </cell>
        </row>
        <row r="27">
          <cell r="C27">
            <v>0</v>
          </cell>
          <cell r="D27">
            <v>25003</v>
          </cell>
          <cell r="E27">
            <v>14851</v>
          </cell>
          <cell r="F27">
            <v>0</v>
          </cell>
          <cell r="G27">
            <v>0</v>
          </cell>
          <cell r="H27">
            <v>0</v>
          </cell>
          <cell r="I27">
            <v>0</v>
          </cell>
          <cell r="J27">
            <v>0</v>
          </cell>
          <cell r="K27">
            <v>0</v>
          </cell>
          <cell r="L27">
            <v>-268</v>
          </cell>
          <cell r="M27">
            <v>11588</v>
          </cell>
          <cell r="N27">
            <v>7574</v>
          </cell>
          <cell r="O27">
            <v>0</v>
          </cell>
          <cell r="P27">
            <v>0</v>
          </cell>
          <cell r="Q27">
            <v>11105</v>
          </cell>
        </row>
        <row r="28">
          <cell r="C28">
            <v>6658</v>
          </cell>
          <cell r="D28">
            <v>4519</v>
          </cell>
          <cell r="E28">
            <v>4519</v>
          </cell>
          <cell r="F28">
            <v>0</v>
          </cell>
          <cell r="G28">
            <v>0</v>
          </cell>
          <cell r="H28">
            <v>0</v>
          </cell>
          <cell r="I28">
            <v>0</v>
          </cell>
          <cell r="J28">
            <v>0</v>
          </cell>
          <cell r="K28">
            <v>0</v>
          </cell>
          <cell r="L28">
            <v>174</v>
          </cell>
          <cell r="M28">
            <v>822</v>
          </cell>
          <cell r="N28">
            <v>1078</v>
          </cell>
          <cell r="O28">
            <v>0</v>
          </cell>
          <cell r="P28">
            <v>0</v>
          </cell>
          <cell r="Q28">
            <v>11260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0</v>
          </cell>
          <cell r="D30">
            <v>255927</v>
          </cell>
          <cell r="E30">
            <v>255927</v>
          </cell>
          <cell r="F30">
            <v>0</v>
          </cell>
          <cell r="G30">
            <v>66667</v>
          </cell>
          <cell r="H30">
            <v>40888</v>
          </cell>
          <cell r="I30">
            <v>0</v>
          </cell>
          <cell r="J30">
            <v>0</v>
          </cell>
          <cell r="K30">
            <v>0</v>
          </cell>
          <cell r="L30">
            <v>0</v>
          </cell>
          <cell r="M30">
            <v>0</v>
          </cell>
          <cell r="N30">
            <v>0</v>
          </cell>
          <cell r="O30">
            <v>0</v>
          </cell>
          <cell r="P30">
            <v>0</v>
          </cell>
          <cell r="Q30">
            <v>215039</v>
          </cell>
        </row>
      </sheetData>
      <sheetData sheetId="7">
        <row r="6">
          <cell r="C6">
            <v>777</v>
          </cell>
          <cell r="D6">
            <v>161</v>
          </cell>
          <cell r="E6">
            <v>161</v>
          </cell>
          <cell r="F6">
            <v>0</v>
          </cell>
          <cell r="G6">
            <v>0</v>
          </cell>
          <cell r="H6">
            <v>0</v>
          </cell>
          <cell r="I6">
            <v>0</v>
          </cell>
          <cell r="J6">
            <v>0</v>
          </cell>
          <cell r="K6">
            <v>0</v>
          </cell>
          <cell r="L6">
            <v>0</v>
          </cell>
          <cell r="M6">
            <v>0</v>
          </cell>
          <cell r="N6">
            <v>0</v>
          </cell>
          <cell r="O6">
            <v>0</v>
          </cell>
          <cell r="P6">
            <v>0</v>
          </cell>
          <cell r="Q6">
            <v>938</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3651874</v>
          </cell>
          <cell r="D8">
            <v>430991</v>
          </cell>
          <cell r="E8">
            <v>430991</v>
          </cell>
          <cell r="F8">
            <v>0</v>
          </cell>
          <cell r="G8">
            <v>1181307</v>
          </cell>
          <cell r="H8">
            <v>1202729</v>
          </cell>
          <cell r="I8">
            <v>0</v>
          </cell>
          <cell r="J8">
            <v>0</v>
          </cell>
          <cell r="K8">
            <v>0</v>
          </cell>
          <cell r="L8">
            <v>0</v>
          </cell>
          <cell r="M8">
            <v>39462</v>
          </cell>
          <cell r="N8">
            <v>0</v>
          </cell>
          <cell r="O8">
            <v>0</v>
          </cell>
          <cell r="P8">
            <v>0</v>
          </cell>
          <cell r="Q8">
            <v>2840673</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515490</v>
          </cell>
          <cell r="D15">
            <v>29241</v>
          </cell>
          <cell r="E15">
            <v>29241</v>
          </cell>
          <cell r="F15">
            <v>0</v>
          </cell>
          <cell r="G15">
            <v>83805</v>
          </cell>
          <cell r="H15">
            <v>83805</v>
          </cell>
          <cell r="I15">
            <v>0</v>
          </cell>
          <cell r="J15">
            <v>0</v>
          </cell>
          <cell r="K15">
            <v>0</v>
          </cell>
          <cell r="L15">
            <v>0</v>
          </cell>
          <cell r="M15">
            <v>0</v>
          </cell>
          <cell r="N15">
            <v>-60617</v>
          </cell>
          <cell r="O15">
            <v>0</v>
          </cell>
          <cell r="P15">
            <v>4183</v>
          </cell>
          <cell r="Q15">
            <v>396125</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5127800</v>
          </cell>
          <cell r="D19">
            <v>784292</v>
          </cell>
          <cell r="E19">
            <v>784292</v>
          </cell>
          <cell r="F19">
            <v>0</v>
          </cell>
          <cell r="G19">
            <v>1370821</v>
          </cell>
          <cell r="H19">
            <v>1311238</v>
          </cell>
          <cell r="I19">
            <v>0</v>
          </cell>
          <cell r="J19">
            <v>0</v>
          </cell>
          <cell r="K19">
            <v>0</v>
          </cell>
          <cell r="L19">
            <v>105912</v>
          </cell>
          <cell r="M19">
            <v>343563</v>
          </cell>
          <cell r="N19">
            <v>494777</v>
          </cell>
          <cell r="O19">
            <v>0</v>
          </cell>
          <cell r="P19">
            <v>0</v>
          </cell>
          <cell r="Q19">
            <v>4646155</v>
          </cell>
        </row>
        <row r="20">
          <cell r="C20">
            <v>201389</v>
          </cell>
          <cell r="D20">
            <v>9925</v>
          </cell>
          <cell r="E20">
            <v>9925</v>
          </cell>
          <cell r="F20">
            <v>0</v>
          </cell>
          <cell r="G20">
            <v>48898</v>
          </cell>
          <cell r="H20">
            <v>48898</v>
          </cell>
          <cell r="I20">
            <v>0</v>
          </cell>
          <cell r="J20">
            <v>0</v>
          </cell>
          <cell r="K20">
            <v>0</v>
          </cell>
          <cell r="L20">
            <v>0</v>
          </cell>
          <cell r="M20">
            <v>1605</v>
          </cell>
          <cell r="N20">
            <v>8955</v>
          </cell>
          <cell r="O20">
            <v>0</v>
          </cell>
          <cell r="P20">
            <v>0</v>
          </cell>
          <cell r="Q20">
            <v>169767</v>
          </cell>
        </row>
        <row r="21">
          <cell r="C21">
            <v>352458</v>
          </cell>
          <cell r="D21">
            <v>8126</v>
          </cell>
          <cell r="E21">
            <v>8126</v>
          </cell>
          <cell r="F21">
            <v>-2016</v>
          </cell>
          <cell r="G21">
            <v>26301</v>
          </cell>
          <cell r="H21">
            <v>26301</v>
          </cell>
          <cell r="I21">
            <v>0</v>
          </cell>
          <cell r="J21">
            <v>0</v>
          </cell>
          <cell r="K21">
            <v>0</v>
          </cell>
          <cell r="L21">
            <v>0</v>
          </cell>
          <cell r="M21">
            <v>45532</v>
          </cell>
          <cell r="N21">
            <v>41494</v>
          </cell>
          <cell r="O21">
            <v>0</v>
          </cell>
          <cell r="P21">
            <v>0</v>
          </cell>
          <cell r="Q21">
            <v>328229</v>
          </cell>
        </row>
        <row r="22">
          <cell r="C22">
            <v>5968831</v>
          </cell>
          <cell r="D22">
            <v>636635</v>
          </cell>
          <cell r="E22">
            <v>636635</v>
          </cell>
          <cell r="F22">
            <v>0</v>
          </cell>
          <cell r="G22">
            <v>898697</v>
          </cell>
          <cell r="H22">
            <v>79605</v>
          </cell>
          <cell r="I22">
            <v>797024</v>
          </cell>
          <cell r="J22">
            <v>0</v>
          </cell>
          <cell r="K22">
            <v>0</v>
          </cell>
          <cell r="L22">
            <v>0</v>
          </cell>
          <cell r="M22">
            <v>0</v>
          </cell>
          <cell r="N22">
            <v>134838</v>
          </cell>
          <cell r="O22">
            <v>19407</v>
          </cell>
          <cell r="P22">
            <v>0</v>
          </cell>
          <cell r="Q22">
            <v>5844269</v>
          </cell>
        </row>
        <row r="23">
          <cell r="C23">
            <v>109099</v>
          </cell>
          <cell r="D23">
            <v>45118</v>
          </cell>
          <cell r="E23">
            <v>45118</v>
          </cell>
          <cell r="F23">
            <v>0</v>
          </cell>
          <cell r="G23">
            <v>0</v>
          </cell>
          <cell r="H23">
            <v>0</v>
          </cell>
          <cell r="I23">
            <v>0</v>
          </cell>
          <cell r="J23">
            <v>0</v>
          </cell>
          <cell r="K23">
            <v>0</v>
          </cell>
          <cell r="L23">
            <v>0</v>
          </cell>
          <cell r="M23">
            <v>0</v>
          </cell>
          <cell r="N23">
            <v>0</v>
          </cell>
          <cell r="O23">
            <v>0</v>
          </cell>
          <cell r="P23">
            <v>0</v>
          </cell>
          <cell r="Q23">
            <v>154217</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6446386</v>
          </cell>
          <cell r="D26">
            <v>601908</v>
          </cell>
          <cell r="E26">
            <v>601908</v>
          </cell>
          <cell r="F26">
            <v>0</v>
          </cell>
          <cell r="G26">
            <v>1595609</v>
          </cell>
          <cell r="H26">
            <v>1612832</v>
          </cell>
          <cell r="I26">
            <v>0</v>
          </cell>
          <cell r="J26">
            <v>0</v>
          </cell>
          <cell r="K26">
            <v>0</v>
          </cell>
          <cell r="L26">
            <v>83941</v>
          </cell>
          <cell r="M26">
            <v>167392</v>
          </cell>
          <cell r="N26">
            <v>118432</v>
          </cell>
          <cell r="O26">
            <v>0</v>
          </cell>
          <cell r="P26">
            <v>0</v>
          </cell>
          <cell r="Q26">
            <v>5302560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0</v>
          </cell>
          <cell r="D28">
            <v>1727</v>
          </cell>
          <cell r="E28">
            <v>1727</v>
          </cell>
          <cell r="F28">
            <v>0</v>
          </cell>
          <cell r="G28">
            <v>0</v>
          </cell>
          <cell r="H28">
            <v>0</v>
          </cell>
          <cell r="I28">
            <v>0</v>
          </cell>
          <cell r="J28">
            <v>0</v>
          </cell>
          <cell r="K28">
            <v>0</v>
          </cell>
          <cell r="L28">
            <v>0</v>
          </cell>
          <cell r="M28">
            <v>275</v>
          </cell>
          <cell r="N28">
            <v>412</v>
          </cell>
          <cell r="O28">
            <v>0</v>
          </cell>
          <cell r="P28">
            <v>0</v>
          </cell>
          <cell r="Q28">
            <v>1864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893215</v>
          </cell>
          <cell r="D30">
            <v>73879</v>
          </cell>
          <cell r="E30">
            <v>73879</v>
          </cell>
          <cell r="F30">
            <v>0</v>
          </cell>
          <cell r="G30">
            <v>135853</v>
          </cell>
          <cell r="H30">
            <v>71431</v>
          </cell>
          <cell r="I30">
            <v>67330</v>
          </cell>
          <cell r="J30">
            <v>0</v>
          </cell>
          <cell r="K30">
            <v>0</v>
          </cell>
          <cell r="L30">
            <v>0</v>
          </cell>
          <cell r="M30">
            <v>0</v>
          </cell>
          <cell r="N30">
            <v>0</v>
          </cell>
          <cell r="O30">
            <v>0</v>
          </cell>
          <cell r="P30">
            <v>0</v>
          </cell>
          <cell r="Q30">
            <v>828334</v>
          </cell>
        </row>
      </sheetData>
      <sheetData sheetId="8">
        <row r="6">
          <cell r="C6">
            <v>0</v>
          </cell>
          <cell r="D6">
            <v>0</v>
          </cell>
          <cell r="E6">
            <v>0</v>
          </cell>
          <cell r="F6">
            <v>0</v>
          </cell>
          <cell r="G6">
            <v>0</v>
          </cell>
          <cell r="H6">
            <v>0</v>
          </cell>
          <cell r="I6">
            <v>0</v>
          </cell>
          <cell r="J6">
            <v>0</v>
          </cell>
          <cell r="K6">
            <v>0</v>
          </cell>
          <cell r="L6">
            <v>0</v>
          </cell>
          <cell r="M6">
            <v>0</v>
          </cell>
          <cell r="N6">
            <v>0</v>
          </cell>
          <cell r="O6">
            <v>0</v>
          </cell>
          <cell r="P6">
            <v>0</v>
          </cell>
          <cell r="Q6">
            <v>0</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-701808</v>
          </cell>
          <cell r="D19">
            <v>0</v>
          </cell>
          <cell r="E19">
            <v>0</v>
          </cell>
          <cell r="F19">
            <v>0</v>
          </cell>
          <cell r="G19">
            <v>0</v>
          </cell>
          <cell r="H19">
            <v>0</v>
          </cell>
          <cell r="I19">
            <v>0</v>
          </cell>
          <cell r="J19">
            <v>0</v>
          </cell>
          <cell r="K19">
            <v>0</v>
          </cell>
          <cell r="L19">
            <v>0</v>
          </cell>
          <cell r="M19">
            <v>0</v>
          </cell>
          <cell r="N19">
            <v>0</v>
          </cell>
          <cell r="O19">
            <v>0</v>
          </cell>
          <cell r="P19">
            <v>0</v>
          </cell>
          <cell r="Q19">
            <v>-701808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5226</v>
          </cell>
          <cell r="D28">
            <v>0</v>
          </cell>
          <cell r="E28">
            <v>0</v>
          </cell>
          <cell r="F28">
            <v>0</v>
          </cell>
          <cell r="G28">
            <v>0</v>
          </cell>
          <cell r="H28">
            <v>0</v>
          </cell>
          <cell r="I28">
            <v>0</v>
          </cell>
          <cell r="J28">
            <v>0</v>
          </cell>
          <cell r="K28">
            <v>0</v>
          </cell>
          <cell r="L28">
            <v>0</v>
          </cell>
          <cell r="M28">
            <v>0</v>
          </cell>
          <cell r="N28">
            <v>0</v>
          </cell>
          <cell r="O28">
            <v>0</v>
          </cell>
          <cell r="P28">
            <v>0</v>
          </cell>
          <cell r="Q28">
            <v>5226</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row>
      </sheetData>
      <sheetData sheetId="9">
        <row r="6">
          <cell r="C6">
            <v>0</v>
          </cell>
          <cell r="D6">
            <v>0</v>
          </cell>
          <cell r="E6">
            <v>0</v>
          </cell>
          <cell r="F6">
            <v>0</v>
          </cell>
          <cell r="G6">
            <v>0</v>
          </cell>
          <cell r="H6">
            <v>0</v>
          </cell>
          <cell r="I6">
            <v>0</v>
          </cell>
          <cell r="J6">
            <v>0</v>
          </cell>
          <cell r="K6">
            <v>0</v>
          </cell>
          <cell r="L6">
            <v>0</v>
          </cell>
          <cell r="M6">
            <v>0</v>
          </cell>
          <cell r="N6">
            <v>0</v>
          </cell>
          <cell r="O6">
            <v>0</v>
          </cell>
          <cell r="P6">
            <v>0</v>
          </cell>
          <cell r="Q6">
            <v>0</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22911</v>
          </cell>
          <cell r="D15">
            <v>0</v>
          </cell>
          <cell r="E15">
            <v>0</v>
          </cell>
          <cell r="F15">
            <v>0</v>
          </cell>
          <cell r="G15">
            <v>0</v>
          </cell>
          <cell r="H15">
            <v>0</v>
          </cell>
          <cell r="I15">
            <v>0</v>
          </cell>
          <cell r="J15">
            <v>0</v>
          </cell>
          <cell r="K15">
            <v>0</v>
          </cell>
          <cell r="L15">
            <v>0</v>
          </cell>
          <cell r="M15">
            <v>0</v>
          </cell>
          <cell r="N15">
            <v>0</v>
          </cell>
          <cell r="O15">
            <v>0</v>
          </cell>
          <cell r="P15">
            <v>0</v>
          </cell>
          <cell r="Q15">
            <v>22911</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row>
      </sheetData>
      <sheetData sheetId="10">
        <row r="6">
          <cell r="C6">
            <v>3074742</v>
          </cell>
          <cell r="D6">
            <v>353257</v>
          </cell>
          <cell r="E6">
            <v>353257</v>
          </cell>
          <cell r="F6">
            <v>0</v>
          </cell>
          <cell r="G6">
            <v>344632</v>
          </cell>
          <cell r="H6">
            <v>344632</v>
          </cell>
          <cell r="I6">
            <v>0</v>
          </cell>
          <cell r="J6">
            <v>0</v>
          </cell>
          <cell r="K6">
            <v>0</v>
          </cell>
          <cell r="L6">
            <v>5889</v>
          </cell>
          <cell r="M6">
            <v>20035</v>
          </cell>
          <cell r="N6">
            <v>270905</v>
          </cell>
          <cell r="O6">
            <v>5940</v>
          </cell>
          <cell r="P6">
            <v>31093</v>
          </cell>
          <cell r="Q6">
            <v>3291315</v>
          </cell>
        </row>
        <row r="7">
          <cell r="C7">
            <v>0</v>
          </cell>
          <cell r="D7">
            <v>0</v>
          </cell>
          <cell r="E7">
            <v>0</v>
          </cell>
          <cell r="F7">
            <v>0</v>
          </cell>
          <cell r="G7">
            <v>0</v>
          </cell>
          <cell r="H7">
            <v>0</v>
          </cell>
          <cell r="I7">
            <v>0</v>
          </cell>
          <cell r="J7">
            <v>0</v>
          </cell>
          <cell r="K7">
            <v>0</v>
          </cell>
          <cell r="L7">
            <v>0</v>
          </cell>
          <cell r="M7">
            <v>0</v>
          </cell>
          <cell r="N7">
            <v>0</v>
          </cell>
          <cell r="O7">
            <v>0</v>
          </cell>
          <cell r="P7">
            <v>0</v>
          </cell>
          <cell r="Q7">
            <v>0</v>
          </cell>
        </row>
        <row r="8">
          <cell r="C8">
            <v>27089768</v>
          </cell>
          <cell r="D8">
            <v>6011791</v>
          </cell>
          <cell r="E8">
            <v>6011791</v>
          </cell>
          <cell r="F8">
            <v>0</v>
          </cell>
          <cell r="G8">
            <v>3079704</v>
          </cell>
          <cell r="H8">
            <v>3079704</v>
          </cell>
          <cell r="I8">
            <v>0</v>
          </cell>
          <cell r="J8">
            <v>0</v>
          </cell>
          <cell r="K8">
            <v>0</v>
          </cell>
          <cell r="L8">
            <v>97907</v>
          </cell>
          <cell r="M8">
            <v>351910</v>
          </cell>
          <cell r="N8">
            <v>2133652</v>
          </cell>
          <cell r="O8">
            <v>20608</v>
          </cell>
          <cell r="P8">
            <v>0</v>
          </cell>
          <cell r="Q8">
            <v>31685083</v>
          </cell>
        </row>
        <row r="9">
          <cell r="C9">
            <v>0</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v>-45675</v>
          </cell>
          <cell r="D10">
            <v>708594</v>
          </cell>
          <cell r="E10">
            <v>708594</v>
          </cell>
          <cell r="F10">
            <v>0</v>
          </cell>
          <cell r="G10">
            <v>137909</v>
          </cell>
          <cell r="H10">
            <v>0</v>
          </cell>
          <cell r="I10">
            <v>0</v>
          </cell>
          <cell r="J10">
            <v>0</v>
          </cell>
          <cell r="K10">
            <v>0</v>
          </cell>
          <cell r="L10">
            <v>-3777</v>
          </cell>
          <cell r="M10">
            <v>17213</v>
          </cell>
          <cell r="N10">
            <v>257</v>
          </cell>
          <cell r="O10">
            <v>0</v>
          </cell>
          <cell r="P10">
            <v>0</v>
          </cell>
          <cell r="Q10">
            <v>649740</v>
          </cell>
        </row>
        <row r="11">
          <cell r="C11">
            <v>7518</v>
          </cell>
          <cell r="D11">
            <v>0</v>
          </cell>
          <cell r="E11">
            <v>0</v>
          </cell>
          <cell r="F11">
            <v>0</v>
          </cell>
          <cell r="G11">
            <v>0</v>
          </cell>
          <cell r="H11">
            <v>0</v>
          </cell>
          <cell r="I11">
            <v>0</v>
          </cell>
          <cell r="J11">
            <v>0</v>
          </cell>
          <cell r="K11">
            <v>0</v>
          </cell>
          <cell r="L11">
            <v>0</v>
          </cell>
          <cell r="M11">
            <v>0</v>
          </cell>
          <cell r="N11">
            <v>0</v>
          </cell>
          <cell r="O11">
            <v>0</v>
          </cell>
          <cell r="P11">
            <v>0</v>
          </cell>
          <cell r="Q11">
            <v>7518</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v>5696989</v>
          </cell>
          <cell r="D13">
            <v>1147645</v>
          </cell>
          <cell r="E13">
            <v>1147645</v>
          </cell>
          <cell r="F13">
            <v>0</v>
          </cell>
          <cell r="G13">
            <v>397401</v>
          </cell>
          <cell r="H13">
            <v>397401</v>
          </cell>
          <cell r="I13">
            <v>0</v>
          </cell>
          <cell r="J13">
            <v>0</v>
          </cell>
          <cell r="K13">
            <v>0</v>
          </cell>
          <cell r="L13">
            <v>6306</v>
          </cell>
          <cell r="M13">
            <v>37006</v>
          </cell>
          <cell r="N13">
            <v>555474</v>
          </cell>
          <cell r="O13">
            <v>0</v>
          </cell>
          <cell r="P13">
            <v>0</v>
          </cell>
          <cell r="Q13">
            <v>6959395</v>
          </cell>
        </row>
        <row r="14">
          <cell r="C14">
            <v>0</v>
          </cell>
          <cell r="D14">
            <v>9450</v>
          </cell>
          <cell r="E14">
            <v>9450</v>
          </cell>
          <cell r="F14">
            <v>0</v>
          </cell>
          <cell r="G14">
            <v>0</v>
          </cell>
          <cell r="H14">
            <v>0</v>
          </cell>
          <cell r="I14">
            <v>0</v>
          </cell>
          <cell r="J14">
            <v>0</v>
          </cell>
          <cell r="K14">
            <v>0</v>
          </cell>
          <cell r="L14">
            <v>0</v>
          </cell>
          <cell r="M14">
            <v>116</v>
          </cell>
          <cell r="N14">
            <v>0</v>
          </cell>
          <cell r="O14">
            <v>2</v>
          </cell>
          <cell r="P14">
            <v>0</v>
          </cell>
          <cell r="Q14">
            <v>9332</v>
          </cell>
        </row>
        <row r="15">
          <cell r="C15">
            <v>30748747</v>
          </cell>
          <cell r="D15">
            <v>3589010</v>
          </cell>
          <cell r="E15">
            <v>3589010</v>
          </cell>
          <cell r="F15">
            <v>0</v>
          </cell>
          <cell r="G15">
            <v>2784215</v>
          </cell>
          <cell r="H15">
            <v>2784215</v>
          </cell>
          <cell r="I15">
            <v>0</v>
          </cell>
          <cell r="J15">
            <v>0</v>
          </cell>
          <cell r="K15">
            <v>0</v>
          </cell>
          <cell r="L15">
            <v>38227</v>
          </cell>
          <cell r="M15">
            <v>159270</v>
          </cell>
          <cell r="N15">
            <v>2326093</v>
          </cell>
          <cell r="O15">
            <v>0</v>
          </cell>
          <cell r="P15">
            <v>150000</v>
          </cell>
          <cell r="Q15">
            <v>33532139</v>
          </cell>
        </row>
        <row r="16">
          <cell r="C16">
            <v>36259082</v>
          </cell>
          <cell r="D16">
            <v>4466202</v>
          </cell>
          <cell r="E16">
            <v>4466202</v>
          </cell>
          <cell r="F16">
            <v>0</v>
          </cell>
          <cell r="G16">
            <v>3370714</v>
          </cell>
          <cell r="H16">
            <v>3370714</v>
          </cell>
          <cell r="I16">
            <v>0</v>
          </cell>
          <cell r="J16">
            <v>0</v>
          </cell>
          <cell r="K16">
            <v>0</v>
          </cell>
          <cell r="L16">
            <v>35048</v>
          </cell>
          <cell r="M16">
            <v>196843</v>
          </cell>
          <cell r="N16">
            <v>4229228</v>
          </cell>
          <cell r="O16">
            <v>15346</v>
          </cell>
          <cell r="P16">
            <v>326178</v>
          </cell>
          <cell r="Q16">
            <v>41010383</v>
          </cell>
        </row>
        <row r="17">
          <cell r="C17">
            <v>21760403</v>
          </cell>
          <cell r="D17">
            <v>2679915</v>
          </cell>
          <cell r="E17">
            <v>2679915</v>
          </cell>
          <cell r="F17">
            <v>0</v>
          </cell>
          <cell r="G17">
            <v>2457679</v>
          </cell>
          <cell r="H17">
            <v>3589620</v>
          </cell>
          <cell r="I17">
            <v>0</v>
          </cell>
          <cell r="J17">
            <v>0</v>
          </cell>
          <cell r="K17">
            <v>0</v>
          </cell>
          <cell r="L17">
            <v>28808</v>
          </cell>
          <cell r="M17">
            <v>75725</v>
          </cell>
          <cell r="N17">
            <v>1844563</v>
          </cell>
          <cell r="O17">
            <v>0</v>
          </cell>
          <cell r="P17">
            <v>0</v>
          </cell>
          <cell r="Q17">
            <v>22590728</v>
          </cell>
        </row>
        <row r="18">
          <cell r="C18">
            <v>62232</v>
          </cell>
          <cell r="D18">
            <v>56803</v>
          </cell>
          <cell r="E18">
            <v>56803</v>
          </cell>
          <cell r="F18">
            <v>0</v>
          </cell>
          <cell r="G18">
            <v>16046</v>
          </cell>
          <cell r="H18">
            <v>16046</v>
          </cell>
          <cell r="I18">
            <v>0</v>
          </cell>
          <cell r="J18">
            <v>0</v>
          </cell>
          <cell r="K18">
            <v>0</v>
          </cell>
          <cell r="L18">
            <v>0</v>
          </cell>
          <cell r="M18">
            <v>1390</v>
          </cell>
          <cell r="N18">
            <v>5858</v>
          </cell>
          <cell r="O18">
            <v>0</v>
          </cell>
          <cell r="P18">
            <v>0</v>
          </cell>
          <cell r="Q18">
            <v>107458</v>
          </cell>
        </row>
        <row r="19">
          <cell r="C19">
            <v>10139106</v>
          </cell>
          <cell r="D19">
            <v>889359</v>
          </cell>
          <cell r="E19">
            <v>889359</v>
          </cell>
          <cell r="F19">
            <v>0</v>
          </cell>
          <cell r="G19">
            <v>2047243</v>
          </cell>
          <cell r="H19">
            <v>2047243</v>
          </cell>
          <cell r="I19">
            <v>0</v>
          </cell>
          <cell r="J19">
            <v>0</v>
          </cell>
          <cell r="K19">
            <v>0</v>
          </cell>
          <cell r="L19">
            <v>10221</v>
          </cell>
          <cell r="M19">
            <v>240715</v>
          </cell>
          <cell r="N19">
            <v>379657</v>
          </cell>
          <cell r="O19">
            <v>0</v>
          </cell>
          <cell r="P19">
            <v>0</v>
          </cell>
          <cell r="Q19">
            <v>9109942</v>
          </cell>
        </row>
        <row r="20">
          <cell r="C20">
            <v>2341711</v>
          </cell>
          <cell r="D20">
            <v>146883</v>
          </cell>
          <cell r="E20">
            <v>146883</v>
          </cell>
          <cell r="F20">
            <v>0</v>
          </cell>
          <cell r="G20">
            <v>116770</v>
          </cell>
          <cell r="H20">
            <v>116770</v>
          </cell>
          <cell r="I20">
            <v>0</v>
          </cell>
          <cell r="J20">
            <v>0</v>
          </cell>
          <cell r="K20">
            <v>0</v>
          </cell>
          <cell r="L20">
            <v>1258</v>
          </cell>
          <cell r="M20">
            <v>11972</v>
          </cell>
          <cell r="N20">
            <v>109154</v>
          </cell>
          <cell r="O20">
            <v>0</v>
          </cell>
          <cell r="P20">
            <v>0</v>
          </cell>
          <cell r="Q20">
            <v>2467747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272667</v>
          </cell>
          <cell r="D23">
            <v>127446</v>
          </cell>
          <cell r="E23">
            <v>127446</v>
          </cell>
          <cell r="F23">
            <v>0</v>
          </cell>
          <cell r="G23">
            <v>0</v>
          </cell>
          <cell r="H23">
            <v>0</v>
          </cell>
          <cell r="I23">
            <v>0</v>
          </cell>
          <cell r="J23">
            <v>0</v>
          </cell>
          <cell r="K23">
            <v>0</v>
          </cell>
          <cell r="L23">
            <v>0</v>
          </cell>
          <cell r="M23">
            <v>0</v>
          </cell>
          <cell r="N23">
            <v>0</v>
          </cell>
          <cell r="O23">
            <v>0</v>
          </cell>
          <cell r="P23">
            <v>0</v>
          </cell>
          <cell r="Q23">
            <v>400113</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v>866049</v>
          </cell>
          <cell r="D25">
            <v>13631</v>
          </cell>
          <cell r="E25">
            <v>13631</v>
          </cell>
          <cell r="F25">
            <v>0</v>
          </cell>
          <cell r="G25">
            <v>280921</v>
          </cell>
          <cell r="H25">
            <v>280921</v>
          </cell>
          <cell r="I25">
            <v>0</v>
          </cell>
          <cell r="J25">
            <v>0</v>
          </cell>
          <cell r="K25">
            <v>0</v>
          </cell>
          <cell r="L25">
            <v>0</v>
          </cell>
          <cell r="M25">
            <v>9183</v>
          </cell>
          <cell r="N25">
            <v>39914</v>
          </cell>
          <cell r="O25">
            <v>0</v>
          </cell>
          <cell r="P25">
            <v>0</v>
          </cell>
          <cell r="Q25">
            <v>629489</v>
          </cell>
        </row>
        <row r="26">
          <cell r="C26">
            <v>1435210</v>
          </cell>
          <cell r="D26">
            <v>170054</v>
          </cell>
          <cell r="E26">
            <v>170054</v>
          </cell>
          <cell r="F26">
            <v>0</v>
          </cell>
          <cell r="G26">
            <v>422436</v>
          </cell>
          <cell r="H26">
            <v>422436</v>
          </cell>
          <cell r="I26">
            <v>0</v>
          </cell>
          <cell r="J26">
            <v>0</v>
          </cell>
          <cell r="K26">
            <v>0</v>
          </cell>
          <cell r="L26">
            <v>1240</v>
          </cell>
          <cell r="M26">
            <v>15130</v>
          </cell>
          <cell r="N26">
            <v>12225</v>
          </cell>
          <cell r="O26">
            <v>0</v>
          </cell>
          <cell r="P26">
            <v>0</v>
          </cell>
          <cell r="Q26">
            <v>1178684</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v>408642</v>
          </cell>
          <cell r="D28">
            <v>113232</v>
          </cell>
          <cell r="E28">
            <v>113232</v>
          </cell>
          <cell r="F28">
            <v>0</v>
          </cell>
          <cell r="G28">
            <v>82046</v>
          </cell>
          <cell r="H28">
            <v>72530</v>
          </cell>
          <cell r="I28">
            <v>0</v>
          </cell>
          <cell r="J28">
            <v>0</v>
          </cell>
          <cell r="K28">
            <v>0</v>
          </cell>
          <cell r="L28">
            <v>2752</v>
          </cell>
          <cell r="M28">
            <v>20605</v>
          </cell>
          <cell r="N28">
            <v>27020</v>
          </cell>
          <cell r="O28">
            <v>0</v>
          </cell>
          <cell r="P28">
            <v>0</v>
          </cell>
          <cell r="Q28">
            <v>453006</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C30">
            <v>4443591</v>
          </cell>
          <cell r="D30">
            <v>581238</v>
          </cell>
          <cell r="E30">
            <v>581238</v>
          </cell>
          <cell r="F30">
            <v>0</v>
          </cell>
          <cell r="G30">
            <v>816039</v>
          </cell>
          <cell r="H30">
            <v>618517</v>
          </cell>
          <cell r="I30">
            <v>0</v>
          </cell>
          <cell r="J30">
            <v>0</v>
          </cell>
          <cell r="K30">
            <v>0</v>
          </cell>
          <cell r="L30">
            <v>0</v>
          </cell>
          <cell r="M30">
            <v>0</v>
          </cell>
          <cell r="N30">
            <v>0</v>
          </cell>
          <cell r="O30">
            <v>0</v>
          </cell>
          <cell r="P30">
            <v>0</v>
          </cell>
          <cell r="Q30">
            <v>4406311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O48"/>
  <sheetViews>
    <sheetView topLeftCell="A10" zoomScaleNormal="100" zoomScaleSheetLayoutView="100" workbookViewId="0">
      <selection activeCell="E25" sqref="E25"/>
    </sheetView>
  </sheetViews>
  <sheetFormatPr defaultColWidth="9.140625" defaultRowHeight="15" x14ac:dyDescent="0.25"/>
  <cols>
    <col min="1" max="1" width="2" style="39" customWidth="1"/>
    <col min="2" max="2" width="2.28515625" style="39" customWidth="1"/>
    <col min="3" max="3" width="2.5703125" style="39" customWidth="1"/>
    <col min="4" max="4" width="20.140625" style="39" customWidth="1"/>
    <col min="5" max="5" width="48.42578125" style="39" customWidth="1"/>
    <col min="6" max="6" width="48.140625" style="39" customWidth="1"/>
    <col min="7" max="7" width="22.140625" style="39" customWidth="1"/>
    <col min="8" max="8" width="15" style="39" customWidth="1"/>
    <col min="9" max="9" width="9.140625" style="39"/>
    <col min="10" max="10" width="3.28515625" style="39" customWidth="1"/>
    <col min="11" max="11" width="0" style="39" hidden="1" customWidth="1"/>
    <col min="12" max="13" width="12.42578125" style="39" hidden="1" customWidth="1"/>
    <col min="14" max="14" width="0" style="39" hidden="1" customWidth="1"/>
    <col min="15" max="15" width="15.140625" style="39" customWidth="1"/>
    <col min="16" max="16384" width="9.140625" style="39"/>
  </cols>
  <sheetData>
    <row r="1" spans="3:15" ht="24.75" customHeight="1" thickBot="1" x14ac:dyDescent="0.3">
      <c r="O1" s="45"/>
    </row>
    <row r="2" spans="3:15" ht="15.75" thickBot="1" x14ac:dyDescent="0.3">
      <c r="C2" s="40"/>
      <c r="D2" s="41"/>
      <c r="E2" s="41"/>
      <c r="F2" s="41"/>
      <c r="G2" s="41"/>
      <c r="H2" s="41"/>
      <c r="I2" s="41"/>
      <c r="J2" s="42"/>
      <c r="O2" s="45"/>
    </row>
    <row r="3" spans="3:15" ht="7.5" customHeight="1" x14ac:dyDescent="0.25">
      <c r="C3" s="43"/>
      <c r="D3" s="40"/>
      <c r="E3" s="41"/>
      <c r="F3" s="41"/>
      <c r="G3" s="41"/>
      <c r="H3" s="41"/>
      <c r="I3" s="42"/>
      <c r="J3" s="44"/>
      <c r="O3" s="45"/>
    </row>
    <row r="4" spans="3:15" ht="5.25" customHeight="1" x14ac:dyDescent="0.25">
      <c r="C4" s="43"/>
      <c r="D4" s="43"/>
      <c r="E4" s="45"/>
      <c r="F4" s="45"/>
      <c r="G4" s="45"/>
      <c r="H4" s="45"/>
      <c r="I4" s="44"/>
      <c r="J4" s="44"/>
      <c r="O4" s="45"/>
    </row>
    <row r="5" spans="3:15" ht="9" customHeight="1" x14ac:dyDescent="0.25">
      <c r="C5" s="43"/>
      <c r="D5" s="43"/>
      <c r="E5" s="45"/>
      <c r="F5" s="45"/>
      <c r="G5" s="45"/>
      <c r="H5" s="45"/>
      <c r="I5" s="44"/>
      <c r="J5" s="44"/>
      <c r="O5" s="45"/>
    </row>
    <row r="6" spans="3:15" ht="22.5" customHeight="1" x14ac:dyDescent="0.35">
      <c r="C6" s="43"/>
      <c r="D6" s="43"/>
      <c r="E6" s="54" t="s">
        <v>149</v>
      </c>
      <c r="F6" s="54"/>
      <c r="G6" s="54"/>
      <c r="H6" s="55"/>
      <c r="I6" s="44"/>
      <c r="J6" s="44"/>
      <c r="L6" s="39" t="s">
        <v>150</v>
      </c>
      <c r="M6" s="46">
        <v>2010</v>
      </c>
      <c r="O6" s="45"/>
    </row>
    <row r="7" spans="3:15" ht="30.75" x14ac:dyDescent="0.45">
      <c r="C7" s="43"/>
      <c r="D7" s="43"/>
      <c r="E7" s="47"/>
      <c r="F7" s="45"/>
      <c r="G7" s="45"/>
      <c r="H7" s="45"/>
      <c r="I7" s="44"/>
      <c r="J7" s="44"/>
      <c r="L7" s="39" t="s">
        <v>151</v>
      </c>
      <c r="M7" s="46">
        <v>2011</v>
      </c>
      <c r="O7" s="45"/>
    </row>
    <row r="8" spans="3:15" ht="30.75" x14ac:dyDescent="0.45">
      <c r="C8" s="43"/>
      <c r="D8" s="43"/>
      <c r="E8" s="48"/>
      <c r="F8" s="48"/>
      <c r="G8" s="45"/>
      <c r="H8" s="45"/>
      <c r="I8" s="44"/>
      <c r="J8" s="44"/>
      <c r="M8" s="46">
        <v>2012</v>
      </c>
      <c r="O8" s="45"/>
    </row>
    <row r="9" spans="3:15" ht="30" customHeight="1" x14ac:dyDescent="0.25">
      <c r="C9" s="43"/>
      <c r="D9" s="43"/>
      <c r="E9" s="45"/>
      <c r="F9" s="45"/>
      <c r="G9" s="45"/>
      <c r="H9" s="45"/>
      <c r="I9" s="44"/>
      <c r="J9" s="44"/>
      <c r="M9" s="46">
        <v>2013</v>
      </c>
      <c r="O9" s="45"/>
    </row>
    <row r="10" spans="3:15" ht="20.100000000000001" customHeight="1" thickBot="1" x14ac:dyDescent="0.3">
      <c r="C10" s="43"/>
      <c r="D10" s="43"/>
      <c r="E10" s="50"/>
      <c r="F10" s="45"/>
      <c r="G10" s="45"/>
      <c r="H10" s="45"/>
      <c r="I10" s="44"/>
      <c r="J10" s="44"/>
      <c r="M10" s="46">
        <v>2015</v>
      </c>
      <c r="O10" s="45"/>
    </row>
    <row r="11" spans="3:15" ht="20.100000000000001" customHeight="1" thickBot="1" x14ac:dyDescent="0.3">
      <c r="C11" s="43"/>
      <c r="D11" s="43"/>
      <c r="E11" s="49" t="s">
        <v>194</v>
      </c>
      <c r="F11" s="57" t="s">
        <v>152</v>
      </c>
      <c r="G11" s="45"/>
      <c r="H11" s="45"/>
      <c r="I11" s="44"/>
      <c r="J11" s="44"/>
      <c r="M11" s="46">
        <v>2016</v>
      </c>
      <c r="O11" s="45"/>
    </row>
    <row r="12" spans="3:15" ht="20.100000000000001" customHeight="1" thickBot="1" x14ac:dyDescent="0.3">
      <c r="C12" s="43"/>
      <c r="D12" s="43"/>
      <c r="E12" s="50"/>
      <c r="F12" s="45"/>
      <c r="G12" s="45"/>
      <c r="H12" s="45"/>
      <c r="I12" s="44"/>
      <c r="J12" s="44"/>
      <c r="M12" s="46">
        <v>2017</v>
      </c>
      <c r="O12" s="45"/>
    </row>
    <row r="13" spans="3:15" ht="20.100000000000001" customHeight="1" thickBot="1" x14ac:dyDescent="0.3">
      <c r="C13" s="43"/>
      <c r="D13" s="43"/>
      <c r="E13" s="56" t="s">
        <v>153</v>
      </c>
      <c r="F13" s="151">
        <v>3</v>
      </c>
      <c r="G13" s="45"/>
      <c r="H13" s="45"/>
      <c r="I13" s="44"/>
      <c r="J13" s="44"/>
      <c r="M13" s="46">
        <v>2018</v>
      </c>
      <c r="O13" s="45"/>
    </row>
    <row r="14" spans="3:15" ht="36.75" customHeight="1" thickBot="1" x14ac:dyDescent="0.3">
      <c r="C14" s="43"/>
      <c r="D14" s="43"/>
      <c r="E14" s="50"/>
      <c r="F14" s="45"/>
      <c r="G14" s="45"/>
      <c r="H14" s="45"/>
      <c r="I14" s="44"/>
      <c r="J14" s="44"/>
      <c r="M14" s="46">
        <v>2019</v>
      </c>
      <c r="O14" s="45"/>
    </row>
    <row r="15" spans="3:15" ht="20.100000000000001" customHeight="1" thickBot="1" x14ac:dyDescent="0.3">
      <c r="C15" s="43"/>
      <c r="D15" s="43"/>
      <c r="E15" s="49" t="s">
        <v>156</v>
      </c>
      <c r="F15" s="151">
        <v>2018</v>
      </c>
      <c r="G15" s="45"/>
      <c r="H15" s="45"/>
      <c r="I15" s="44"/>
      <c r="J15" s="44"/>
      <c r="M15" s="46">
        <v>2020</v>
      </c>
      <c r="O15" s="45"/>
    </row>
    <row r="16" spans="3:15" ht="20.100000000000001" customHeight="1" x14ac:dyDescent="0.25">
      <c r="C16" s="43"/>
      <c r="D16" s="43"/>
      <c r="E16" s="50"/>
      <c r="F16" s="45"/>
      <c r="G16" s="45"/>
      <c r="H16" s="45"/>
      <c r="I16" s="44"/>
      <c r="J16" s="44"/>
      <c r="M16" s="46">
        <v>2021</v>
      </c>
      <c r="O16" s="45"/>
    </row>
    <row r="17" spans="1:15" ht="45" customHeight="1" thickBot="1" x14ac:dyDescent="0.3">
      <c r="C17" s="43"/>
      <c r="D17" s="43"/>
      <c r="E17" s="50"/>
      <c r="F17" s="45"/>
      <c r="G17" s="45"/>
      <c r="H17" s="45"/>
      <c r="I17" s="44"/>
      <c r="J17" s="44"/>
      <c r="M17" s="46"/>
      <c r="O17" s="45"/>
    </row>
    <row r="18" spans="1:15" ht="20.100000000000001" customHeight="1" thickBot="1" x14ac:dyDescent="0.3">
      <c r="C18" s="43"/>
      <c r="D18" s="43"/>
      <c r="E18" s="49" t="s">
        <v>195</v>
      </c>
      <c r="F18" s="151" t="s">
        <v>312</v>
      </c>
      <c r="G18" s="45"/>
      <c r="H18" s="45"/>
      <c r="I18" s="44"/>
      <c r="J18" s="44"/>
      <c r="M18" s="46">
        <v>2022</v>
      </c>
      <c r="O18" s="45"/>
    </row>
    <row r="19" spans="1:15" ht="20.100000000000001" customHeight="1" x14ac:dyDescent="0.25">
      <c r="C19" s="43"/>
      <c r="D19" s="43"/>
      <c r="E19" s="49"/>
      <c r="F19" s="45"/>
      <c r="G19" s="45"/>
      <c r="H19" s="45"/>
      <c r="I19" s="44"/>
      <c r="J19" s="44"/>
      <c r="M19" s="46">
        <v>2023</v>
      </c>
      <c r="O19" s="45"/>
    </row>
    <row r="20" spans="1:15" ht="15.75" thickBot="1" x14ac:dyDescent="0.3">
      <c r="C20" s="43"/>
      <c r="D20" s="51"/>
      <c r="E20" s="52"/>
      <c r="F20" s="52"/>
      <c r="G20" s="52"/>
      <c r="H20" s="52"/>
      <c r="I20" s="53"/>
      <c r="J20" s="44"/>
      <c r="M20" s="46">
        <v>2024</v>
      </c>
      <c r="O20" s="45"/>
    </row>
    <row r="21" spans="1:15" ht="15.75" thickBot="1" x14ac:dyDescent="0.3">
      <c r="C21" s="51"/>
      <c r="D21" s="52"/>
      <c r="E21" s="52"/>
      <c r="F21" s="52"/>
      <c r="G21" s="52"/>
      <c r="H21" s="52"/>
      <c r="I21" s="52"/>
      <c r="J21" s="53"/>
      <c r="M21" s="46">
        <v>2025</v>
      </c>
      <c r="O21" s="45"/>
    </row>
    <row r="22" spans="1:15" x14ac:dyDescent="0.25">
      <c r="M22" s="46">
        <v>2026</v>
      </c>
      <c r="O22" s="45"/>
    </row>
    <row r="23" spans="1:15" x14ac:dyDescent="0.25">
      <c r="M23" s="46">
        <v>2027</v>
      </c>
      <c r="O23" s="45"/>
    </row>
    <row r="24" spans="1:15" x14ac:dyDescent="0.25">
      <c r="A24" s="45"/>
      <c r="M24" s="46">
        <v>2028</v>
      </c>
      <c r="O24" s="45"/>
    </row>
    <row r="25" spans="1:15" x14ac:dyDescent="0.25">
      <c r="M25" s="46">
        <v>2029</v>
      </c>
    </row>
    <row r="26" spans="1:15" x14ac:dyDescent="0.25">
      <c r="M26" s="46">
        <v>2030</v>
      </c>
    </row>
    <row r="27" spans="1:15" x14ac:dyDescent="0.25">
      <c r="M27" s="46">
        <v>2031</v>
      </c>
    </row>
    <row r="28" spans="1:15" x14ac:dyDescent="0.25">
      <c r="M28" s="46">
        <v>2032</v>
      </c>
    </row>
    <row r="29" spans="1:15" x14ac:dyDescent="0.25">
      <c r="M29" s="46">
        <v>2033</v>
      </c>
    </row>
    <row r="30" spans="1:15" x14ac:dyDescent="0.25">
      <c r="M30" s="46">
        <v>2034</v>
      </c>
    </row>
    <row r="31" spans="1:15" x14ac:dyDescent="0.25">
      <c r="M31" s="46">
        <v>2035</v>
      </c>
    </row>
    <row r="32" spans="1:15" x14ac:dyDescent="0.25">
      <c r="M32" s="46">
        <v>2036</v>
      </c>
    </row>
    <row r="33" spans="13:13" x14ac:dyDescent="0.25">
      <c r="M33" s="46">
        <v>2037</v>
      </c>
    </row>
    <row r="34" spans="13:13" x14ac:dyDescent="0.25">
      <c r="M34" s="46">
        <v>2038</v>
      </c>
    </row>
    <row r="35" spans="13:13" x14ac:dyDescent="0.25">
      <c r="M35" s="46">
        <v>2039</v>
      </c>
    </row>
    <row r="36" spans="13:13" x14ac:dyDescent="0.25">
      <c r="M36" s="46">
        <v>2040</v>
      </c>
    </row>
    <row r="37" spans="13:13" x14ac:dyDescent="0.25">
      <c r="M37" s="46">
        <v>2041</v>
      </c>
    </row>
    <row r="38" spans="13:13" x14ac:dyDescent="0.25">
      <c r="M38" s="46">
        <v>2042</v>
      </c>
    </row>
    <row r="39" spans="13:13" x14ac:dyDescent="0.25">
      <c r="M39" s="46">
        <v>2043</v>
      </c>
    </row>
    <row r="40" spans="13:13" x14ac:dyDescent="0.25">
      <c r="M40" s="46">
        <v>2044</v>
      </c>
    </row>
    <row r="41" spans="13:13" x14ac:dyDescent="0.25">
      <c r="M41" s="46">
        <v>2045</v>
      </c>
    </row>
    <row r="42" spans="13:13" x14ac:dyDescent="0.25">
      <c r="M42" s="46">
        <v>2046</v>
      </c>
    </row>
    <row r="43" spans="13:13" x14ac:dyDescent="0.25">
      <c r="M43" s="46">
        <v>2047</v>
      </c>
    </row>
    <row r="44" spans="13:13" x14ac:dyDescent="0.25">
      <c r="M44" s="46">
        <v>2048</v>
      </c>
    </row>
    <row r="45" spans="13:13" x14ac:dyDescent="0.25">
      <c r="M45" s="46">
        <v>2049</v>
      </c>
    </row>
    <row r="46" spans="13:13" x14ac:dyDescent="0.25">
      <c r="M46" s="46">
        <v>2050</v>
      </c>
    </row>
    <row r="47" spans="13:13" x14ac:dyDescent="0.25">
      <c r="M47" s="46">
        <v>2051</v>
      </c>
    </row>
    <row r="48" spans="13:13" x14ac:dyDescent="0.25">
      <c r="M48" s="46">
        <v>2052</v>
      </c>
    </row>
  </sheetData>
  <sheetProtection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39"/>
  <sheetViews>
    <sheetView showGridLines="0" topLeftCell="A25" zoomScale="80" zoomScaleNormal="80" workbookViewId="0">
      <selection activeCell="H41" sqref="H41"/>
    </sheetView>
  </sheetViews>
  <sheetFormatPr defaultColWidth="15.7109375" defaultRowHeight="15" x14ac:dyDescent="0.25"/>
  <cols>
    <col min="1" max="1" width="15.7109375" style="8"/>
    <col min="2" max="2" width="42.85546875" style="8" customWidth="1"/>
    <col min="3" max="8" width="18.42578125" style="8" customWidth="1"/>
    <col min="9" max="9" width="15.85546875" style="8" customWidth="1"/>
    <col min="10" max="10" width="13" style="8" customWidth="1"/>
    <col min="11" max="11" width="15.85546875" style="8" customWidth="1"/>
    <col min="12" max="16" width="18.42578125" style="8" customWidth="1"/>
    <col min="17" max="17" width="18.42578125" style="15" customWidth="1"/>
    <col min="18" max="16384" width="15.7109375" style="8"/>
  </cols>
  <sheetData>
    <row r="1" spans="2:17" ht="21" customHeight="1" x14ac:dyDescent="0.25"/>
    <row r="2" spans="2:17" ht="29.25" customHeight="1" x14ac:dyDescent="0.25"/>
    <row r="3" spans="2:17" ht="28.5" customHeight="1" x14ac:dyDescent="0.25">
      <c r="B3" s="263" t="s">
        <v>207</v>
      </c>
      <c r="C3" s="263"/>
      <c r="D3" s="263"/>
      <c r="E3" s="263"/>
      <c r="F3" s="263"/>
      <c r="G3" s="263"/>
      <c r="H3" s="263"/>
      <c r="I3" s="263"/>
      <c r="J3" s="263"/>
      <c r="K3" s="263"/>
      <c r="L3" s="263"/>
      <c r="M3" s="263"/>
      <c r="N3" s="263"/>
      <c r="O3" s="263"/>
      <c r="P3" s="263"/>
      <c r="Q3" s="263"/>
    </row>
    <row r="4" spans="2:17" s="27" customFormat="1" ht="26.25" x14ac:dyDescent="0.25">
      <c r="B4" s="89" t="s">
        <v>0</v>
      </c>
      <c r="C4" s="85" t="s">
        <v>66</v>
      </c>
      <c r="D4" s="85" t="s">
        <v>67</v>
      </c>
      <c r="E4" s="85" t="s">
        <v>68</v>
      </c>
      <c r="F4" s="85" t="s">
        <v>69</v>
      </c>
      <c r="G4" s="85" t="s">
        <v>70</v>
      </c>
      <c r="H4" s="85" t="s">
        <v>87</v>
      </c>
      <c r="I4" s="90" t="s">
        <v>71</v>
      </c>
      <c r="J4" s="85" t="s">
        <v>72</v>
      </c>
      <c r="K4" s="86" t="s">
        <v>73</v>
      </c>
      <c r="L4" s="86" t="s">
        <v>74</v>
      </c>
      <c r="M4" s="86" t="s">
        <v>75</v>
      </c>
      <c r="N4" s="86" t="s">
        <v>2</v>
      </c>
      <c r="O4" s="86" t="s">
        <v>76</v>
      </c>
      <c r="P4" s="86" t="s">
        <v>77</v>
      </c>
      <c r="Q4" s="86" t="s">
        <v>78</v>
      </c>
    </row>
    <row r="5" spans="2:17" ht="26.25" customHeight="1" x14ac:dyDescent="0.25">
      <c r="B5" s="255" t="s">
        <v>16</v>
      </c>
      <c r="C5" s="256"/>
      <c r="D5" s="256"/>
      <c r="E5" s="256"/>
      <c r="F5" s="256"/>
      <c r="G5" s="256"/>
      <c r="H5" s="256"/>
      <c r="I5" s="256"/>
      <c r="J5" s="256"/>
      <c r="K5" s="256"/>
      <c r="L5" s="256"/>
      <c r="M5" s="256"/>
      <c r="N5" s="256"/>
      <c r="O5" s="256"/>
      <c r="P5" s="256"/>
      <c r="Q5" s="257"/>
    </row>
    <row r="6" spans="2:17" ht="26.25" customHeight="1" x14ac:dyDescent="0.3">
      <c r="B6" s="13" t="s">
        <v>51</v>
      </c>
      <c r="C6" s="31">
        <f>[1]GL!C6</f>
        <v>527183</v>
      </c>
      <c r="D6" s="31">
        <f>[1]GL!D6</f>
        <v>504154</v>
      </c>
      <c r="E6" s="31">
        <f>[1]GL!E6</f>
        <v>160379</v>
      </c>
      <c r="F6" s="31">
        <f>[1]GL!F6</f>
        <v>0</v>
      </c>
      <c r="G6" s="31">
        <f>[1]GL!G6</f>
        <v>89058</v>
      </c>
      <c r="H6" s="31">
        <f>[1]GL!H6</f>
        <v>93836</v>
      </c>
      <c r="I6" s="31">
        <f>[1]GL!I6</f>
        <v>0</v>
      </c>
      <c r="J6" s="31">
        <f>[1]GL!J6</f>
        <v>0</v>
      </c>
      <c r="K6" s="31">
        <f>[1]GL!K6</f>
        <v>0</v>
      </c>
      <c r="L6" s="31">
        <f>[1]GL!L6</f>
        <v>-4379</v>
      </c>
      <c r="M6" s="31">
        <f>[1]GL!M6</f>
        <v>69687</v>
      </c>
      <c r="N6" s="31">
        <f>[1]GL!N6</f>
        <v>3957</v>
      </c>
      <c r="O6" s="31">
        <f>[1]GL!O6</f>
        <v>320</v>
      </c>
      <c r="P6" s="31">
        <f>[1]GL!P6</f>
        <v>0</v>
      </c>
      <c r="Q6" s="32">
        <f>[1]GL!Q6</f>
        <v>532055</v>
      </c>
    </row>
    <row r="7" spans="2:17" ht="26.25" customHeight="1" x14ac:dyDescent="0.3">
      <c r="B7" s="13" t="s">
        <v>144</v>
      </c>
      <c r="C7" s="31">
        <f>[1]GL!C7</f>
        <v>113400</v>
      </c>
      <c r="D7" s="31">
        <f>[1]GL!D7</f>
        <v>531264</v>
      </c>
      <c r="E7" s="31">
        <f>[1]GL!E7</f>
        <v>163611</v>
      </c>
      <c r="F7" s="31">
        <f>[1]GL!F7</f>
        <v>0</v>
      </c>
      <c r="G7" s="31">
        <f>[1]GL!G7</f>
        <v>34211</v>
      </c>
      <c r="H7" s="31">
        <f>[1]GL!H7</f>
        <v>88672</v>
      </c>
      <c r="I7" s="31">
        <f>[1]GL!I7</f>
        <v>0</v>
      </c>
      <c r="J7" s="31">
        <f>[1]GL!J7</f>
        <v>0</v>
      </c>
      <c r="K7" s="31">
        <f>[1]GL!K7</f>
        <v>0</v>
      </c>
      <c r="L7" s="31">
        <f>[1]GL!L7</f>
        <v>-18287</v>
      </c>
      <c r="M7" s="31">
        <f>[1]GL!M7</f>
        <v>82619</v>
      </c>
      <c r="N7" s="31">
        <f>[1]GL!N7</f>
        <v>5305</v>
      </c>
      <c r="O7" s="31">
        <f>[1]GL!O7</f>
        <v>0</v>
      </c>
      <c r="P7" s="31">
        <f>[1]GL!P7</f>
        <v>0</v>
      </c>
      <c r="Q7" s="32">
        <f>[1]GL!Q7</f>
        <v>129311</v>
      </c>
    </row>
    <row r="8" spans="2:17" ht="26.25" customHeight="1" x14ac:dyDescent="0.3">
      <c r="B8" s="13" t="s">
        <v>154</v>
      </c>
      <c r="C8" s="31">
        <f>[1]GL!C8</f>
        <v>1835623</v>
      </c>
      <c r="D8" s="31">
        <f>[1]GL!D8</f>
        <v>918503</v>
      </c>
      <c r="E8" s="31">
        <f>[1]GL!E8</f>
        <v>837874</v>
      </c>
      <c r="F8" s="31">
        <f>[1]GL!F8</f>
        <v>0</v>
      </c>
      <c r="G8" s="31">
        <f>[1]GL!G8</f>
        <v>374147</v>
      </c>
      <c r="H8" s="31">
        <f>[1]GL!H8</f>
        <v>374147</v>
      </c>
      <c r="I8" s="31">
        <f>[1]GL!I8</f>
        <v>0</v>
      </c>
      <c r="J8" s="31">
        <f>[1]GL!J8</f>
        <v>0</v>
      </c>
      <c r="K8" s="31">
        <f>[1]GL!K8</f>
        <v>0</v>
      </c>
      <c r="L8" s="31">
        <f>[1]GL!L8</f>
        <v>8545</v>
      </c>
      <c r="M8" s="31">
        <f>[1]GL!M8</f>
        <v>247960</v>
      </c>
      <c r="N8" s="31">
        <f>[1]GL!N8</f>
        <v>265475</v>
      </c>
      <c r="O8" s="31">
        <f>[1]GL!O8</f>
        <v>2050</v>
      </c>
      <c r="P8" s="31">
        <f>[1]GL!P8</f>
        <v>0</v>
      </c>
      <c r="Q8" s="32">
        <f>[1]GL!Q8</f>
        <v>2306271</v>
      </c>
    </row>
    <row r="9" spans="2:17" ht="26.25" customHeight="1" x14ac:dyDescent="0.3">
      <c r="B9" s="13" t="s">
        <v>52</v>
      </c>
      <c r="C9" s="31">
        <f>[1]GL!C9</f>
        <v>0</v>
      </c>
      <c r="D9" s="31">
        <f>[1]GL!D9</f>
        <v>68388</v>
      </c>
      <c r="E9" s="31">
        <f>[1]GL!E9</f>
        <v>68388</v>
      </c>
      <c r="F9" s="31">
        <f>[1]GL!F9</f>
        <v>0</v>
      </c>
      <c r="G9" s="31">
        <f>[1]GL!G9</f>
        <v>0</v>
      </c>
      <c r="H9" s="31">
        <f>[1]GL!H9</f>
        <v>0</v>
      </c>
      <c r="I9" s="31">
        <f>[1]GL!I9</f>
        <v>0</v>
      </c>
      <c r="J9" s="31">
        <f>[1]GL!J9</f>
        <v>0</v>
      </c>
      <c r="K9" s="31">
        <f>[1]GL!K9</f>
        <v>0</v>
      </c>
      <c r="L9" s="31">
        <f>[1]GL!L9</f>
        <v>10799</v>
      </c>
      <c r="M9" s="31">
        <f>[1]GL!M9</f>
        <v>0</v>
      </c>
      <c r="N9" s="31">
        <f>[1]GL!N9</f>
        <v>0</v>
      </c>
      <c r="O9" s="31">
        <f>[1]GL!O9</f>
        <v>0</v>
      </c>
      <c r="P9" s="31">
        <f>[1]GL!P9</f>
        <v>0</v>
      </c>
      <c r="Q9" s="32">
        <f>[1]GL!Q9</f>
        <v>57589</v>
      </c>
    </row>
    <row r="10" spans="2:17" ht="26.25" customHeight="1" x14ac:dyDescent="0.3">
      <c r="B10" s="13" t="s">
        <v>53</v>
      </c>
      <c r="C10" s="31">
        <f>[1]GL!C10</f>
        <v>97388</v>
      </c>
      <c r="D10" s="31">
        <f>[1]GL!D10</f>
        <v>634174</v>
      </c>
      <c r="E10" s="31">
        <f>[1]GL!E10</f>
        <v>430274</v>
      </c>
      <c r="F10" s="31">
        <f>[1]GL!F10</f>
        <v>0</v>
      </c>
      <c r="G10" s="31">
        <f>[1]GL!G10</f>
        <v>286422</v>
      </c>
      <c r="H10" s="31">
        <f>[1]GL!H10</f>
        <v>322891</v>
      </c>
      <c r="I10" s="31">
        <f>[1]GL!I10</f>
        <v>0</v>
      </c>
      <c r="J10" s="31">
        <f>[1]GL!J10</f>
        <v>0</v>
      </c>
      <c r="K10" s="31">
        <f>[1]GL!K10</f>
        <v>0</v>
      </c>
      <c r="L10" s="31">
        <f>[1]GL!L10</f>
        <v>28902</v>
      </c>
      <c r="M10" s="31">
        <f>[1]GL!M10</f>
        <v>361077</v>
      </c>
      <c r="N10" s="31">
        <f>[1]GL!N10</f>
        <v>35431</v>
      </c>
      <c r="O10" s="31">
        <f>[1]GL!O10</f>
        <v>0</v>
      </c>
      <c r="P10" s="31">
        <f>[1]GL!P10</f>
        <v>0</v>
      </c>
      <c r="Q10" s="32">
        <f>[1]GL!Q10</f>
        <v>-149777</v>
      </c>
    </row>
    <row r="11" spans="2:17" ht="26.25" customHeight="1" x14ac:dyDescent="0.3">
      <c r="B11" s="13" t="s">
        <v>22</v>
      </c>
      <c r="C11" s="31">
        <f>[1]GL!C11</f>
        <v>0</v>
      </c>
      <c r="D11" s="31">
        <f>[1]GL!D11</f>
        <v>1224</v>
      </c>
      <c r="E11" s="31">
        <f>[1]GL!E11</f>
        <v>1224</v>
      </c>
      <c r="F11" s="31">
        <f>[1]GL!F11</f>
        <v>0</v>
      </c>
      <c r="G11" s="31">
        <f>[1]GL!G11</f>
        <v>0</v>
      </c>
      <c r="H11" s="31">
        <f>[1]GL!H11</f>
        <v>0</v>
      </c>
      <c r="I11" s="31">
        <f>[1]GL!I11</f>
        <v>0</v>
      </c>
      <c r="J11" s="31">
        <f>[1]GL!J11</f>
        <v>0</v>
      </c>
      <c r="K11" s="31">
        <f>[1]GL!K11</f>
        <v>0</v>
      </c>
      <c r="L11" s="31">
        <f>[1]GL!L11</f>
        <v>275</v>
      </c>
      <c r="M11" s="31">
        <f>[1]GL!M11</f>
        <v>123</v>
      </c>
      <c r="N11" s="31">
        <f>[1]GL!N11</f>
        <v>254</v>
      </c>
      <c r="O11" s="31">
        <f>[1]GL!O11</f>
        <v>0</v>
      </c>
      <c r="P11" s="31">
        <f>[1]GL!P11</f>
        <v>0</v>
      </c>
      <c r="Q11" s="32">
        <f>[1]GL!Q11</f>
        <v>1080</v>
      </c>
    </row>
    <row r="12" spans="2:17" ht="26.25" customHeight="1" x14ac:dyDescent="0.3">
      <c r="B12" s="13" t="s">
        <v>54</v>
      </c>
      <c r="C12" s="31">
        <f>[1]GL!C12</f>
        <v>397697</v>
      </c>
      <c r="D12" s="31">
        <f>[1]GL!D12</f>
        <v>96306</v>
      </c>
      <c r="E12" s="31">
        <f>[1]GL!E12</f>
        <v>17828</v>
      </c>
      <c r="F12" s="31">
        <f>[1]GL!F12</f>
        <v>0</v>
      </c>
      <c r="G12" s="31">
        <f>[1]GL!G12</f>
        <v>14102</v>
      </c>
      <c r="H12" s="31">
        <f>[1]GL!H12</f>
        <v>17445</v>
      </c>
      <c r="I12" s="31">
        <f>[1]GL!I12</f>
        <v>0</v>
      </c>
      <c r="J12" s="31">
        <f>[1]GL!J12</f>
        <v>0</v>
      </c>
      <c r="K12" s="31">
        <f>[1]GL!K12</f>
        <v>0</v>
      </c>
      <c r="L12" s="31">
        <f>[1]GL!L12</f>
        <v>-12118</v>
      </c>
      <c r="M12" s="31">
        <f>[1]GL!M12</f>
        <v>16711</v>
      </c>
      <c r="N12" s="31">
        <f>[1]GL!N12</f>
        <v>25916</v>
      </c>
      <c r="O12" s="31">
        <f>[1]GL!O12</f>
        <v>0</v>
      </c>
      <c r="P12" s="31">
        <f>[1]GL!P12</f>
        <v>0</v>
      </c>
      <c r="Q12" s="32">
        <f>[1]GL!Q12</f>
        <v>419404</v>
      </c>
    </row>
    <row r="13" spans="2:17" ht="26.25" customHeight="1" x14ac:dyDescent="0.3">
      <c r="B13" s="13" t="s">
        <v>55</v>
      </c>
      <c r="C13" s="31">
        <f>[1]GL!C13</f>
        <v>5213</v>
      </c>
      <c r="D13" s="31">
        <f>[1]GL!D13</f>
        <v>30508</v>
      </c>
      <c r="E13" s="31">
        <f>[1]GL!E13</f>
        <v>1797</v>
      </c>
      <c r="F13" s="31">
        <f>[1]GL!F13</f>
        <v>0</v>
      </c>
      <c r="G13" s="31">
        <f>[1]GL!G13</f>
        <v>1200</v>
      </c>
      <c r="H13" s="31">
        <f>[1]GL!H13</f>
        <v>1200</v>
      </c>
      <c r="I13" s="31">
        <f>[1]GL!I13</f>
        <v>0</v>
      </c>
      <c r="J13" s="31">
        <f>[1]GL!J13</f>
        <v>0</v>
      </c>
      <c r="K13" s="31">
        <f>[1]GL!K13</f>
        <v>0</v>
      </c>
      <c r="L13" s="31">
        <f>[1]GL!L13</f>
        <v>-6729</v>
      </c>
      <c r="M13" s="31">
        <f>[1]GL!M13</f>
        <v>3218</v>
      </c>
      <c r="N13" s="31">
        <f>[1]GL!N13</f>
        <v>1615</v>
      </c>
      <c r="O13" s="31">
        <f>[1]GL!O13</f>
        <v>0</v>
      </c>
      <c r="P13" s="31">
        <f>[1]GL!P13</f>
        <v>0</v>
      </c>
      <c r="Q13" s="32">
        <f>[1]GL!Q13</f>
        <v>10936</v>
      </c>
    </row>
    <row r="14" spans="2:17" ht="26.25" customHeight="1" x14ac:dyDescent="0.3">
      <c r="B14" s="13" t="s">
        <v>56</v>
      </c>
      <c r="C14" s="31">
        <f>[1]GL!C14</f>
        <v>197286</v>
      </c>
      <c r="D14" s="31">
        <f>[1]GL!D14</f>
        <v>65417</v>
      </c>
      <c r="E14" s="31">
        <f>[1]GL!E14</f>
        <v>34733</v>
      </c>
      <c r="F14" s="31">
        <f>[1]GL!F14</f>
        <v>0</v>
      </c>
      <c r="G14" s="31">
        <f>[1]GL!G14</f>
        <v>31997</v>
      </c>
      <c r="H14" s="31">
        <f>[1]GL!H14</f>
        <v>69235</v>
      </c>
      <c r="I14" s="31">
        <f>[1]GL!I14</f>
        <v>0</v>
      </c>
      <c r="J14" s="31">
        <f>[1]GL!J14</f>
        <v>0</v>
      </c>
      <c r="K14" s="31">
        <f>[1]GL!K14</f>
        <v>0</v>
      </c>
      <c r="L14" s="31">
        <f>[1]GL!L14</f>
        <v>-2164</v>
      </c>
      <c r="M14" s="31">
        <f>[1]GL!M14</f>
        <v>22897</v>
      </c>
      <c r="N14" s="31">
        <f>[1]GL!N14</f>
        <v>38675</v>
      </c>
      <c r="O14" s="31">
        <f>[1]GL!O14</f>
        <v>0</v>
      </c>
      <c r="P14" s="31">
        <f>[1]GL!P14</f>
        <v>0</v>
      </c>
      <c r="Q14" s="32">
        <f>[1]GL!Q14</f>
        <v>180726</v>
      </c>
    </row>
    <row r="15" spans="2:17" ht="26.25" customHeight="1" x14ac:dyDescent="0.3">
      <c r="B15" s="13" t="s">
        <v>57</v>
      </c>
      <c r="C15" s="31">
        <f>[1]GL!C15</f>
        <v>169519</v>
      </c>
      <c r="D15" s="31">
        <f>[1]GL!D15</f>
        <v>263293</v>
      </c>
      <c r="E15" s="31">
        <f>[1]GL!E15</f>
        <v>105360</v>
      </c>
      <c r="F15" s="31">
        <f>[1]GL!F15</f>
        <v>0</v>
      </c>
      <c r="G15" s="31">
        <f>[1]GL!G15</f>
        <v>69422</v>
      </c>
      <c r="H15" s="31">
        <f>[1]GL!H15</f>
        <v>92225</v>
      </c>
      <c r="I15" s="31">
        <f>[1]GL!I15</f>
        <v>0</v>
      </c>
      <c r="J15" s="31">
        <f>[1]GL!J15</f>
        <v>0</v>
      </c>
      <c r="K15" s="31">
        <f>[1]GL!K15</f>
        <v>0</v>
      </c>
      <c r="L15" s="31">
        <f>[1]GL!L15</f>
        <v>-24478</v>
      </c>
      <c r="M15" s="31">
        <f>[1]GL!M15</f>
        <v>80644</v>
      </c>
      <c r="N15" s="31">
        <f>[1]GL!N15</f>
        <v>27898</v>
      </c>
      <c r="O15" s="31">
        <f>[1]GL!O15</f>
        <v>0</v>
      </c>
      <c r="P15" s="31">
        <f>[1]GL!P15</f>
        <v>11250</v>
      </c>
      <c r="Q15" s="32">
        <f>[1]GL!Q15</f>
        <v>143137</v>
      </c>
    </row>
    <row r="16" spans="2:17" ht="26.25" customHeight="1" x14ac:dyDescent="0.3">
      <c r="B16" s="13" t="s">
        <v>58</v>
      </c>
      <c r="C16" s="31">
        <f>[1]GL!C16</f>
        <v>279526</v>
      </c>
      <c r="D16" s="31">
        <f>[1]GL!D16</f>
        <v>691412</v>
      </c>
      <c r="E16" s="31">
        <f>[1]GL!E16</f>
        <v>271119</v>
      </c>
      <c r="F16" s="31">
        <f>[1]GL!F16</f>
        <v>0</v>
      </c>
      <c r="G16" s="31">
        <f>[1]GL!G16</f>
        <v>279086</v>
      </c>
      <c r="H16" s="31">
        <f>[1]GL!H16</f>
        <v>122745</v>
      </c>
      <c r="I16" s="31">
        <f>[1]GL!I16</f>
        <v>0</v>
      </c>
      <c r="J16" s="31">
        <f>[1]GL!J16</f>
        <v>0</v>
      </c>
      <c r="K16" s="31">
        <f>[1]GL!K16</f>
        <v>0</v>
      </c>
      <c r="L16" s="31">
        <f>[1]GL!L16</f>
        <v>12767</v>
      </c>
      <c r="M16" s="31">
        <f>[1]GL!M16</f>
        <v>124099</v>
      </c>
      <c r="N16" s="31">
        <f>[1]GL!N16</f>
        <v>110184</v>
      </c>
      <c r="O16" s="31">
        <f>[1]GL!O16</f>
        <v>407</v>
      </c>
      <c r="P16" s="31">
        <f>[1]GL!P16</f>
        <v>204355</v>
      </c>
      <c r="Q16" s="32">
        <f>[1]GL!Q16</f>
        <v>196456</v>
      </c>
    </row>
    <row r="17" spans="2:17" ht="26.25" customHeight="1" x14ac:dyDescent="0.3">
      <c r="B17" s="13" t="s">
        <v>59</v>
      </c>
      <c r="C17" s="31">
        <f>[1]GL!C17</f>
        <v>26715</v>
      </c>
      <c r="D17" s="31">
        <f>[1]GL!D17</f>
        <v>42664</v>
      </c>
      <c r="E17" s="31">
        <f>[1]GL!E17</f>
        <v>12233</v>
      </c>
      <c r="F17" s="31">
        <f>[1]GL!F17</f>
        <v>0</v>
      </c>
      <c r="G17" s="31">
        <f>[1]GL!G17</f>
        <v>21267</v>
      </c>
      <c r="H17" s="31">
        <f>[1]GL!H17</f>
        <v>21267</v>
      </c>
      <c r="I17" s="31">
        <f>[1]GL!I17</f>
        <v>0</v>
      </c>
      <c r="J17" s="31">
        <f>[1]GL!J17</f>
        <v>0</v>
      </c>
      <c r="K17" s="31">
        <f>[1]GL!K17</f>
        <v>0</v>
      </c>
      <c r="L17" s="31">
        <f>[1]GL!L17</f>
        <v>2451</v>
      </c>
      <c r="M17" s="31">
        <f>[1]GL!M17</f>
        <v>1312</v>
      </c>
      <c r="N17" s="31">
        <f>[1]GL!N17</f>
        <v>8513</v>
      </c>
      <c r="O17" s="31">
        <f>[1]GL!O17</f>
        <v>0</v>
      </c>
      <c r="P17" s="31">
        <f>[1]GL!P17</f>
        <v>22500</v>
      </c>
      <c r="Q17" s="32">
        <f>[1]GL!Q17</f>
        <v>-68</v>
      </c>
    </row>
    <row r="18" spans="2:17" ht="26.25" customHeight="1" x14ac:dyDescent="0.3">
      <c r="B18" s="13" t="s">
        <v>133</v>
      </c>
      <c r="C18" s="31">
        <f>[1]GL!C18</f>
        <v>17325</v>
      </c>
      <c r="D18" s="31">
        <f>[1]GL!D18</f>
        <v>20532</v>
      </c>
      <c r="E18" s="31">
        <f>[1]GL!E18</f>
        <v>12296</v>
      </c>
      <c r="F18" s="31">
        <f>[1]GL!F18</f>
        <v>0</v>
      </c>
      <c r="G18" s="31">
        <f>[1]GL!G18</f>
        <v>5550</v>
      </c>
      <c r="H18" s="31">
        <f>[1]GL!H18</f>
        <v>5550</v>
      </c>
      <c r="I18" s="31">
        <f>[1]GL!I18</f>
        <v>0</v>
      </c>
      <c r="J18" s="31">
        <f>[1]GL!J18</f>
        <v>0</v>
      </c>
      <c r="K18" s="31">
        <f>[1]GL!K18</f>
        <v>0</v>
      </c>
      <c r="L18" s="31">
        <f>[1]GL!L18</f>
        <v>-1038</v>
      </c>
      <c r="M18" s="31">
        <f>[1]GL!M18</f>
        <v>10665</v>
      </c>
      <c r="N18" s="31">
        <f>[1]GL!N18</f>
        <v>2270</v>
      </c>
      <c r="O18" s="31">
        <f>[1]GL!O18</f>
        <v>0</v>
      </c>
      <c r="P18" s="31">
        <f>[1]GL!P18</f>
        <v>0</v>
      </c>
      <c r="Q18" s="32">
        <f>[1]GL!Q18</f>
        <v>16714</v>
      </c>
    </row>
    <row r="19" spans="2:17" ht="26.25" customHeight="1" x14ac:dyDescent="0.3">
      <c r="B19" s="13" t="s">
        <v>138</v>
      </c>
      <c r="C19" s="31">
        <f>[1]GL!C19</f>
        <v>324812</v>
      </c>
      <c r="D19" s="31">
        <f>[1]GL!D19</f>
        <v>317208</v>
      </c>
      <c r="E19" s="31">
        <f>[1]GL!E19</f>
        <v>246544</v>
      </c>
      <c r="F19" s="31">
        <f>[1]GL!F19</f>
        <v>0</v>
      </c>
      <c r="G19" s="31">
        <f>[1]GL!G19</f>
        <v>121942</v>
      </c>
      <c r="H19" s="31">
        <f>[1]GL!H19</f>
        <v>150913</v>
      </c>
      <c r="I19" s="31">
        <f>[1]GL!I19</f>
        <v>0</v>
      </c>
      <c r="J19" s="31">
        <f>[1]GL!J19</f>
        <v>0</v>
      </c>
      <c r="K19" s="31">
        <f>[1]GL!K19</f>
        <v>0</v>
      </c>
      <c r="L19" s="31">
        <f>[1]GL!L19</f>
        <v>-11190</v>
      </c>
      <c r="M19" s="31">
        <f>[1]GL!M19</f>
        <v>145862</v>
      </c>
      <c r="N19" s="31">
        <f>[1]GL!N19</f>
        <v>51545</v>
      </c>
      <c r="O19" s="31">
        <f>[1]GL!O19</f>
        <v>0</v>
      </c>
      <c r="P19" s="31">
        <f>[1]GL!P19</f>
        <v>0</v>
      </c>
      <c r="Q19" s="32">
        <f>[1]GL!Q19</f>
        <v>337316</v>
      </c>
    </row>
    <row r="20" spans="2:17" ht="26.25" customHeight="1" x14ac:dyDescent="0.3">
      <c r="B20" s="13" t="s">
        <v>35</v>
      </c>
      <c r="C20" s="31">
        <f>[1]GL!C20</f>
        <v>-128574</v>
      </c>
      <c r="D20" s="31">
        <f>[1]GL!D20</f>
        <v>78130</v>
      </c>
      <c r="E20" s="31">
        <f>[1]GL!E20</f>
        <v>33407</v>
      </c>
      <c r="F20" s="31">
        <f>[1]GL!F20</f>
        <v>0</v>
      </c>
      <c r="G20" s="31">
        <f>[1]GL!G20</f>
        <v>57846</v>
      </c>
      <c r="H20" s="31">
        <f>[1]GL!H20</f>
        <v>57846</v>
      </c>
      <c r="I20" s="31">
        <f>[1]GL!I20</f>
        <v>0</v>
      </c>
      <c r="J20" s="31">
        <f>[1]GL!J20</f>
        <v>0</v>
      </c>
      <c r="K20" s="31">
        <f>[1]GL!K20</f>
        <v>0</v>
      </c>
      <c r="L20" s="31">
        <f>[1]GL!L20</f>
        <v>4813</v>
      </c>
      <c r="M20" s="31">
        <f>[1]GL!M20</f>
        <v>11626</v>
      </c>
      <c r="N20" s="31">
        <f>[1]GL!N20</f>
        <v>3781</v>
      </c>
      <c r="O20" s="31">
        <f>[1]GL!O20</f>
        <v>0</v>
      </c>
      <c r="P20" s="31">
        <f>[1]GL!P20</f>
        <v>0</v>
      </c>
      <c r="Q20" s="32">
        <f>[1]GL!Q20</f>
        <v>-165671</v>
      </c>
    </row>
    <row r="21" spans="2:17" ht="26.25" customHeight="1" x14ac:dyDescent="0.3">
      <c r="B21" s="72" t="s">
        <v>199</v>
      </c>
      <c r="C21" s="31">
        <f>[1]GL!C21</f>
        <v>420927</v>
      </c>
      <c r="D21" s="31">
        <f>[1]GL!D21</f>
        <v>93193</v>
      </c>
      <c r="E21" s="31">
        <f>[1]GL!E21</f>
        <v>39730</v>
      </c>
      <c r="F21" s="31">
        <f>[1]GL!F21</f>
        <v>0</v>
      </c>
      <c r="G21" s="31">
        <f>[1]GL!G21</f>
        <v>274489</v>
      </c>
      <c r="H21" s="31">
        <f>[1]GL!H21</f>
        <v>357364</v>
      </c>
      <c r="I21" s="31">
        <f>[1]GL!I21</f>
        <v>0</v>
      </c>
      <c r="J21" s="31">
        <f>[1]GL!J21</f>
        <v>0</v>
      </c>
      <c r="K21" s="31">
        <f>[1]GL!K21</f>
        <v>0</v>
      </c>
      <c r="L21" s="31">
        <f>[1]GL!L21</f>
        <v>10075</v>
      </c>
      <c r="M21" s="31">
        <f>[1]GL!M21</f>
        <v>70694</v>
      </c>
      <c r="N21" s="31">
        <f>[1]GL!N21</f>
        <v>64425</v>
      </c>
      <c r="O21" s="31">
        <f>[1]GL!O21</f>
        <v>0</v>
      </c>
      <c r="P21" s="31">
        <f>[1]GL!P21</f>
        <v>-144416</v>
      </c>
      <c r="Q21" s="32">
        <f>[1]GL!Q21</f>
        <v>231364</v>
      </c>
    </row>
    <row r="22" spans="2:17" ht="26.25" customHeight="1" x14ac:dyDescent="0.3">
      <c r="B22" s="13" t="s">
        <v>60</v>
      </c>
      <c r="C22" s="31">
        <f>[1]GL!C22</f>
        <v>107032</v>
      </c>
      <c r="D22" s="31">
        <f>[1]GL!D22</f>
        <v>217266</v>
      </c>
      <c r="E22" s="31">
        <f>[1]GL!E22</f>
        <v>144671</v>
      </c>
      <c r="F22" s="31">
        <f>[1]GL!F22</f>
        <v>0</v>
      </c>
      <c r="G22" s="31">
        <f>[1]GL!G22</f>
        <v>96556</v>
      </c>
      <c r="H22" s="31">
        <f>[1]GL!H22</f>
        <v>38007</v>
      </c>
      <c r="I22" s="31">
        <f>[1]GL!I22</f>
        <v>0</v>
      </c>
      <c r="J22" s="31">
        <f>[1]GL!J22</f>
        <v>0</v>
      </c>
      <c r="K22" s="31">
        <f>[1]GL!K22</f>
        <v>0</v>
      </c>
      <c r="L22" s="31">
        <f>[1]GL!L22</f>
        <v>17076</v>
      </c>
      <c r="M22" s="31">
        <f>[1]GL!M22</f>
        <v>83111</v>
      </c>
      <c r="N22" s="31">
        <f>[1]GL!N22</f>
        <v>26887</v>
      </c>
      <c r="O22" s="31">
        <f>[1]GL!O22</f>
        <v>300</v>
      </c>
      <c r="P22" s="31">
        <f>[1]GL!P22</f>
        <v>-27401</v>
      </c>
      <c r="Q22" s="32">
        <f>[1]GL!Q22</f>
        <v>167497</v>
      </c>
    </row>
    <row r="23" spans="2:17" ht="26.25" customHeight="1" x14ac:dyDescent="0.3">
      <c r="B23" s="13" t="s">
        <v>61</v>
      </c>
      <c r="C23" s="31">
        <f>[1]GL!C23</f>
        <v>1505916</v>
      </c>
      <c r="D23" s="31">
        <f>[1]GL!D23</f>
        <v>824168</v>
      </c>
      <c r="E23" s="31">
        <f>[1]GL!E23</f>
        <v>225735</v>
      </c>
      <c r="F23" s="31">
        <f>[1]GL!F23</f>
        <v>0</v>
      </c>
      <c r="G23" s="31">
        <f>[1]GL!G23</f>
        <v>847798</v>
      </c>
      <c r="H23" s="31">
        <f>[1]GL!H23</f>
        <v>871027</v>
      </c>
      <c r="I23" s="31">
        <f>[1]GL!I23</f>
        <v>0</v>
      </c>
      <c r="J23" s="31">
        <f>[1]GL!J23</f>
        <v>0</v>
      </c>
      <c r="K23" s="31">
        <f>[1]GL!K23</f>
        <v>0</v>
      </c>
      <c r="L23" s="31">
        <f>[1]GL!L23</f>
        <v>170750</v>
      </c>
      <c r="M23" s="31">
        <f>[1]GL!M23</f>
        <v>109146</v>
      </c>
      <c r="N23" s="31">
        <f>[1]GL!N23</f>
        <v>14955</v>
      </c>
      <c r="O23" s="31">
        <f>[1]GL!O23</f>
        <v>0</v>
      </c>
      <c r="P23" s="31">
        <f>[1]GL!P23</f>
        <v>0</v>
      </c>
      <c r="Q23" s="32">
        <f>[1]GL!Q23</f>
        <v>595682</v>
      </c>
    </row>
    <row r="24" spans="2:17" ht="26.25" customHeight="1" x14ac:dyDescent="0.3">
      <c r="B24" s="13" t="s">
        <v>136</v>
      </c>
      <c r="C24" s="31">
        <f>[1]GL!C24</f>
        <v>15183</v>
      </c>
      <c r="D24" s="31">
        <f>[1]GL!D24</f>
        <v>43459</v>
      </c>
      <c r="E24" s="31">
        <f>[1]GL!E24</f>
        <v>24706</v>
      </c>
      <c r="F24" s="31">
        <f>[1]GL!F24</f>
        <v>97</v>
      </c>
      <c r="G24" s="31">
        <f>[1]GL!G24</f>
        <v>11456</v>
      </c>
      <c r="H24" s="31">
        <f>[1]GL!H24</f>
        <v>8436</v>
      </c>
      <c r="I24" s="31">
        <f>[1]GL!I24</f>
        <v>0</v>
      </c>
      <c r="J24" s="31">
        <f>[1]GL!J24</f>
        <v>0</v>
      </c>
      <c r="K24" s="31">
        <f>[1]GL!K24</f>
        <v>0</v>
      </c>
      <c r="L24" s="31">
        <f>[1]GL!L24</f>
        <v>4032</v>
      </c>
      <c r="M24" s="31">
        <f>[1]GL!M24</f>
        <v>8529</v>
      </c>
      <c r="N24" s="31">
        <f>[1]GL!N24</f>
        <v>8009</v>
      </c>
      <c r="O24" s="31">
        <f>[1]GL!O24</f>
        <v>310</v>
      </c>
      <c r="P24" s="31">
        <f>[1]GL!P24</f>
        <v>0</v>
      </c>
      <c r="Q24" s="32">
        <f>[1]GL!Q24</f>
        <v>26687</v>
      </c>
    </row>
    <row r="25" spans="2:17" ht="26.25" customHeight="1" x14ac:dyDescent="0.3">
      <c r="B25" s="13" t="s">
        <v>137</v>
      </c>
      <c r="C25" s="31">
        <f>[1]GL!C25</f>
        <v>13098</v>
      </c>
      <c r="D25" s="31">
        <f>[1]GL!D25</f>
        <v>2893</v>
      </c>
      <c r="E25" s="31">
        <f>[1]GL!E25</f>
        <v>2417</v>
      </c>
      <c r="F25" s="31">
        <f>[1]GL!F25</f>
        <v>0</v>
      </c>
      <c r="G25" s="31">
        <f>[1]GL!G25</f>
        <v>200</v>
      </c>
      <c r="H25" s="31">
        <f>[1]GL!H25</f>
        <v>200</v>
      </c>
      <c r="I25" s="31">
        <f>[1]GL!I25</f>
        <v>0</v>
      </c>
      <c r="J25" s="31">
        <f>[1]GL!J25</f>
        <v>0</v>
      </c>
      <c r="K25" s="31">
        <f>[1]GL!K25</f>
        <v>0</v>
      </c>
      <c r="L25" s="31">
        <f>[1]GL!L25</f>
        <v>1</v>
      </c>
      <c r="M25" s="31">
        <f>[1]GL!M25</f>
        <v>1614</v>
      </c>
      <c r="N25" s="31">
        <f>[1]GL!N25</f>
        <v>3007</v>
      </c>
      <c r="O25" s="31">
        <f>[1]GL!O25</f>
        <v>0</v>
      </c>
      <c r="P25" s="31">
        <f>[1]GL!P25</f>
        <v>0</v>
      </c>
      <c r="Q25" s="32">
        <f>[1]GL!Q25</f>
        <v>16708</v>
      </c>
    </row>
    <row r="26" spans="2:17" ht="26.25" customHeight="1" x14ac:dyDescent="0.3">
      <c r="B26" s="13" t="s">
        <v>155</v>
      </c>
      <c r="C26" s="31">
        <f>[1]GL!C26</f>
        <v>-394233</v>
      </c>
      <c r="D26" s="31">
        <f>[1]GL!D26</f>
        <v>479585</v>
      </c>
      <c r="E26" s="31">
        <f>[1]GL!E26</f>
        <v>239092</v>
      </c>
      <c r="F26" s="31">
        <f>[1]GL!F26</f>
        <v>0</v>
      </c>
      <c r="G26" s="31">
        <f>[1]GL!G26</f>
        <v>171990</v>
      </c>
      <c r="H26" s="31">
        <f>[1]GL!H26</f>
        <v>201653</v>
      </c>
      <c r="I26" s="31">
        <f>[1]GL!I26</f>
        <v>0</v>
      </c>
      <c r="J26" s="31">
        <f>[1]GL!J26</f>
        <v>0</v>
      </c>
      <c r="K26" s="31">
        <f>[1]GL!K26</f>
        <v>0</v>
      </c>
      <c r="L26" s="31">
        <f>[1]GL!L26</f>
        <v>31134</v>
      </c>
      <c r="M26" s="31">
        <f>[1]GL!M26</f>
        <v>38961</v>
      </c>
      <c r="N26" s="31">
        <f>[1]GL!N26</f>
        <v>4065</v>
      </c>
      <c r="O26" s="31">
        <f>[1]GL!O26</f>
        <v>0</v>
      </c>
      <c r="P26" s="31">
        <f>[1]GL!P26</f>
        <v>0</v>
      </c>
      <c r="Q26" s="32">
        <f>[1]GL!Q26</f>
        <v>-422824</v>
      </c>
    </row>
    <row r="27" spans="2:17" ht="26.25" customHeight="1" x14ac:dyDescent="0.3">
      <c r="B27" s="13" t="s">
        <v>38</v>
      </c>
      <c r="C27" s="31">
        <f>[1]GL!C27</f>
        <v>0</v>
      </c>
      <c r="D27" s="31">
        <f>[1]GL!D27</f>
        <v>15339</v>
      </c>
      <c r="E27" s="31">
        <f>[1]GL!E27</f>
        <v>9111</v>
      </c>
      <c r="F27" s="31">
        <f>[1]GL!F27</f>
        <v>0</v>
      </c>
      <c r="G27" s="31">
        <f>[1]GL!G27</f>
        <v>0</v>
      </c>
      <c r="H27" s="31">
        <f>[1]GL!H27</f>
        <v>0</v>
      </c>
      <c r="I27" s="31">
        <f>[1]GL!I27</f>
        <v>0</v>
      </c>
      <c r="J27" s="31">
        <f>[1]GL!J27</f>
        <v>0</v>
      </c>
      <c r="K27" s="31">
        <f>[1]GL!K27</f>
        <v>0</v>
      </c>
      <c r="L27" s="31">
        <f>[1]GL!L27</f>
        <v>-165</v>
      </c>
      <c r="M27" s="31">
        <f>[1]GL!M27</f>
        <v>7142</v>
      </c>
      <c r="N27" s="31">
        <f>[1]GL!N27</f>
        <v>4646</v>
      </c>
      <c r="O27" s="31">
        <f>[1]GL!O27</f>
        <v>0</v>
      </c>
      <c r="P27" s="31">
        <f>[1]GL!P27</f>
        <v>0</v>
      </c>
      <c r="Q27" s="32">
        <f>[1]GL!Q27</f>
        <v>6779</v>
      </c>
    </row>
    <row r="28" spans="2:17" ht="26.25" customHeight="1" x14ac:dyDescent="0.3">
      <c r="B28" s="13" t="s">
        <v>62</v>
      </c>
      <c r="C28" s="31">
        <f>[1]GL!C28</f>
        <v>563362</v>
      </c>
      <c r="D28" s="31">
        <f>[1]GL!D28</f>
        <v>121897</v>
      </c>
      <c r="E28" s="31">
        <f>[1]GL!E28</f>
        <v>71270</v>
      </c>
      <c r="F28" s="31">
        <f>[1]GL!F28</f>
        <v>0</v>
      </c>
      <c r="G28" s="31">
        <f>[1]GL!G28</f>
        <v>79531</v>
      </c>
      <c r="H28" s="31">
        <f>[1]GL!H28</f>
        <v>75449</v>
      </c>
      <c r="I28" s="31">
        <f>[1]GL!I28</f>
        <v>0</v>
      </c>
      <c r="J28" s="31">
        <f>[1]GL!J28</f>
        <v>0</v>
      </c>
      <c r="K28" s="31">
        <f>[1]GL!K28</f>
        <v>0</v>
      </c>
      <c r="L28" s="31">
        <f>[1]GL!L28</f>
        <v>-8942</v>
      </c>
      <c r="M28" s="31">
        <f>[1]GL!M28</f>
        <v>22182</v>
      </c>
      <c r="N28" s="31">
        <f>[1]GL!N28</f>
        <v>29088</v>
      </c>
      <c r="O28" s="31">
        <f>[1]GL!O28</f>
        <v>0</v>
      </c>
      <c r="P28" s="31">
        <f>[1]GL!P28</f>
        <v>0</v>
      </c>
      <c r="Q28" s="32">
        <f>[1]GL!Q28</f>
        <v>575031</v>
      </c>
    </row>
    <row r="29" spans="2:17" ht="26.25" customHeight="1" x14ac:dyDescent="0.3">
      <c r="B29" s="13" t="s">
        <v>63</v>
      </c>
      <c r="C29" s="31">
        <f>[1]GL!C29</f>
        <v>-218</v>
      </c>
      <c r="D29" s="31">
        <f>[1]GL!D29</f>
        <v>12625</v>
      </c>
      <c r="E29" s="31">
        <f>[1]GL!E29</f>
        <v>6235</v>
      </c>
      <c r="F29" s="31">
        <f>[1]GL!F29</f>
        <v>0</v>
      </c>
      <c r="G29" s="31">
        <f>[1]GL!G29</f>
        <v>18113</v>
      </c>
      <c r="H29" s="31">
        <f>[1]GL!H29</f>
        <v>9437</v>
      </c>
      <c r="I29" s="31">
        <f>[1]GL!I29</f>
        <v>0</v>
      </c>
      <c r="J29" s="31">
        <f>[1]GL!J29</f>
        <v>0</v>
      </c>
      <c r="K29" s="31">
        <f>[1]GL!K29</f>
        <v>0</v>
      </c>
      <c r="L29" s="31">
        <f>[1]GL!L29</f>
        <v>-611</v>
      </c>
      <c r="M29" s="31">
        <f>[1]GL!M29</f>
        <v>11255</v>
      </c>
      <c r="N29" s="31">
        <f>[1]GL!N29</f>
        <v>7524</v>
      </c>
      <c r="O29" s="31">
        <f>[1]GL!O29</f>
        <v>15749</v>
      </c>
      <c r="P29" s="31">
        <f>[1]GL!P29</f>
        <v>0</v>
      </c>
      <c r="Q29" s="32">
        <f>[1]GL!Q29</f>
        <v>-22288</v>
      </c>
    </row>
    <row r="30" spans="2:17" ht="26.25" customHeight="1" x14ac:dyDescent="0.3">
      <c r="B30" s="13" t="s">
        <v>64</v>
      </c>
      <c r="C30" s="31">
        <f>[1]GL!C30</f>
        <v>2125531</v>
      </c>
      <c r="D30" s="31">
        <f>[1]GL!D30</f>
        <v>304034</v>
      </c>
      <c r="E30" s="31">
        <f>[1]GL!E30</f>
        <v>72653</v>
      </c>
      <c r="F30" s="31">
        <f>[1]GL!F30</f>
        <v>0</v>
      </c>
      <c r="G30" s="31">
        <f>[1]GL!G30</f>
        <v>201668</v>
      </c>
      <c r="H30" s="31">
        <f>[1]GL!H30</f>
        <v>139981</v>
      </c>
      <c r="I30" s="31">
        <f>[1]GL!I30</f>
        <v>0</v>
      </c>
      <c r="J30" s="31">
        <f>[1]GL!J30</f>
        <v>0</v>
      </c>
      <c r="K30" s="31">
        <f>[1]GL!K30</f>
        <v>0</v>
      </c>
      <c r="L30" s="31">
        <f>[1]GL!L30</f>
        <v>13489</v>
      </c>
      <c r="M30" s="31">
        <f>[1]GL!M30</f>
        <v>121682</v>
      </c>
      <c r="N30" s="31">
        <f>[1]GL!N30</f>
        <v>0</v>
      </c>
      <c r="O30" s="31">
        <f>[1]GL!O30</f>
        <v>0</v>
      </c>
      <c r="P30" s="31">
        <f>[1]GL!P30</f>
        <v>0</v>
      </c>
      <c r="Q30" s="32">
        <f>[1]GL!Q30</f>
        <v>1923032</v>
      </c>
    </row>
    <row r="31" spans="2:17" ht="26.25" customHeight="1" x14ac:dyDescent="0.25">
      <c r="B31" s="79" t="s">
        <v>45</v>
      </c>
      <c r="C31" s="82">
        <f t="shared" ref="C31:Q31" si="0">SUM(C6:C30)</f>
        <v>8219711</v>
      </c>
      <c r="D31" s="82">
        <f t="shared" si="0"/>
        <v>6377636</v>
      </c>
      <c r="E31" s="82">
        <f t="shared" si="0"/>
        <v>3232687</v>
      </c>
      <c r="F31" s="82">
        <f t="shared" si="0"/>
        <v>97</v>
      </c>
      <c r="G31" s="82">
        <f t="shared" si="0"/>
        <v>3088051</v>
      </c>
      <c r="H31" s="82">
        <f t="shared" si="0"/>
        <v>3119526</v>
      </c>
      <c r="I31" s="82">
        <f t="shared" si="0"/>
        <v>0</v>
      </c>
      <c r="J31" s="82">
        <f t="shared" si="0"/>
        <v>0</v>
      </c>
      <c r="K31" s="82">
        <f t="shared" si="0"/>
        <v>0</v>
      </c>
      <c r="L31" s="154">
        <f t="shared" si="0"/>
        <v>225008</v>
      </c>
      <c r="M31" s="82">
        <f t="shared" si="0"/>
        <v>1652816</v>
      </c>
      <c r="N31" s="82">
        <f t="shared" si="0"/>
        <v>743425</v>
      </c>
      <c r="O31" s="82">
        <f t="shared" si="0"/>
        <v>19136</v>
      </c>
      <c r="P31" s="82">
        <f t="shared" si="0"/>
        <v>66288</v>
      </c>
      <c r="Q31" s="82">
        <f t="shared" si="0"/>
        <v>7113147</v>
      </c>
    </row>
    <row r="32" spans="2:17" ht="26.25" customHeight="1" x14ac:dyDescent="0.25">
      <c r="B32" s="255" t="s">
        <v>46</v>
      </c>
      <c r="C32" s="256"/>
      <c r="D32" s="256"/>
      <c r="E32" s="256"/>
      <c r="F32" s="256"/>
      <c r="G32" s="256"/>
      <c r="H32" s="256"/>
      <c r="I32" s="256"/>
      <c r="J32" s="256"/>
      <c r="K32" s="256"/>
      <c r="L32" s="256"/>
      <c r="M32" s="256"/>
      <c r="N32" s="256"/>
      <c r="O32" s="256"/>
      <c r="P32" s="256"/>
      <c r="Q32" s="257"/>
    </row>
    <row r="33" spans="2:17" ht="26.25" customHeight="1" x14ac:dyDescent="0.3">
      <c r="B33" s="13" t="s">
        <v>47</v>
      </c>
      <c r="C33" s="31">
        <f>[1]GL!C33</f>
        <v>0</v>
      </c>
      <c r="D33" s="31">
        <f>[1]GL!D33</f>
        <v>142618</v>
      </c>
      <c r="E33" s="31">
        <f>[1]GL!E33</f>
        <v>121226</v>
      </c>
      <c r="F33" s="31">
        <f>[1]GL!F33</f>
        <v>0</v>
      </c>
      <c r="G33" s="31">
        <f>[1]GL!G33</f>
        <v>55697</v>
      </c>
      <c r="H33" s="31">
        <f>[1]GL!H33</f>
        <v>59638</v>
      </c>
      <c r="I33" s="31">
        <f>[1]GL!I33</f>
        <v>0</v>
      </c>
      <c r="J33" s="31">
        <f>[1]GL!J33</f>
        <v>0</v>
      </c>
      <c r="K33" s="31">
        <f>[1]GL!K33</f>
        <v>0</v>
      </c>
      <c r="L33" s="31">
        <f>[1]GL!L33</f>
        <v>32290</v>
      </c>
      <c r="M33" s="31">
        <f>[1]GL!M33</f>
        <v>15787</v>
      </c>
      <c r="N33" s="31">
        <f>[1]GL!N33</f>
        <v>34952</v>
      </c>
      <c r="O33" s="31">
        <f>[1]GL!O33</f>
        <v>1543</v>
      </c>
      <c r="P33" s="31">
        <f>[1]GL!P33</f>
        <v>0</v>
      </c>
      <c r="Q33" s="32">
        <f>[1]GL!Q33</f>
        <v>46919</v>
      </c>
    </row>
    <row r="34" spans="2:17" ht="26.25" customHeight="1" x14ac:dyDescent="0.3">
      <c r="B34" s="13" t="s">
        <v>79</v>
      </c>
      <c r="C34" s="31">
        <f>[1]GL!C34</f>
        <v>0</v>
      </c>
      <c r="D34" s="31">
        <f>[1]GL!D34</f>
        <v>791872</v>
      </c>
      <c r="E34" s="31">
        <f>[1]GL!E34</f>
        <v>665136</v>
      </c>
      <c r="F34" s="31">
        <f>[1]GL!F34</f>
        <v>-208779</v>
      </c>
      <c r="G34" s="31">
        <f>[1]GL!G34</f>
        <v>235185</v>
      </c>
      <c r="H34" s="31">
        <f>[1]GL!H34</f>
        <v>174186</v>
      </c>
      <c r="I34" s="31">
        <f>[1]GL!I34</f>
        <v>0</v>
      </c>
      <c r="J34" s="31">
        <f>[1]GL!J34</f>
        <v>0</v>
      </c>
      <c r="K34" s="31">
        <f>[1]GL!K34</f>
        <v>0</v>
      </c>
      <c r="L34" s="31">
        <f>[1]GL!L34</f>
        <v>175541</v>
      </c>
      <c r="M34" s="31">
        <f>[1]GL!M34</f>
        <v>78268</v>
      </c>
      <c r="N34" s="31">
        <f>[1]GL!N34</f>
        <v>0</v>
      </c>
      <c r="O34" s="31">
        <f>[1]GL!O34</f>
        <v>0</v>
      </c>
      <c r="P34" s="31">
        <f>[1]GL!P34</f>
        <v>0</v>
      </c>
      <c r="Q34" s="32">
        <f>[1]GL!Q34</f>
        <v>28363</v>
      </c>
    </row>
    <row r="35" spans="2:17" ht="26.25" customHeight="1" x14ac:dyDescent="0.3">
      <c r="B35" s="13" t="s">
        <v>48</v>
      </c>
      <c r="C35" s="31">
        <f>[1]GL!C35</f>
        <v>5712901</v>
      </c>
      <c r="D35" s="31">
        <f>[1]GL!D35</f>
        <v>771138</v>
      </c>
      <c r="E35" s="31">
        <f>[1]GL!E35</f>
        <v>722912</v>
      </c>
      <c r="F35" s="31">
        <f>[1]GL!F35</f>
        <v>0</v>
      </c>
      <c r="G35" s="31">
        <f>[1]GL!G35</f>
        <v>394455</v>
      </c>
      <c r="H35" s="31">
        <f>[1]GL!H35</f>
        <v>436576</v>
      </c>
      <c r="I35" s="31">
        <f>[1]GL!I35</f>
        <v>0</v>
      </c>
      <c r="J35" s="31">
        <f>[1]GL!J35</f>
        <v>0</v>
      </c>
      <c r="K35" s="31">
        <f>[1]GL!K35</f>
        <v>0</v>
      </c>
      <c r="L35" s="31">
        <f>[1]GL!L35</f>
        <v>245370</v>
      </c>
      <c r="M35" s="31">
        <f>[1]GL!M35</f>
        <v>77689</v>
      </c>
      <c r="N35" s="31">
        <f>[1]GL!N35</f>
        <v>285768</v>
      </c>
      <c r="O35" s="31">
        <f>[1]GL!O35</f>
        <v>0</v>
      </c>
      <c r="P35" s="31">
        <f>[1]GL!P35</f>
        <v>0</v>
      </c>
      <c r="Q35" s="32">
        <f>[1]GL!Q35</f>
        <v>5961945</v>
      </c>
    </row>
    <row r="36" spans="2:17" ht="26.25" customHeight="1" x14ac:dyDescent="0.25">
      <c r="B36" s="79" t="s">
        <v>45</v>
      </c>
      <c r="C36" s="82">
        <f>SUM(C33:C35)</f>
        <v>5712901</v>
      </c>
      <c r="D36" s="82">
        <f t="shared" ref="D36:Q36" si="1">SUM(D33:D35)</f>
        <v>1705628</v>
      </c>
      <c r="E36" s="82">
        <f t="shared" si="1"/>
        <v>1509274</v>
      </c>
      <c r="F36" s="82">
        <f t="shared" si="1"/>
        <v>-208779</v>
      </c>
      <c r="G36" s="82">
        <f t="shared" si="1"/>
        <v>685337</v>
      </c>
      <c r="H36" s="82">
        <f t="shared" si="1"/>
        <v>670400</v>
      </c>
      <c r="I36" s="82">
        <f t="shared" si="1"/>
        <v>0</v>
      </c>
      <c r="J36" s="82">
        <f t="shared" si="1"/>
        <v>0</v>
      </c>
      <c r="K36" s="82">
        <f t="shared" si="1"/>
        <v>0</v>
      </c>
      <c r="L36" s="82">
        <f t="shared" si="1"/>
        <v>453201</v>
      </c>
      <c r="M36" s="82">
        <f t="shared" si="1"/>
        <v>171744</v>
      </c>
      <c r="N36" s="82">
        <f t="shared" si="1"/>
        <v>320720</v>
      </c>
      <c r="O36" s="82">
        <f t="shared" si="1"/>
        <v>1543</v>
      </c>
      <c r="P36" s="82">
        <f t="shared" si="1"/>
        <v>0</v>
      </c>
      <c r="Q36" s="82">
        <f t="shared" si="1"/>
        <v>6037227</v>
      </c>
    </row>
    <row r="37" spans="2:17" x14ac:dyDescent="0.25">
      <c r="B37" s="259" t="s">
        <v>50</v>
      </c>
      <c r="C37" s="259"/>
      <c r="D37" s="259"/>
      <c r="E37" s="259"/>
      <c r="F37" s="259"/>
      <c r="G37" s="259"/>
      <c r="H37" s="259"/>
      <c r="I37" s="259"/>
      <c r="J37" s="259"/>
      <c r="K37" s="259"/>
      <c r="L37" s="259"/>
      <c r="M37" s="259"/>
      <c r="N37" s="259"/>
      <c r="O37" s="259"/>
      <c r="P37" s="259"/>
      <c r="Q37" s="259"/>
    </row>
    <row r="39" spans="2:17" x14ac:dyDescent="0.25">
      <c r="C39" s="152"/>
      <c r="D39" s="152"/>
      <c r="E39" s="152"/>
      <c r="F39" s="152"/>
      <c r="G39" s="152"/>
      <c r="H39" s="152"/>
      <c r="I39" s="152"/>
      <c r="J39" s="152"/>
      <c r="K39" s="152"/>
      <c r="L39" s="152"/>
      <c r="M39" s="152"/>
      <c r="N39" s="152"/>
      <c r="O39" s="152"/>
      <c r="P39" s="152"/>
      <c r="Q39" s="152"/>
    </row>
  </sheetData>
  <sheetProtection sheet="1" objects="1" scenarios="1"/>
  <mergeCells count="4">
    <mergeCell ref="B3:Q3"/>
    <mergeCell ref="B32:Q32"/>
    <mergeCell ref="B37:Q37"/>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7"/>
  <sheetViews>
    <sheetView showGridLines="0" topLeftCell="A31" zoomScale="80" zoomScaleNormal="80" workbookViewId="0">
      <selection activeCell="G53" sqref="G52:G53"/>
    </sheetView>
  </sheetViews>
  <sheetFormatPr defaultColWidth="15.7109375" defaultRowHeight="15" x14ac:dyDescent="0.25"/>
  <cols>
    <col min="1" max="1" width="15.7109375" style="8"/>
    <col min="2" max="2" width="43.140625" style="8" customWidth="1"/>
    <col min="3" max="16" width="21" style="8" customWidth="1"/>
    <col min="17" max="17" width="21" style="15" customWidth="1"/>
    <col min="18" max="16384" width="15.7109375" style="8"/>
  </cols>
  <sheetData>
    <row r="2" spans="2:17" ht="8.25" customHeight="1" x14ac:dyDescent="0.25"/>
    <row r="3" spans="2:17" ht="24.75" customHeight="1" x14ac:dyDescent="0.25">
      <c r="B3" s="263" t="s">
        <v>208</v>
      </c>
      <c r="C3" s="263"/>
      <c r="D3" s="263"/>
      <c r="E3" s="263"/>
      <c r="F3" s="263"/>
      <c r="G3" s="263"/>
      <c r="H3" s="263"/>
      <c r="I3" s="263"/>
      <c r="J3" s="263"/>
      <c r="K3" s="263"/>
      <c r="L3" s="263"/>
      <c r="M3" s="263"/>
      <c r="N3" s="263"/>
      <c r="O3" s="263"/>
      <c r="P3" s="263"/>
      <c r="Q3" s="263"/>
    </row>
    <row r="4" spans="2:17" s="27" customFormat="1" ht="26.25" x14ac:dyDescent="0.25">
      <c r="B4" s="89" t="s">
        <v>0</v>
      </c>
      <c r="C4" s="85" t="s">
        <v>66</v>
      </c>
      <c r="D4" s="85" t="s">
        <v>67</v>
      </c>
      <c r="E4" s="85" t="s">
        <v>68</v>
      </c>
      <c r="F4" s="85" t="s">
        <v>69</v>
      </c>
      <c r="G4" s="85" t="s">
        <v>70</v>
      </c>
      <c r="H4" s="85" t="s">
        <v>87</v>
      </c>
      <c r="I4" s="90" t="s">
        <v>71</v>
      </c>
      <c r="J4" s="85" t="s">
        <v>72</v>
      </c>
      <c r="K4" s="128" t="s">
        <v>73</v>
      </c>
      <c r="L4" s="128" t="s">
        <v>74</v>
      </c>
      <c r="M4" s="128" t="s">
        <v>75</v>
      </c>
      <c r="N4" s="128" t="s">
        <v>2</v>
      </c>
      <c r="O4" s="128" t="s">
        <v>76</v>
      </c>
      <c r="P4" s="128" t="s">
        <v>77</v>
      </c>
      <c r="Q4" s="128" t="s">
        <v>78</v>
      </c>
    </row>
    <row r="5" spans="2:17" ht="27" customHeight="1" x14ac:dyDescent="0.25">
      <c r="B5" s="255" t="s">
        <v>16</v>
      </c>
      <c r="C5" s="256"/>
      <c r="D5" s="256"/>
      <c r="E5" s="256"/>
      <c r="F5" s="256"/>
      <c r="G5" s="256"/>
      <c r="H5" s="256"/>
      <c r="I5" s="256"/>
      <c r="J5" s="256"/>
      <c r="K5" s="256"/>
      <c r="L5" s="256"/>
      <c r="M5" s="256"/>
      <c r="N5" s="256"/>
      <c r="O5" s="256"/>
      <c r="P5" s="256"/>
      <c r="Q5" s="257"/>
    </row>
    <row r="6" spans="2:17" ht="27" customHeight="1" x14ac:dyDescent="0.3">
      <c r="B6" s="13" t="s">
        <v>51</v>
      </c>
      <c r="C6" s="31">
        <f>[1]GC!C6</f>
        <v>72541</v>
      </c>
      <c r="D6" s="31">
        <f>[1]GC!D6</f>
        <v>178987</v>
      </c>
      <c r="E6" s="31">
        <f>[1]GC!E6</f>
        <v>160873</v>
      </c>
      <c r="F6" s="31">
        <f>[1]GC!F6</f>
        <v>0</v>
      </c>
      <c r="G6" s="31">
        <f>[1]GC!G6</f>
        <v>26696</v>
      </c>
      <c r="H6" s="31">
        <f>[1]GC!H6</f>
        <v>31602</v>
      </c>
      <c r="I6" s="31">
        <f>[1]GC!I6</f>
        <v>0</v>
      </c>
      <c r="J6" s="31">
        <f>[1]GC!J6</f>
        <v>0</v>
      </c>
      <c r="K6" s="31">
        <f>[1]GC!K6</f>
        <v>0</v>
      </c>
      <c r="L6" s="31">
        <f>[1]GC!L6</f>
        <v>19690</v>
      </c>
      <c r="M6" s="31">
        <f>[1]GC!M6</f>
        <v>3853</v>
      </c>
      <c r="N6" s="31">
        <f>[1]GC!N6</f>
        <v>1899</v>
      </c>
      <c r="O6" s="31">
        <f>[1]GC!O6</f>
        <v>160</v>
      </c>
      <c r="P6" s="31">
        <f>[1]GC!P6</f>
        <v>0</v>
      </c>
      <c r="Q6" s="32">
        <f>[1]GC!Q6</f>
        <v>180007</v>
      </c>
    </row>
    <row r="7" spans="2:17" ht="27" customHeight="1" x14ac:dyDescent="0.3">
      <c r="B7" s="13" t="s">
        <v>144</v>
      </c>
      <c r="C7" s="31">
        <f>[1]GC!C7</f>
        <v>-30092</v>
      </c>
      <c r="D7" s="31">
        <f>[1]GC!D7</f>
        <v>568030</v>
      </c>
      <c r="E7" s="31">
        <f>[1]GC!E7</f>
        <v>364711</v>
      </c>
      <c r="F7" s="31">
        <f>[1]GC!F7</f>
        <v>0</v>
      </c>
      <c r="G7" s="31">
        <f>[1]GC!G7</f>
        <v>123769</v>
      </c>
      <c r="H7" s="31">
        <f>[1]GC!H7</f>
        <v>230871</v>
      </c>
      <c r="I7" s="31">
        <f>[1]GC!I7</f>
        <v>0</v>
      </c>
      <c r="J7" s="31">
        <f>[1]GC!J7</f>
        <v>0</v>
      </c>
      <c r="K7" s="31">
        <f>[1]GC!K7</f>
        <v>0</v>
      </c>
      <c r="L7" s="31">
        <f>[1]GC!L7</f>
        <v>125029</v>
      </c>
      <c r="M7" s="31">
        <f>[1]GC!M7</f>
        <v>82619</v>
      </c>
      <c r="N7" s="31">
        <f>[1]GC!N7</f>
        <v>55088</v>
      </c>
      <c r="O7" s="31">
        <f>[1]GC!O7</f>
        <v>0</v>
      </c>
      <c r="P7" s="31">
        <f>[1]GC!P7</f>
        <v>0</v>
      </c>
      <c r="Q7" s="32">
        <f>[1]GC!Q7</f>
        <v>-48813</v>
      </c>
    </row>
    <row r="8" spans="2:17" ht="27" customHeight="1" x14ac:dyDescent="0.3">
      <c r="B8" s="13" t="s">
        <v>154</v>
      </c>
      <c r="C8" s="31">
        <f>[1]GC!C8</f>
        <v>84937</v>
      </c>
      <c r="D8" s="31">
        <f>[1]GC!D8</f>
        <v>898258</v>
      </c>
      <c r="E8" s="31">
        <f>[1]GC!E8</f>
        <v>784888</v>
      </c>
      <c r="F8" s="31">
        <f>[1]GC!F8</f>
        <v>0</v>
      </c>
      <c r="G8" s="31">
        <f>[1]GC!G8</f>
        <v>374143</v>
      </c>
      <c r="H8" s="31">
        <f>[1]GC!H8</f>
        <v>374143</v>
      </c>
      <c r="I8" s="31">
        <f>[1]GC!I8</f>
        <v>0</v>
      </c>
      <c r="J8" s="31">
        <f>[1]GC!J8</f>
        <v>0</v>
      </c>
      <c r="K8" s="31">
        <f>[1]GC!K8</f>
        <v>0</v>
      </c>
      <c r="L8" s="31">
        <f>[1]GC!L8</f>
        <v>-330</v>
      </c>
      <c r="M8" s="31">
        <f>[1]GC!M8</f>
        <v>242494</v>
      </c>
      <c r="N8" s="31">
        <f>[1]GC!N8</f>
        <v>91592</v>
      </c>
      <c r="O8" s="31">
        <f>[1]GC!O8</f>
        <v>707</v>
      </c>
      <c r="P8" s="31">
        <f>[1]GC!P8</f>
        <v>0</v>
      </c>
      <c r="Q8" s="32">
        <f>[1]GC!Q8</f>
        <v>344403</v>
      </c>
    </row>
    <row r="9" spans="2:17" ht="27" customHeight="1" x14ac:dyDescent="0.3">
      <c r="B9" s="13" t="s">
        <v>52</v>
      </c>
      <c r="C9" s="31">
        <f>[1]GC!C9</f>
        <v>0</v>
      </c>
      <c r="D9" s="31">
        <f>[1]GC!D9</f>
        <v>0</v>
      </c>
      <c r="E9" s="31">
        <f>[1]GC!E9</f>
        <v>-17092</v>
      </c>
      <c r="F9" s="31">
        <f>[1]GC!F9</f>
        <v>0</v>
      </c>
      <c r="G9" s="31">
        <f>[1]GC!G9</f>
        <v>0</v>
      </c>
      <c r="H9" s="31">
        <f>[1]GC!H9</f>
        <v>0</v>
      </c>
      <c r="I9" s="31">
        <f>[1]GC!I9</f>
        <v>0</v>
      </c>
      <c r="J9" s="31">
        <f>[1]GC!J9</f>
        <v>0</v>
      </c>
      <c r="K9" s="31">
        <f>[1]GC!K9</f>
        <v>0</v>
      </c>
      <c r="L9" s="31">
        <f>[1]GC!L9</f>
        <v>0</v>
      </c>
      <c r="M9" s="31">
        <f>[1]GC!M9</f>
        <v>0</v>
      </c>
      <c r="N9" s="31">
        <f>[1]GC!N9</f>
        <v>0</v>
      </c>
      <c r="O9" s="31">
        <f>[1]GC!O9</f>
        <v>0</v>
      </c>
      <c r="P9" s="31">
        <f>[1]GC!P9</f>
        <v>0</v>
      </c>
      <c r="Q9" s="32">
        <f>[1]GC!Q9</f>
        <v>-17092</v>
      </c>
    </row>
    <row r="10" spans="2:17" ht="27" customHeight="1" x14ac:dyDescent="0.3">
      <c r="B10" s="13" t="s">
        <v>53</v>
      </c>
      <c r="C10" s="31">
        <f>[1]GC!C10</f>
        <v>525708</v>
      </c>
      <c r="D10" s="31">
        <f>[1]GC!D10</f>
        <v>1971147</v>
      </c>
      <c r="E10" s="31">
        <f>[1]GC!E10</f>
        <v>1376460</v>
      </c>
      <c r="F10" s="31">
        <f>[1]GC!F10</f>
        <v>0</v>
      </c>
      <c r="G10" s="31">
        <f>[1]GC!G10</f>
        <v>402217</v>
      </c>
      <c r="H10" s="31">
        <f>[1]GC!H10</f>
        <v>557634</v>
      </c>
      <c r="I10" s="31">
        <f>[1]GC!I10</f>
        <v>0</v>
      </c>
      <c r="J10" s="31">
        <f>[1]GC!J10</f>
        <v>0</v>
      </c>
      <c r="K10" s="31">
        <f>[1]GC!K10</f>
        <v>0</v>
      </c>
      <c r="L10" s="31">
        <f>[1]GC!L10</f>
        <v>89833</v>
      </c>
      <c r="M10" s="31">
        <f>[1]GC!M10</f>
        <v>361077</v>
      </c>
      <c r="N10" s="31">
        <f>[1]GC!N10</f>
        <v>110126</v>
      </c>
      <c r="O10" s="31">
        <f>[1]GC!O10</f>
        <v>0</v>
      </c>
      <c r="P10" s="31">
        <f>[1]GC!P10</f>
        <v>86250</v>
      </c>
      <c r="Q10" s="32">
        <f>[1]GC!Q10</f>
        <v>917501</v>
      </c>
    </row>
    <row r="11" spans="2:17" ht="27" customHeight="1" x14ac:dyDescent="0.3">
      <c r="B11" s="13" t="s">
        <v>22</v>
      </c>
      <c r="C11" s="31">
        <f>[1]GC!C11</f>
        <v>0</v>
      </c>
      <c r="D11" s="31">
        <f>[1]GC!D11</f>
        <v>0</v>
      </c>
      <c r="E11" s="31">
        <f>[1]GC!E11</f>
        <v>0</v>
      </c>
      <c r="F11" s="31">
        <f>[1]GC!F11</f>
        <v>0</v>
      </c>
      <c r="G11" s="31">
        <f>[1]GC!G11</f>
        <v>0</v>
      </c>
      <c r="H11" s="31">
        <f>[1]GC!H11</f>
        <v>0</v>
      </c>
      <c r="I11" s="31">
        <f>[1]GC!I11</f>
        <v>0</v>
      </c>
      <c r="J11" s="31">
        <f>[1]GC!J11</f>
        <v>0</v>
      </c>
      <c r="K11" s="31">
        <f>[1]GC!K11</f>
        <v>0</v>
      </c>
      <c r="L11" s="31">
        <f>[1]GC!L11</f>
        <v>0</v>
      </c>
      <c r="M11" s="31">
        <f>[1]GC!M11</f>
        <v>0</v>
      </c>
      <c r="N11" s="31">
        <f>[1]GC!N11</f>
        <v>0</v>
      </c>
      <c r="O11" s="31">
        <f>[1]GC!O11</f>
        <v>0</v>
      </c>
      <c r="P11" s="31">
        <f>[1]GC!P11</f>
        <v>0</v>
      </c>
      <c r="Q11" s="32">
        <f>[1]GC!Q11</f>
        <v>0</v>
      </c>
    </row>
    <row r="12" spans="2:17" ht="27" customHeight="1" x14ac:dyDescent="0.3">
      <c r="B12" s="13" t="s">
        <v>54</v>
      </c>
      <c r="C12" s="31">
        <f>[1]GC!C12</f>
        <v>12803</v>
      </c>
      <c r="D12" s="31">
        <f>[1]GC!D12</f>
        <v>8622</v>
      </c>
      <c r="E12" s="31">
        <f>[1]GC!E12</f>
        <v>1564</v>
      </c>
      <c r="F12" s="31">
        <f>[1]GC!F12</f>
        <v>0</v>
      </c>
      <c r="G12" s="31">
        <f>[1]GC!G12</f>
        <v>200</v>
      </c>
      <c r="H12" s="31">
        <f>[1]GC!H12</f>
        <v>0</v>
      </c>
      <c r="I12" s="31">
        <f>[1]GC!I12</f>
        <v>0</v>
      </c>
      <c r="J12" s="31">
        <f>[1]GC!J12</f>
        <v>0</v>
      </c>
      <c r="K12" s="31">
        <f>[1]GC!K12</f>
        <v>0</v>
      </c>
      <c r="L12" s="31">
        <f>[1]GC!L12</f>
        <v>-1093</v>
      </c>
      <c r="M12" s="31">
        <f>[1]GC!M12</f>
        <v>1579</v>
      </c>
      <c r="N12" s="31">
        <f>[1]GC!N12</f>
        <v>2254</v>
      </c>
      <c r="O12" s="31">
        <f>[1]GC!O12</f>
        <v>0</v>
      </c>
      <c r="P12" s="31">
        <f>[1]GC!P12</f>
        <v>0</v>
      </c>
      <c r="Q12" s="32">
        <f>[1]GC!Q12</f>
        <v>16134</v>
      </c>
    </row>
    <row r="13" spans="2:17" ht="27" customHeight="1" x14ac:dyDescent="0.3">
      <c r="B13" s="13" t="s">
        <v>55</v>
      </c>
      <c r="C13" s="31">
        <f>[1]GC!C13</f>
        <v>704</v>
      </c>
      <c r="D13" s="31">
        <f>[1]GC!D13</f>
        <v>4976</v>
      </c>
      <c r="E13" s="31">
        <f>[1]GC!E13</f>
        <v>293</v>
      </c>
      <c r="F13" s="31">
        <f>[1]GC!F13</f>
        <v>0</v>
      </c>
      <c r="G13" s="31">
        <f>[1]GC!G13</f>
        <v>0</v>
      </c>
      <c r="H13" s="31">
        <f>[1]GC!H13</f>
        <v>0</v>
      </c>
      <c r="I13" s="31">
        <f>[1]GC!I13</f>
        <v>0</v>
      </c>
      <c r="J13" s="31">
        <f>[1]GC!J13</f>
        <v>0</v>
      </c>
      <c r="K13" s="31">
        <f>[1]GC!K13</f>
        <v>0</v>
      </c>
      <c r="L13" s="31">
        <f>[1]GC!L13</f>
        <v>-967</v>
      </c>
      <c r="M13" s="31">
        <f>[1]GC!M13</f>
        <v>525</v>
      </c>
      <c r="N13" s="31">
        <f>[1]GC!N13</f>
        <v>263</v>
      </c>
      <c r="O13" s="31">
        <f>[1]GC!O13</f>
        <v>0</v>
      </c>
      <c r="P13" s="31">
        <f>[1]GC!P13</f>
        <v>0</v>
      </c>
      <c r="Q13" s="32">
        <f>[1]GC!Q13</f>
        <v>1702</v>
      </c>
    </row>
    <row r="14" spans="2:17" ht="27" customHeight="1" x14ac:dyDescent="0.3">
      <c r="B14" s="13" t="s">
        <v>56</v>
      </c>
      <c r="C14" s="31">
        <f>[1]GC!C14</f>
        <v>0</v>
      </c>
      <c r="D14" s="31">
        <f>[1]GC!D14</f>
        <v>0</v>
      </c>
      <c r="E14" s="31">
        <f>[1]GC!E14</f>
        <v>0</v>
      </c>
      <c r="F14" s="31">
        <f>[1]GC!F14</f>
        <v>0</v>
      </c>
      <c r="G14" s="31">
        <f>[1]GC!G14</f>
        <v>0</v>
      </c>
      <c r="H14" s="31">
        <f>[1]GC!H14</f>
        <v>0</v>
      </c>
      <c r="I14" s="31">
        <f>[1]GC!I14</f>
        <v>0</v>
      </c>
      <c r="J14" s="31">
        <f>[1]GC!J14</f>
        <v>0</v>
      </c>
      <c r="K14" s="31">
        <f>[1]GC!K14</f>
        <v>0</v>
      </c>
      <c r="L14" s="31">
        <f>[1]GC!L14</f>
        <v>0</v>
      </c>
      <c r="M14" s="31">
        <f>[1]GC!M14</f>
        <v>0</v>
      </c>
      <c r="N14" s="31">
        <f>[1]GC!N14</f>
        <v>0</v>
      </c>
      <c r="O14" s="31">
        <f>[1]GC!O14</f>
        <v>0</v>
      </c>
      <c r="P14" s="31">
        <f>[1]GC!P14</f>
        <v>0</v>
      </c>
      <c r="Q14" s="32">
        <f>[1]GC!Q14</f>
        <v>0</v>
      </c>
    </row>
    <row r="15" spans="2:17" ht="27" customHeight="1" x14ac:dyDescent="0.3">
      <c r="B15" s="13" t="s">
        <v>57</v>
      </c>
      <c r="C15" s="31">
        <f>[1]GC!C15</f>
        <v>118538</v>
      </c>
      <c r="D15" s="31">
        <f>[1]GC!D15</f>
        <v>180012</v>
      </c>
      <c r="E15" s="31">
        <f>[1]GC!E15</f>
        <v>106622</v>
      </c>
      <c r="F15" s="31">
        <f>[1]GC!F15</f>
        <v>0</v>
      </c>
      <c r="G15" s="31">
        <f>[1]GC!G15</f>
        <v>61152</v>
      </c>
      <c r="H15" s="31">
        <f>[1]GC!H15</f>
        <v>64675</v>
      </c>
      <c r="I15" s="31">
        <f>[1]GC!I15</f>
        <v>0</v>
      </c>
      <c r="J15" s="31">
        <f>[1]GC!J15</f>
        <v>0</v>
      </c>
      <c r="K15" s="31">
        <f>[1]GC!K15</f>
        <v>0</v>
      </c>
      <c r="L15" s="31">
        <f>[1]GC!L15</f>
        <v>-4222</v>
      </c>
      <c r="M15" s="31">
        <f>[1]GC!M15</f>
        <v>58293</v>
      </c>
      <c r="N15" s="31">
        <f>[1]GC!N15</f>
        <v>15710</v>
      </c>
      <c r="O15" s="31">
        <f>[1]GC!O15</f>
        <v>0</v>
      </c>
      <c r="P15" s="31">
        <f>[1]GC!P15</f>
        <v>6750</v>
      </c>
      <c r="Q15" s="32">
        <f>[1]GC!Q15</f>
        <v>115374</v>
      </c>
    </row>
    <row r="16" spans="2:17" ht="27" customHeight="1" x14ac:dyDescent="0.3">
      <c r="B16" s="13" t="s">
        <v>58</v>
      </c>
      <c r="C16" s="31">
        <f>[1]GC!C16</f>
        <v>119326</v>
      </c>
      <c r="D16" s="31">
        <f>[1]GC!D16</f>
        <v>90218</v>
      </c>
      <c r="E16" s="31">
        <f>[1]GC!E16</f>
        <v>87109</v>
      </c>
      <c r="F16" s="31">
        <f>[1]GC!F16</f>
        <v>0</v>
      </c>
      <c r="G16" s="31">
        <f>[1]GC!G16</f>
        <v>44867</v>
      </c>
      <c r="H16" s="31">
        <f>[1]GC!H16</f>
        <v>39819</v>
      </c>
      <c r="I16" s="31">
        <f>[1]GC!I16</f>
        <v>0</v>
      </c>
      <c r="J16" s="31">
        <f>[1]GC!J16</f>
        <v>0</v>
      </c>
      <c r="K16" s="31">
        <f>[1]GC!K16</f>
        <v>0</v>
      </c>
      <c r="L16" s="31">
        <f>[1]GC!L16</f>
        <v>21542</v>
      </c>
      <c r="M16" s="31">
        <f>[1]GC!M16</f>
        <v>16193</v>
      </c>
      <c r="N16" s="31">
        <f>[1]GC!N16</f>
        <v>14377</v>
      </c>
      <c r="O16" s="31">
        <f>[1]GC!O16</f>
        <v>53</v>
      </c>
      <c r="P16" s="31">
        <f>[1]GC!P16</f>
        <v>0</v>
      </c>
      <c r="Q16" s="32">
        <f>[1]GC!Q16</f>
        <v>143206</v>
      </c>
    </row>
    <row r="17" spans="2:17" ht="27" customHeight="1" x14ac:dyDescent="0.3">
      <c r="B17" s="13" t="s">
        <v>59</v>
      </c>
      <c r="C17" s="31">
        <f>[1]GC!C17</f>
        <v>0</v>
      </c>
      <c r="D17" s="31">
        <f>[1]GC!D17</f>
        <v>0</v>
      </c>
      <c r="E17" s="31">
        <f>[1]GC!E17</f>
        <v>0</v>
      </c>
      <c r="F17" s="31">
        <f>[1]GC!F17</f>
        <v>0</v>
      </c>
      <c r="G17" s="31">
        <f>[1]GC!G17</f>
        <v>0</v>
      </c>
      <c r="H17" s="31">
        <f>[1]GC!H17</f>
        <v>0</v>
      </c>
      <c r="I17" s="31">
        <f>[1]GC!I17</f>
        <v>0</v>
      </c>
      <c r="J17" s="31">
        <f>[1]GC!J17</f>
        <v>0</v>
      </c>
      <c r="K17" s="31">
        <f>[1]GC!K17</f>
        <v>0</v>
      </c>
      <c r="L17" s="31">
        <f>[1]GC!L17</f>
        <v>0</v>
      </c>
      <c r="M17" s="31">
        <f>[1]GC!M17</f>
        <v>0</v>
      </c>
      <c r="N17" s="31">
        <f>[1]GC!N17</f>
        <v>0</v>
      </c>
      <c r="O17" s="31">
        <f>[1]GC!O17</f>
        <v>0</v>
      </c>
      <c r="P17" s="31">
        <f>[1]GC!P17</f>
        <v>0</v>
      </c>
      <c r="Q17" s="32">
        <f>[1]GC!Q17</f>
        <v>0</v>
      </c>
    </row>
    <row r="18" spans="2:17" ht="27" customHeight="1" x14ac:dyDescent="0.3">
      <c r="B18" s="13" t="s">
        <v>133</v>
      </c>
      <c r="C18" s="31">
        <f>[1]GC!C18</f>
        <v>341239</v>
      </c>
      <c r="D18" s="31">
        <f>[1]GC!D18</f>
        <v>148926</v>
      </c>
      <c r="E18" s="31">
        <f>[1]GC!E18</f>
        <v>135515</v>
      </c>
      <c r="F18" s="31">
        <f>[1]GC!F18</f>
        <v>0</v>
      </c>
      <c r="G18" s="31">
        <f>[1]GC!G18</f>
        <v>14778</v>
      </c>
      <c r="H18" s="31">
        <f>[1]GC!H18</f>
        <v>14778</v>
      </c>
      <c r="I18" s="31">
        <f>[1]GC!I18</f>
        <v>0</v>
      </c>
      <c r="J18" s="31">
        <f>[1]GC!J18</f>
        <v>0</v>
      </c>
      <c r="K18" s="31">
        <f>[1]GC!K18</f>
        <v>0</v>
      </c>
      <c r="L18" s="31">
        <f>[1]GC!L18</f>
        <v>8590</v>
      </c>
      <c r="M18" s="31">
        <f>[1]GC!M18</f>
        <v>107168</v>
      </c>
      <c r="N18" s="31">
        <f>[1]GC!N18</f>
        <v>15513</v>
      </c>
      <c r="O18" s="31">
        <f>[1]GC!O18</f>
        <v>0</v>
      </c>
      <c r="P18" s="31">
        <f>[1]GC!P18</f>
        <v>0</v>
      </c>
      <c r="Q18" s="32">
        <f>[1]GC!Q18</f>
        <v>361731</v>
      </c>
    </row>
    <row r="19" spans="2:17" ht="27" customHeight="1" x14ac:dyDescent="0.3">
      <c r="B19" s="13" t="s">
        <v>138</v>
      </c>
      <c r="C19" s="31">
        <f>[1]GC!C19</f>
        <v>333264</v>
      </c>
      <c r="D19" s="31">
        <f>[1]GC!D19</f>
        <v>388946</v>
      </c>
      <c r="E19" s="31">
        <f>[1]GC!E19</f>
        <v>316035</v>
      </c>
      <c r="F19" s="31">
        <f>[1]GC!F19</f>
        <v>0</v>
      </c>
      <c r="G19" s="31">
        <f>[1]GC!G19</f>
        <v>171018</v>
      </c>
      <c r="H19" s="31">
        <f>[1]GC!H19</f>
        <v>166573</v>
      </c>
      <c r="I19" s="31">
        <f>[1]GC!I19</f>
        <v>0</v>
      </c>
      <c r="J19" s="31">
        <f>[1]GC!J19</f>
        <v>0</v>
      </c>
      <c r="K19" s="31">
        <f>[1]GC!K19</f>
        <v>0</v>
      </c>
      <c r="L19" s="31">
        <f>[1]GC!L19</f>
        <v>60779</v>
      </c>
      <c r="M19" s="31">
        <f>[1]GC!M19</f>
        <v>0</v>
      </c>
      <c r="N19" s="31">
        <f>[1]GC!N19</f>
        <v>0</v>
      </c>
      <c r="O19" s="31">
        <f>[1]GC!O19</f>
        <v>0</v>
      </c>
      <c r="P19" s="31">
        <f>[1]GC!P19</f>
        <v>0</v>
      </c>
      <c r="Q19" s="32">
        <f>[1]GC!Q19</f>
        <v>421947</v>
      </c>
    </row>
    <row r="20" spans="2:17" ht="27" customHeight="1" x14ac:dyDescent="0.3">
      <c r="B20" s="13" t="s">
        <v>35</v>
      </c>
      <c r="C20" s="31">
        <f>[1]GC!C20</f>
        <v>251615</v>
      </c>
      <c r="D20" s="31">
        <f>[1]GC!D20</f>
        <v>125265</v>
      </c>
      <c r="E20" s="31">
        <f>[1]GC!E20</f>
        <v>125265</v>
      </c>
      <c r="F20" s="31">
        <f>[1]GC!F20</f>
        <v>0</v>
      </c>
      <c r="G20" s="31">
        <f>[1]GC!G20</f>
        <v>38873</v>
      </c>
      <c r="H20" s="31">
        <f>[1]GC!H20</f>
        <v>38873</v>
      </c>
      <c r="I20" s="31">
        <f>[1]GC!I20</f>
        <v>0</v>
      </c>
      <c r="J20" s="31">
        <f>[1]GC!J20</f>
        <v>0</v>
      </c>
      <c r="K20" s="31">
        <f>[1]GC!K20</f>
        <v>0</v>
      </c>
      <c r="L20" s="31">
        <f>[1]GC!L20</f>
        <v>0</v>
      </c>
      <c r="M20" s="31">
        <f>[1]GC!M20</f>
        <v>35345</v>
      </c>
      <c r="N20" s="31">
        <f>[1]GC!N20</f>
        <v>0</v>
      </c>
      <c r="O20" s="31">
        <f>[1]GC!O20</f>
        <v>0</v>
      </c>
      <c r="P20" s="31">
        <f>[1]GC!P20</f>
        <v>0</v>
      </c>
      <c r="Q20" s="32">
        <f>[1]GC!Q20</f>
        <v>302662</v>
      </c>
    </row>
    <row r="21" spans="2:17" ht="27" customHeight="1" x14ac:dyDescent="0.3">
      <c r="B21" s="72" t="s">
        <v>199</v>
      </c>
      <c r="C21" s="31">
        <f>[1]GC!C21</f>
        <v>50143</v>
      </c>
      <c r="D21" s="31">
        <f>[1]GC!D21</f>
        <v>25622</v>
      </c>
      <c r="E21" s="31">
        <f>[1]GC!E21</f>
        <v>25622</v>
      </c>
      <c r="F21" s="31">
        <f>[1]GC!F21</f>
        <v>0</v>
      </c>
      <c r="G21" s="31">
        <f>[1]GC!G21</f>
        <v>18099</v>
      </c>
      <c r="H21" s="31">
        <f>[1]GC!H21</f>
        <v>0</v>
      </c>
      <c r="I21" s="31">
        <f>[1]GC!I21</f>
        <v>0</v>
      </c>
      <c r="J21" s="31">
        <f>[1]GC!J21</f>
        <v>0</v>
      </c>
      <c r="K21" s="31">
        <f>[1]GC!K21</f>
        <v>0</v>
      </c>
      <c r="L21" s="31">
        <f>[1]GC!L21</f>
        <v>0</v>
      </c>
      <c r="M21" s="31">
        <f>[1]GC!M21</f>
        <v>1198</v>
      </c>
      <c r="N21" s="31">
        <f>[1]GC!N21</f>
        <v>1092</v>
      </c>
      <c r="O21" s="31">
        <f>[1]GC!O21</f>
        <v>0</v>
      </c>
      <c r="P21" s="31">
        <f>[1]GC!P21</f>
        <v>0</v>
      </c>
      <c r="Q21" s="32">
        <f>[1]GC!Q21</f>
        <v>75660</v>
      </c>
    </row>
    <row r="22" spans="2:17" ht="27" customHeight="1" x14ac:dyDescent="0.3">
      <c r="B22" s="13" t="s">
        <v>60</v>
      </c>
      <c r="C22" s="31">
        <f>[1]GC!C22</f>
        <v>0</v>
      </c>
      <c r="D22" s="31">
        <f>[1]GC!D22</f>
        <v>0</v>
      </c>
      <c r="E22" s="31">
        <f>[1]GC!E22</f>
        <v>0</v>
      </c>
      <c r="F22" s="31">
        <f>[1]GC!F22</f>
        <v>0</v>
      </c>
      <c r="G22" s="31">
        <f>[1]GC!G22</f>
        <v>0</v>
      </c>
      <c r="H22" s="31">
        <f>[1]GC!H22</f>
        <v>0</v>
      </c>
      <c r="I22" s="31">
        <f>[1]GC!I22</f>
        <v>0</v>
      </c>
      <c r="J22" s="31">
        <f>[1]GC!J22</f>
        <v>0</v>
      </c>
      <c r="K22" s="31">
        <f>[1]GC!K22</f>
        <v>0</v>
      </c>
      <c r="L22" s="31">
        <f>[1]GC!L22</f>
        <v>0</v>
      </c>
      <c r="M22" s="31">
        <f>[1]GC!M22</f>
        <v>0</v>
      </c>
      <c r="N22" s="31">
        <f>[1]GC!N22</f>
        <v>0</v>
      </c>
      <c r="O22" s="31">
        <f>[1]GC!O22</f>
        <v>0</v>
      </c>
      <c r="P22" s="31">
        <f>[1]GC!P22</f>
        <v>0</v>
      </c>
      <c r="Q22" s="32">
        <f>[1]GC!Q22</f>
        <v>0</v>
      </c>
    </row>
    <row r="23" spans="2:17" ht="27" customHeight="1" x14ac:dyDescent="0.3">
      <c r="B23" s="13" t="s">
        <v>61</v>
      </c>
      <c r="C23" s="31">
        <f>[1]GC!C23</f>
        <v>763324</v>
      </c>
      <c r="D23" s="31">
        <f>[1]GC!D23</f>
        <v>505062</v>
      </c>
      <c r="E23" s="31">
        <f>[1]GC!E23</f>
        <v>505062</v>
      </c>
      <c r="F23" s="31">
        <f>[1]GC!F23</f>
        <v>0</v>
      </c>
      <c r="G23" s="31">
        <f>[1]GC!G23</f>
        <v>169935</v>
      </c>
      <c r="H23" s="31">
        <f>[1]GC!H23</f>
        <v>543737</v>
      </c>
      <c r="I23" s="31">
        <f>[1]GC!I23</f>
        <v>0</v>
      </c>
      <c r="J23" s="31">
        <f>[1]GC!J23</f>
        <v>0</v>
      </c>
      <c r="K23" s="31">
        <f>[1]GC!K23</f>
        <v>0</v>
      </c>
      <c r="L23" s="31">
        <f>[1]GC!L23</f>
        <v>0</v>
      </c>
      <c r="M23" s="31">
        <f>[1]GC!M23</f>
        <v>0</v>
      </c>
      <c r="N23" s="31">
        <f>[1]GC!N23</f>
        <v>0</v>
      </c>
      <c r="O23" s="31">
        <f>[1]GC!O23</f>
        <v>0</v>
      </c>
      <c r="P23" s="31">
        <f>[1]GC!P23</f>
        <v>0</v>
      </c>
      <c r="Q23" s="32">
        <f>[1]GC!Q23</f>
        <v>724649</v>
      </c>
    </row>
    <row r="24" spans="2:17" ht="27" customHeight="1" x14ac:dyDescent="0.3">
      <c r="B24" s="13" t="s">
        <v>136</v>
      </c>
      <c r="C24" s="31">
        <f>[1]GC!C24</f>
        <v>93635</v>
      </c>
      <c r="D24" s="31">
        <f>[1]GC!D24</f>
        <v>135204</v>
      </c>
      <c r="E24" s="31">
        <f>[1]GC!E24</f>
        <v>136318</v>
      </c>
      <c r="F24" s="31">
        <f>[1]GC!F24</f>
        <v>3856</v>
      </c>
      <c r="G24" s="31">
        <f>[1]GC!G24</f>
        <v>12981</v>
      </c>
      <c r="H24" s="31">
        <f>[1]GC!H24</f>
        <v>12981</v>
      </c>
      <c r="I24" s="31">
        <f>[1]GC!I24</f>
        <v>0</v>
      </c>
      <c r="J24" s="31">
        <f>[1]GC!J24</f>
        <v>0</v>
      </c>
      <c r="K24" s="31">
        <f>[1]GC!K24</f>
        <v>0</v>
      </c>
      <c r="L24" s="31">
        <f>[1]GC!L24</f>
        <v>44334</v>
      </c>
      <c r="M24" s="31">
        <f>[1]GC!M24</f>
        <v>48905</v>
      </c>
      <c r="N24" s="31">
        <f>[1]GC!N24</f>
        <v>24918</v>
      </c>
      <c r="O24" s="31">
        <f>[1]GC!O24</f>
        <v>965</v>
      </c>
      <c r="P24" s="31">
        <f>[1]GC!P24</f>
        <v>0</v>
      </c>
      <c r="Q24" s="32">
        <f>[1]GC!Q24</f>
        <v>151540</v>
      </c>
    </row>
    <row r="25" spans="2:17" ht="27" customHeight="1" x14ac:dyDescent="0.3">
      <c r="B25" s="13" t="s">
        <v>137</v>
      </c>
      <c r="C25" s="31">
        <f>[1]GC!C25</f>
        <v>903</v>
      </c>
      <c r="D25" s="31">
        <f>[1]GC!D25</f>
        <v>343</v>
      </c>
      <c r="E25" s="31">
        <f>[1]GC!E25</f>
        <v>244</v>
      </c>
      <c r="F25" s="31">
        <f>[1]GC!F25</f>
        <v>0</v>
      </c>
      <c r="G25" s="31">
        <f>[1]GC!G25</f>
        <v>0</v>
      </c>
      <c r="H25" s="31">
        <f>[1]GC!H25</f>
        <v>0</v>
      </c>
      <c r="I25" s="31">
        <f>[1]GC!I25</f>
        <v>0</v>
      </c>
      <c r="J25" s="31">
        <f>[1]GC!J25</f>
        <v>0</v>
      </c>
      <c r="K25" s="31">
        <f>[1]GC!K25</f>
        <v>0</v>
      </c>
      <c r="L25" s="31">
        <f>[1]GC!L25</f>
        <v>0</v>
      </c>
      <c r="M25" s="31">
        <f>[1]GC!M25</f>
        <v>163</v>
      </c>
      <c r="N25" s="31">
        <f>[1]GC!N25</f>
        <v>0</v>
      </c>
      <c r="O25" s="31">
        <f>[1]GC!O25</f>
        <v>0</v>
      </c>
      <c r="P25" s="31">
        <f>[1]GC!P25</f>
        <v>0</v>
      </c>
      <c r="Q25" s="32">
        <f>[1]GC!Q25</f>
        <v>984</v>
      </c>
    </row>
    <row r="26" spans="2:17" ht="27" customHeight="1" x14ac:dyDescent="0.3">
      <c r="B26" s="13" t="s">
        <v>155</v>
      </c>
      <c r="C26" s="31">
        <f>[1]GC!C26</f>
        <v>1558977</v>
      </c>
      <c r="D26" s="31">
        <f>[1]GC!D26</f>
        <v>361146</v>
      </c>
      <c r="E26" s="31">
        <f>[1]GC!E26</f>
        <v>346669</v>
      </c>
      <c r="F26" s="31">
        <f>[1]GC!F26</f>
        <v>0</v>
      </c>
      <c r="G26" s="31">
        <f>[1]GC!G26</f>
        <v>420062</v>
      </c>
      <c r="H26" s="31">
        <f>[1]GC!H26</f>
        <v>393566</v>
      </c>
      <c r="I26" s="31">
        <f>[1]GC!I26</f>
        <v>0</v>
      </c>
      <c r="J26" s="31">
        <f>[1]GC!J26</f>
        <v>0</v>
      </c>
      <c r="K26" s="31">
        <f>[1]GC!K26</f>
        <v>0</v>
      </c>
      <c r="L26" s="31">
        <f>[1]GC!L26</f>
        <v>31134</v>
      </c>
      <c r="M26" s="31">
        <f>[1]GC!M26</f>
        <v>91579</v>
      </c>
      <c r="N26" s="31">
        <f>[1]GC!N26</f>
        <v>27346</v>
      </c>
      <c r="O26" s="31">
        <f>[1]GC!O26</f>
        <v>0</v>
      </c>
      <c r="P26" s="31">
        <f>[1]GC!P26</f>
        <v>0</v>
      </c>
      <c r="Q26" s="32">
        <f>[1]GC!Q26</f>
        <v>1416713</v>
      </c>
    </row>
    <row r="27" spans="2:17" ht="27" customHeight="1" x14ac:dyDescent="0.3">
      <c r="B27" s="13" t="s">
        <v>38</v>
      </c>
      <c r="C27" s="31">
        <f>[1]GC!C27</f>
        <v>0</v>
      </c>
      <c r="D27" s="31">
        <f>[1]GC!D27</f>
        <v>25003</v>
      </c>
      <c r="E27" s="31">
        <f>[1]GC!E27</f>
        <v>14851</v>
      </c>
      <c r="F27" s="31">
        <f>[1]GC!F27</f>
        <v>0</v>
      </c>
      <c r="G27" s="31">
        <f>[1]GC!G27</f>
        <v>0</v>
      </c>
      <c r="H27" s="31">
        <f>[1]GC!H27</f>
        <v>0</v>
      </c>
      <c r="I27" s="31">
        <f>[1]GC!I27</f>
        <v>0</v>
      </c>
      <c r="J27" s="31">
        <f>[1]GC!J27</f>
        <v>0</v>
      </c>
      <c r="K27" s="31">
        <f>[1]GC!K27</f>
        <v>0</v>
      </c>
      <c r="L27" s="31">
        <f>[1]GC!L27</f>
        <v>-268</v>
      </c>
      <c r="M27" s="31">
        <f>[1]GC!M27</f>
        <v>11588</v>
      </c>
      <c r="N27" s="31">
        <f>[1]GC!N27</f>
        <v>7574</v>
      </c>
      <c r="O27" s="31">
        <f>[1]GC!O27</f>
        <v>0</v>
      </c>
      <c r="P27" s="31">
        <f>[1]GC!P27</f>
        <v>0</v>
      </c>
      <c r="Q27" s="32">
        <f>[1]GC!Q27</f>
        <v>11105</v>
      </c>
    </row>
    <row r="28" spans="2:17" ht="27" customHeight="1" x14ac:dyDescent="0.3">
      <c r="B28" s="13" t="s">
        <v>62</v>
      </c>
      <c r="C28" s="31">
        <f>[1]GC!C28</f>
        <v>6658</v>
      </c>
      <c r="D28" s="31">
        <f>[1]GC!D28</f>
        <v>4519</v>
      </c>
      <c r="E28" s="31">
        <f>[1]GC!E28</f>
        <v>4519</v>
      </c>
      <c r="F28" s="31">
        <f>[1]GC!F28</f>
        <v>0</v>
      </c>
      <c r="G28" s="31">
        <f>[1]GC!G28</f>
        <v>0</v>
      </c>
      <c r="H28" s="31">
        <f>[1]GC!H28</f>
        <v>0</v>
      </c>
      <c r="I28" s="31">
        <f>[1]GC!I28</f>
        <v>0</v>
      </c>
      <c r="J28" s="31">
        <f>[1]GC!J28</f>
        <v>0</v>
      </c>
      <c r="K28" s="31">
        <f>[1]GC!K28</f>
        <v>0</v>
      </c>
      <c r="L28" s="31">
        <f>[1]GC!L28</f>
        <v>174</v>
      </c>
      <c r="M28" s="31">
        <f>[1]GC!M28</f>
        <v>822</v>
      </c>
      <c r="N28" s="31">
        <f>[1]GC!N28</f>
        <v>1078</v>
      </c>
      <c r="O28" s="31">
        <f>[1]GC!O28</f>
        <v>0</v>
      </c>
      <c r="P28" s="31">
        <f>[1]GC!P28</f>
        <v>0</v>
      </c>
      <c r="Q28" s="32">
        <f>[1]GC!Q28</f>
        <v>11260</v>
      </c>
    </row>
    <row r="29" spans="2:17" ht="27" customHeight="1" x14ac:dyDescent="0.3">
      <c r="B29" s="13" t="s">
        <v>63</v>
      </c>
      <c r="C29" s="31">
        <f>[1]GC!C29</f>
        <v>0</v>
      </c>
      <c r="D29" s="31">
        <f>[1]GC!D29</f>
        <v>0</v>
      </c>
      <c r="E29" s="31">
        <f>[1]GC!E29</f>
        <v>0</v>
      </c>
      <c r="F29" s="31">
        <f>[1]GC!F29</f>
        <v>0</v>
      </c>
      <c r="G29" s="31">
        <f>[1]GC!G29</f>
        <v>0</v>
      </c>
      <c r="H29" s="31">
        <f>[1]GC!H29</f>
        <v>0</v>
      </c>
      <c r="I29" s="31">
        <f>[1]GC!I29</f>
        <v>0</v>
      </c>
      <c r="J29" s="31">
        <f>[1]GC!J29</f>
        <v>0</v>
      </c>
      <c r="K29" s="31">
        <f>[1]GC!K29</f>
        <v>0</v>
      </c>
      <c r="L29" s="31">
        <f>[1]GC!L29</f>
        <v>0</v>
      </c>
      <c r="M29" s="31">
        <f>[1]GC!M29</f>
        <v>0</v>
      </c>
      <c r="N29" s="31">
        <f>[1]GC!N29</f>
        <v>0</v>
      </c>
      <c r="O29" s="31">
        <f>[1]GC!O29</f>
        <v>0</v>
      </c>
      <c r="P29" s="31">
        <f>[1]GC!P29</f>
        <v>0</v>
      </c>
      <c r="Q29" s="32">
        <f>[1]GC!Q29</f>
        <v>0</v>
      </c>
    </row>
    <row r="30" spans="2:17" ht="27" customHeight="1" x14ac:dyDescent="0.3">
      <c r="B30" s="13" t="s">
        <v>64</v>
      </c>
      <c r="C30" s="31">
        <f>[1]GC!C30</f>
        <v>0</v>
      </c>
      <c r="D30" s="31">
        <f>[1]GC!D30</f>
        <v>255927</v>
      </c>
      <c r="E30" s="31">
        <f>[1]GC!E30</f>
        <v>255927</v>
      </c>
      <c r="F30" s="31">
        <f>[1]GC!F30</f>
        <v>0</v>
      </c>
      <c r="G30" s="31">
        <f>[1]GC!G30</f>
        <v>66667</v>
      </c>
      <c r="H30" s="31">
        <f>[1]GC!H30</f>
        <v>40888</v>
      </c>
      <c r="I30" s="31">
        <f>[1]GC!I30</f>
        <v>0</v>
      </c>
      <c r="J30" s="31">
        <f>[1]GC!J30</f>
        <v>0</v>
      </c>
      <c r="K30" s="31">
        <f>[1]GC!K30</f>
        <v>0</v>
      </c>
      <c r="L30" s="31">
        <f>[1]GC!L30</f>
        <v>0</v>
      </c>
      <c r="M30" s="31">
        <f>[1]GC!M30</f>
        <v>0</v>
      </c>
      <c r="N30" s="31">
        <f>[1]GC!N30</f>
        <v>0</v>
      </c>
      <c r="O30" s="31">
        <f>[1]GC!O30</f>
        <v>0</v>
      </c>
      <c r="P30" s="31">
        <f>[1]GC!P30</f>
        <v>0</v>
      </c>
      <c r="Q30" s="32">
        <f>[1]GC!Q30</f>
        <v>215039</v>
      </c>
    </row>
    <row r="31" spans="2:17" ht="27" customHeight="1" x14ac:dyDescent="0.25">
      <c r="B31" s="79" t="s">
        <v>45</v>
      </c>
      <c r="C31" s="82">
        <f t="shared" ref="C31:Q31" si="0">SUM(C6:C30)</f>
        <v>4304223</v>
      </c>
      <c r="D31" s="82">
        <f t="shared" si="0"/>
        <v>5876213</v>
      </c>
      <c r="E31" s="82">
        <f t="shared" si="0"/>
        <v>4731455</v>
      </c>
      <c r="F31" s="82">
        <f t="shared" si="0"/>
        <v>3856</v>
      </c>
      <c r="G31" s="82">
        <f t="shared" si="0"/>
        <v>1945457</v>
      </c>
      <c r="H31" s="82">
        <f t="shared" si="0"/>
        <v>2510140</v>
      </c>
      <c r="I31" s="82">
        <f t="shared" si="0"/>
        <v>0</v>
      </c>
      <c r="J31" s="82">
        <f t="shared" si="0"/>
        <v>0</v>
      </c>
      <c r="K31" s="82">
        <f t="shared" si="0"/>
        <v>0</v>
      </c>
      <c r="L31" s="82">
        <f t="shared" si="0"/>
        <v>394225</v>
      </c>
      <c r="M31" s="82">
        <f t="shared" si="0"/>
        <v>1063401</v>
      </c>
      <c r="N31" s="82">
        <f t="shared" si="0"/>
        <v>368830</v>
      </c>
      <c r="O31" s="82">
        <f t="shared" si="0"/>
        <v>1885</v>
      </c>
      <c r="P31" s="82">
        <f t="shared" si="0"/>
        <v>93000</v>
      </c>
      <c r="Q31" s="82">
        <f t="shared" si="0"/>
        <v>5345712</v>
      </c>
    </row>
    <row r="32" spans="2:17" ht="27" customHeight="1" x14ac:dyDescent="0.25">
      <c r="B32" s="255" t="s">
        <v>46</v>
      </c>
      <c r="C32" s="256"/>
      <c r="D32" s="256"/>
      <c r="E32" s="256"/>
      <c r="F32" s="256"/>
      <c r="G32" s="256"/>
      <c r="H32" s="256"/>
      <c r="I32" s="256"/>
      <c r="J32" s="256"/>
      <c r="K32" s="256"/>
      <c r="L32" s="256"/>
      <c r="M32" s="256"/>
      <c r="N32" s="256"/>
      <c r="O32" s="256"/>
      <c r="P32" s="256"/>
      <c r="Q32" s="257"/>
    </row>
    <row r="33" spans="2:17" ht="27" customHeight="1" x14ac:dyDescent="0.3">
      <c r="B33" s="13" t="s">
        <v>47</v>
      </c>
      <c r="C33" s="31">
        <f>[1]GC!C33</f>
        <v>0</v>
      </c>
      <c r="D33" s="31">
        <f>[1]GC!D33</f>
        <v>0</v>
      </c>
      <c r="E33" s="31">
        <f>[1]GC!E33</f>
        <v>0</v>
      </c>
      <c r="F33" s="31">
        <f>[1]GC!F33</f>
        <v>0</v>
      </c>
      <c r="G33" s="31">
        <f>[1]GC!G33</f>
        <v>0</v>
      </c>
      <c r="H33" s="31">
        <f>[1]GC!H33</f>
        <v>0</v>
      </c>
      <c r="I33" s="31">
        <f>[1]GC!I33</f>
        <v>0</v>
      </c>
      <c r="J33" s="31">
        <f>[1]GC!J33</f>
        <v>0</v>
      </c>
      <c r="K33" s="31">
        <f>[1]GC!K33</f>
        <v>0</v>
      </c>
      <c r="L33" s="31">
        <f>[1]GC!L33</f>
        <v>0</v>
      </c>
      <c r="M33" s="31">
        <f>[1]GC!M33</f>
        <v>0</v>
      </c>
      <c r="N33" s="31">
        <f>[1]GC!N33</f>
        <v>0</v>
      </c>
      <c r="O33" s="31">
        <f>[1]GC!O33</f>
        <v>0</v>
      </c>
      <c r="P33" s="31">
        <f>[1]GC!P33</f>
        <v>0</v>
      </c>
      <c r="Q33" s="32">
        <f>[1]GC!Q33</f>
        <v>0</v>
      </c>
    </row>
    <row r="34" spans="2:17" ht="27" customHeight="1" x14ac:dyDescent="0.3">
      <c r="B34" s="13" t="s">
        <v>79</v>
      </c>
      <c r="C34" s="31">
        <f>[1]GC!C34</f>
        <v>0</v>
      </c>
      <c r="D34" s="31">
        <f>[1]GC!D34</f>
        <v>0</v>
      </c>
      <c r="E34" s="31">
        <f>[1]GC!E34</f>
        <v>0</v>
      </c>
      <c r="F34" s="31">
        <f>[1]GC!F34</f>
        <v>0</v>
      </c>
      <c r="G34" s="31">
        <f>[1]GC!G34</f>
        <v>0</v>
      </c>
      <c r="H34" s="31">
        <f>[1]GC!H34</f>
        <v>0</v>
      </c>
      <c r="I34" s="31">
        <f>[1]GC!I34</f>
        <v>0</v>
      </c>
      <c r="J34" s="31">
        <f>[1]GC!J34</f>
        <v>0</v>
      </c>
      <c r="K34" s="31">
        <f>[1]GC!K34</f>
        <v>0</v>
      </c>
      <c r="L34" s="31">
        <f>[1]GC!L34</f>
        <v>0</v>
      </c>
      <c r="M34" s="31">
        <f>[1]GC!M34</f>
        <v>0</v>
      </c>
      <c r="N34" s="31">
        <f>[1]GC!N34</f>
        <v>0</v>
      </c>
      <c r="O34" s="31">
        <f>[1]GC!O34</f>
        <v>0</v>
      </c>
      <c r="P34" s="31">
        <f>[1]GC!P34</f>
        <v>0</v>
      </c>
      <c r="Q34" s="32">
        <f>[1]GC!Q34</f>
        <v>0</v>
      </c>
    </row>
    <row r="35" spans="2:17" ht="27" customHeight="1" x14ac:dyDescent="0.3">
      <c r="B35" s="13" t="s">
        <v>48</v>
      </c>
      <c r="C35" s="31">
        <f>[1]GC!C35</f>
        <v>0</v>
      </c>
      <c r="D35" s="31">
        <f>[1]GC!D35</f>
        <v>0</v>
      </c>
      <c r="E35" s="31">
        <f>[1]GC!E35</f>
        <v>0</v>
      </c>
      <c r="F35" s="31">
        <f>[1]GC!F35</f>
        <v>0</v>
      </c>
      <c r="G35" s="31">
        <f>[1]GC!G35</f>
        <v>0</v>
      </c>
      <c r="H35" s="31">
        <f>[1]GC!H35</f>
        <v>0</v>
      </c>
      <c r="I35" s="31">
        <f>[1]GC!I35</f>
        <v>0</v>
      </c>
      <c r="J35" s="31">
        <f>[1]GC!J35</f>
        <v>0</v>
      </c>
      <c r="K35" s="31">
        <f>[1]GC!K35</f>
        <v>0</v>
      </c>
      <c r="L35" s="31">
        <f>[1]GC!L35</f>
        <v>0</v>
      </c>
      <c r="M35" s="31">
        <f>[1]GC!M35</f>
        <v>0</v>
      </c>
      <c r="N35" s="31">
        <f>[1]GC!N35</f>
        <v>0</v>
      </c>
      <c r="O35" s="31">
        <f>[1]GC!O35</f>
        <v>0</v>
      </c>
      <c r="P35" s="31">
        <f>[1]GC!P35</f>
        <v>0</v>
      </c>
      <c r="Q35" s="32">
        <f>[1]GC!Q35</f>
        <v>0</v>
      </c>
    </row>
    <row r="36" spans="2:17" ht="27" customHeight="1" x14ac:dyDescent="0.25">
      <c r="B36" s="79" t="s">
        <v>45</v>
      </c>
      <c r="C36" s="82">
        <f>SUM(C33:C35)</f>
        <v>0</v>
      </c>
      <c r="D36" s="82">
        <f t="shared" ref="D36:Q36" si="1">SUM(D33:D35)</f>
        <v>0</v>
      </c>
      <c r="E36" s="82">
        <f t="shared" si="1"/>
        <v>0</v>
      </c>
      <c r="F36" s="82">
        <f t="shared" si="1"/>
        <v>0</v>
      </c>
      <c r="G36" s="82">
        <f t="shared" si="1"/>
        <v>0</v>
      </c>
      <c r="H36" s="82">
        <f t="shared" si="1"/>
        <v>0</v>
      </c>
      <c r="I36" s="82">
        <f t="shared" si="1"/>
        <v>0</v>
      </c>
      <c r="J36" s="82">
        <f t="shared" si="1"/>
        <v>0</v>
      </c>
      <c r="K36" s="82">
        <f t="shared" si="1"/>
        <v>0</v>
      </c>
      <c r="L36" s="82">
        <f t="shared" si="1"/>
        <v>0</v>
      </c>
      <c r="M36" s="82">
        <f t="shared" si="1"/>
        <v>0</v>
      </c>
      <c r="N36" s="82">
        <f t="shared" si="1"/>
        <v>0</v>
      </c>
      <c r="O36" s="82">
        <f t="shared" si="1"/>
        <v>0</v>
      </c>
      <c r="P36" s="82">
        <f t="shared" si="1"/>
        <v>0</v>
      </c>
      <c r="Q36" s="82">
        <f t="shared" si="1"/>
        <v>0</v>
      </c>
    </row>
    <row r="37" spans="2:17" x14ac:dyDescent="0.25">
      <c r="B37" s="259" t="s">
        <v>50</v>
      </c>
      <c r="C37" s="259"/>
      <c r="D37" s="259"/>
      <c r="E37" s="259"/>
      <c r="F37" s="259"/>
      <c r="G37" s="259"/>
      <c r="H37" s="259"/>
      <c r="I37" s="259"/>
      <c r="J37" s="259"/>
      <c r="K37" s="259"/>
      <c r="L37" s="259"/>
      <c r="M37" s="259"/>
      <c r="N37" s="259"/>
      <c r="O37" s="259"/>
      <c r="P37" s="259"/>
      <c r="Q37" s="259"/>
    </row>
  </sheetData>
  <sheetProtection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9"/>
  <sheetViews>
    <sheetView showGridLines="0" topLeftCell="A34" zoomScale="80" zoomScaleNormal="80" workbookViewId="0">
      <selection activeCell="G57" sqref="G56:H57"/>
    </sheetView>
  </sheetViews>
  <sheetFormatPr defaultColWidth="15.7109375" defaultRowHeight="15" x14ac:dyDescent="0.25"/>
  <cols>
    <col min="1" max="1" width="15.7109375" style="8"/>
    <col min="2" max="2" width="49" style="8" customWidth="1"/>
    <col min="3" max="16" width="18.85546875" style="8" customWidth="1"/>
    <col min="17" max="17" width="18.85546875" style="15" customWidth="1"/>
    <col min="18" max="16384" width="15.7109375" style="8"/>
  </cols>
  <sheetData>
    <row r="2" spans="2:17" ht="8.25" customHeight="1" x14ac:dyDescent="0.25"/>
    <row r="3" spans="2:17" ht="24.75" customHeight="1" x14ac:dyDescent="0.25">
      <c r="B3" s="263" t="s">
        <v>209</v>
      </c>
      <c r="C3" s="263"/>
      <c r="D3" s="263"/>
      <c r="E3" s="263"/>
      <c r="F3" s="263"/>
      <c r="G3" s="263"/>
      <c r="H3" s="263"/>
      <c r="I3" s="263"/>
      <c r="J3" s="263"/>
      <c r="K3" s="263"/>
      <c r="L3" s="263"/>
      <c r="M3" s="263"/>
      <c r="N3" s="263"/>
      <c r="O3" s="263"/>
      <c r="P3" s="263"/>
      <c r="Q3" s="263"/>
    </row>
    <row r="4" spans="2:17" s="27" customFormat="1" ht="26.25" x14ac:dyDescent="0.25">
      <c r="B4" s="89" t="s">
        <v>0</v>
      </c>
      <c r="C4" s="85" t="s">
        <v>66</v>
      </c>
      <c r="D4" s="85" t="s">
        <v>67</v>
      </c>
      <c r="E4" s="85" t="s">
        <v>68</v>
      </c>
      <c r="F4" s="85" t="s">
        <v>69</v>
      </c>
      <c r="G4" s="85" t="s">
        <v>70</v>
      </c>
      <c r="H4" s="85" t="s">
        <v>87</v>
      </c>
      <c r="I4" s="90" t="s">
        <v>71</v>
      </c>
      <c r="J4" s="85" t="s">
        <v>72</v>
      </c>
      <c r="K4" s="128" t="s">
        <v>73</v>
      </c>
      <c r="L4" s="128" t="s">
        <v>74</v>
      </c>
      <c r="M4" s="128" t="s">
        <v>75</v>
      </c>
      <c r="N4" s="128" t="s">
        <v>2</v>
      </c>
      <c r="O4" s="128" t="s">
        <v>76</v>
      </c>
      <c r="P4" s="128" t="s">
        <v>77</v>
      </c>
      <c r="Q4" s="128" t="s">
        <v>78</v>
      </c>
    </row>
    <row r="5" spans="2:17" ht="30.75" customHeight="1" x14ac:dyDescent="0.25">
      <c r="B5" s="255" t="s">
        <v>16</v>
      </c>
      <c r="C5" s="256"/>
      <c r="D5" s="256"/>
      <c r="E5" s="256"/>
      <c r="F5" s="256"/>
      <c r="G5" s="256"/>
      <c r="H5" s="256"/>
      <c r="I5" s="256"/>
      <c r="J5" s="256"/>
      <c r="K5" s="256"/>
      <c r="L5" s="256"/>
      <c r="M5" s="256"/>
      <c r="N5" s="256"/>
      <c r="O5" s="256"/>
      <c r="P5" s="256"/>
      <c r="Q5" s="257"/>
    </row>
    <row r="6" spans="2:17" ht="30.75" customHeight="1" x14ac:dyDescent="0.3">
      <c r="B6" s="13" t="s">
        <v>51</v>
      </c>
      <c r="C6" s="31">
        <f>[1]LINKED!C6+'[1]NON-LINKED'!C6</f>
        <v>777</v>
      </c>
      <c r="D6" s="31">
        <f>[1]LINKED!D6+'[1]NON-LINKED'!D6</f>
        <v>161</v>
      </c>
      <c r="E6" s="31">
        <f>[1]LINKED!E6+'[1]NON-LINKED'!E6</f>
        <v>161</v>
      </c>
      <c r="F6" s="31">
        <f>[1]LINKED!F6+'[1]NON-LINKED'!F6</f>
        <v>0</v>
      </c>
      <c r="G6" s="31">
        <f>[1]LINKED!G6+'[1]NON-LINKED'!G6</f>
        <v>0</v>
      </c>
      <c r="H6" s="31">
        <f>[1]LINKED!H6+'[1]NON-LINKED'!H6</f>
        <v>0</v>
      </c>
      <c r="I6" s="31">
        <f>[1]LINKED!I6+'[1]NON-LINKED'!I6</f>
        <v>0</v>
      </c>
      <c r="J6" s="31">
        <f>[1]LINKED!J6+'[1]NON-LINKED'!J6</f>
        <v>0</v>
      </c>
      <c r="K6" s="31">
        <f>[1]LINKED!K6+'[1]NON-LINKED'!K6</f>
        <v>0</v>
      </c>
      <c r="L6" s="31">
        <f>[1]LINKED!L6+'[1]NON-LINKED'!L6</f>
        <v>0</v>
      </c>
      <c r="M6" s="31">
        <f>[1]LINKED!M6+'[1]NON-LINKED'!M6</f>
        <v>0</v>
      </c>
      <c r="N6" s="31">
        <f>[1]LINKED!N6+'[1]NON-LINKED'!N6</f>
        <v>0</v>
      </c>
      <c r="O6" s="31">
        <f>[1]LINKED!O6+'[1]NON-LINKED'!O6</f>
        <v>0</v>
      </c>
      <c r="P6" s="31">
        <f>[1]LINKED!P6+'[1]NON-LINKED'!P6</f>
        <v>0</v>
      </c>
      <c r="Q6" s="32">
        <f>[1]LINKED!Q6+'[1]NON-LINKED'!Q6</f>
        <v>938</v>
      </c>
    </row>
    <row r="7" spans="2:17" ht="30.75" customHeight="1" x14ac:dyDescent="0.3">
      <c r="B7" s="13" t="s">
        <v>144</v>
      </c>
      <c r="C7" s="31">
        <f>[1]LINKED!C7+'[1]NON-LINKED'!C7</f>
        <v>0</v>
      </c>
      <c r="D7" s="31">
        <f>[1]LINKED!D7+'[1]NON-LINKED'!D7</f>
        <v>0</v>
      </c>
      <c r="E7" s="31">
        <f>[1]LINKED!E7+'[1]NON-LINKED'!E7</f>
        <v>0</v>
      </c>
      <c r="F7" s="31">
        <f>[1]LINKED!F7+'[1]NON-LINKED'!F7</f>
        <v>0</v>
      </c>
      <c r="G7" s="31">
        <f>[1]LINKED!G7+'[1]NON-LINKED'!G7</f>
        <v>0</v>
      </c>
      <c r="H7" s="31">
        <f>[1]LINKED!H7+'[1]NON-LINKED'!H7</f>
        <v>0</v>
      </c>
      <c r="I7" s="31">
        <f>[1]LINKED!I7+'[1]NON-LINKED'!I7</f>
        <v>0</v>
      </c>
      <c r="J7" s="31">
        <f>[1]LINKED!J7+'[1]NON-LINKED'!J7</f>
        <v>0</v>
      </c>
      <c r="K7" s="31">
        <f>[1]LINKED!K7+'[1]NON-LINKED'!K7</f>
        <v>0</v>
      </c>
      <c r="L7" s="31">
        <f>[1]LINKED!L7+'[1]NON-LINKED'!L7</f>
        <v>0</v>
      </c>
      <c r="M7" s="31">
        <f>[1]LINKED!M7+'[1]NON-LINKED'!M7</f>
        <v>0</v>
      </c>
      <c r="N7" s="31">
        <f>[1]LINKED!N7+'[1]NON-LINKED'!N7</f>
        <v>0</v>
      </c>
      <c r="O7" s="31">
        <f>[1]LINKED!O7+'[1]NON-LINKED'!O7</f>
        <v>0</v>
      </c>
      <c r="P7" s="31">
        <f>[1]LINKED!P7+'[1]NON-LINKED'!P7</f>
        <v>0</v>
      </c>
      <c r="Q7" s="32">
        <f>[1]LINKED!Q7+'[1]NON-LINKED'!Q7</f>
        <v>0</v>
      </c>
    </row>
    <row r="8" spans="2:17" ht="30.75" customHeight="1" x14ac:dyDescent="0.3">
      <c r="B8" s="13" t="s">
        <v>154</v>
      </c>
      <c r="C8" s="31">
        <f>[1]LINKED!C8+'[1]NON-LINKED'!C8</f>
        <v>3651874</v>
      </c>
      <c r="D8" s="31">
        <f>[1]LINKED!D8+'[1]NON-LINKED'!D8</f>
        <v>430991</v>
      </c>
      <c r="E8" s="31">
        <f>[1]LINKED!E8+'[1]NON-LINKED'!E8</f>
        <v>430991</v>
      </c>
      <c r="F8" s="31">
        <f>[1]LINKED!F8+'[1]NON-LINKED'!F8</f>
        <v>0</v>
      </c>
      <c r="G8" s="31">
        <f>[1]LINKED!G8+'[1]NON-LINKED'!G8</f>
        <v>1181307</v>
      </c>
      <c r="H8" s="31">
        <f>[1]LINKED!H8+'[1]NON-LINKED'!H8</f>
        <v>1202729</v>
      </c>
      <c r="I8" s="31">
        <f>[1]LINKED!I8+'[1]NON-LINKED'!I8</f>
        <v>0</v>
      </c>
      <c r="J8" s="31">
        <f>[1]LINKED!J8+'[1]NON-LINKED'!J8</f>
        <v>0</v>
      </c>
      <c r="K8" s="31">
        <f>[1]LINKED!K8+'[1]NON-LINKED'!K8</f>
        <v>0</v>
      </c>
      <c r="L8" s="31">
        <f>[1]LINKED!L8+'[1]NON-LINKED'!L8</f>
        <v>0</v>
      </c>
      <c r="M8" s="31">
        <f>[1]LINKED!M8+'[1]NON-LINKED'!M8</f>
        <v>39462</v>
      </c>
      <c r="N8" s="31">
        <f>[1]LINKED!N8+'[1]NON-LINKED'!N8</f>
        <v>0</v>
      </c>
      <c r="O8" s="31">
        <f>[1]LINKED!O8+'[1]NON-LINKED'!O8</f>
        <v>0</v>
      </c>
      <c r="P8" s="31">
        <f>[1]LINKED!P8+'[1]NON-LINKED'!P8</f>
        <v>0</v>
      </c>
      <c r="Q8" s="32">
        <f>[1]LINKED!Q8+'[1]NON-LINKED'!Q8</f>
        <v>2840673</v>
      </c>
    </row>
    <row r="9" spans="2:17" ht="30.75" customHeight="1" x14ac:dyDescent="0.3">
      <c r="B9" s="13" t="s">
        <v>52</v>
      </c>
      <c r="C9" s="31">
        <f>[1]LINKED!C9+'[1]NON-LINKED'!C9</f>
        <v>0</v>
      </c>
      <c r="D9" s="31">
        <f>[1]LINKED!D9+'[1]NON-LINKED'!D9</f>
        <v>0</v>
      </c>
      <c r="E9" s="31">
        <f>[1]LINKED!E9+'[1]NON-LINKED'!E9</f>
        <v>0</v>
      </c>
      <c r="F9" s="31">
        <f>[1]LINKED!F9+'[1]NON-LINKED'!F9</f>
        <v>0</v>
      </c>
      <c r="G9" s="31">
        <f>[1]LINKED!G9+'[1]NON-LINKED'!G9</f>
        <v>0</v>
      </c>
      <c r="H9" s="31">
        <f>[1]LINKED!H9+'[1]NON-LINKED'!H9</f>
        <v>0</v>
      </c>
      <c r="I9" s="31">
        <f>[1]LINKED!I9+'[1]NON-LINKED'!I9</f>
        <v>0</v>
      </c>
      <c r="J9" s="31">
        <f>[1]LINKED!J9+'[1]NON-LINKED'!J9</f>
        <v>0</v>
      </c>
      <c r="K9" s="31">
        <f>[1]LINKED!K9+'[1]NON-LINKED'!K9</f>
        <v>0</v>
      </c>
      <c r="L9" s="31">
        <f>[1]LINKED!L9+'[1]NON-LINKED'!L9</f>
        <v>0</v>
      </c>
      <c r="M9" s="31">
        <f>[1]LINKED!M9+'[1]NON-LINKED'!M9</f>
        <v>0</v>
      </c>
      <c r="N9" s="31">
        <f>[1]LINKED!N9+'[1]NON-LINKED'!N9</f>
        <v>0</v>
      </c>
      <c r="O9" s="31">
        <f>[1]LINKED!O9+'[1]NON-LINKED'!O9</f>
        <v>0</v>
      </c>
      <c r="P9" s="31">
        <f>[1]LINKED!P9+'[1]NON-LINKED'!P9</f>
        <v>0</v>
      </c>
      <c r="Q9" s="32">
        <f>[1]LINKED!Q9+'[1]NON-LINKED'!Q9</f>
        <v>0</v>
      </c>
    </row>
    <row r="10" spans="2:17" ht="30.75" customHeight="1" x14ac:dyDescent="0.3">
      <c r="B10" s="13" t="s">
        <v>53</v>
      </c>
      <c r="C10" s="31">
        <f>[1]LINKED!C10+'[1]NON-LINKED'!C10</f>
        <v>0</v>
      </c>
      <c r="D10" s="31">
        <f>[1]LINKED!D10+'[1]NON-LINKED'!D10</f>
        <v>0</v>
      </c>
      <c r="E10" s="31">
        <f>[1]LINKED!E10+'[1]NON-LINKED'!E10</f>
        <v>0</v>
      </c>
      <c r="F10" s="31">
        <f>[1]LINKED!F10+'[1]NON-LINKED'!F10</f>
        <v>0</v>
      </c>
      <c r="G10" s="31">
        <f>[1]LINKED!G10+'[1]NON-LINKED'!G10</f>
        <v>0</v>
      </c>
      <c r="H10" s="31">
        <f>[1]LINKED!H10+'[1]NON-LINKED'!H10</f>
        <v>0</v>
      </c>
      <c r="I10" s="31">
        <f>[1]LINKED!I10+'[1]NON-LINKED'!I10</f>
        <v>0</v>
      </c>
      <c r="J10" s="31">
        <f>[1]LINKED!J10+'[1]NON-LINKED'!J10</f>
        <v>0</v>
      </c>
      <c r="K10" s="31">
        <f>[1]LINKED!K10+'[1]NON-LINKED'!K10</f>
        <v>0</v>
      </c>
      <c r="L10" s="31">
        <f>[1]LINKED!L10+'[1]NON-LINKED'!L10</f>
        <v>0</v>
      </c>
      <c r="M10" s="31">
        <f>[1]LINKED!M10+'[1]NON-LINKED'!M10</f>
        <v>0</v>
      </c>
      <c r="N10" s="31">
        <f>[1]LINKED!N10+'[1]NON-LINKED'!N10</f>
        <v>0</v>
      </c>
      <c r="O10" s="31">
        <f>[1]LINKED!O10+'[1]NON-LINKED'!O10</f>
        <v>0</v>
      </c>
      <c r="P10" s="31">
        <f>[1]LINKED!P10+'[1]NON-LINKED'!P10</f>
        <v>0</v>
      </c>
      <c r="Q10" s="32">
        <f>[1]LINKED!Q10+'[1]NON-LINKED'!Q10</f>
        <v>0</v>
      </c>
    </row>
    <row r="11" spans="2:17" ht="30.75" customHeight="1" x14ac:dyDescent="0.3">
      <c r="B11" s="13" t="s">
        <v>22</v>
      </c>
      <c r="C11" s="31">
        <f>[1]LINKED!C11+'[1]NON-LINKED'!C11</f>
        <v>0</v>
      </c>
      <c r="D11" s="31">
        <f>[1]LINKED!D11+'[1]NON-LINKED'!D11</f>
        <v>0</v>
      </c>
      <c r="E11" s="31">
        <f>[1]LINKED!E11+'[1]NON-LINKED'!E11</f>
        <v>0</v>
      </c>
      <c r="F11" s="31">
        <f>[1]LINKED!F11+'[1]NON-LINKED'!F11</f>
        <v>0</v>
      </c>
      <c r="G11" s="31">
        <f>[1]LINKED!G11+'[1]NON-LINKED'!G11</f>
        <v>0</v>
      </c>
      <c r="H11" s="31">
        <f>[1]LINKED!H11+'[1]NON-LINKED'!H11</f>
        <v>0</v>
      </c>
      <c r="I11" s="31">
        <f>[1]LINKED!I11+'[1]NON-LINKED'!I11</f>
        <v>0</v>
      </c>
      <c r="J11" s="31">
        <f>[1]LINKED!J11+'[1]NON-LINKED'!J11</f>
        <v>0</v>
      </c>
      <c r="K11" s="31">
        <f>[1]LINKED!K11+'[1]NON-LINKED'!K11</f>
        <v>0</v>
      </c>
      <c r="L11" s="31">
        <f>[1]LINKED!L11+'[1]NON-LINKED'!L11</f>
        <v>0</v>
      </c>
      <c r="M11" s="31">
        <f>[1]LINKED!M11+'[1]NON-LINKED'!M11</f>
        <v>0</v>
      </c>
      <c r="N11" s="31">
        <f>[1]LINKED!N11+'[1]NON-LINKED'!N11</f>
        <v>0</v>
      </c>
      <c r="O11" s="31">
        <f>[1]LINKED!O11+'[1]NON-LINKED'!O11</f>
        <v>0</v>
      </c>
      <c r="P11" s="31">
        <f>[1]LINKED!P11+'[1]NON-LINKED'!P11</f>
        <v>0</v>
      </c>
      <c r="Q11" s="31">
        <f>[1]LINKED!Q11+'[1]NON-LINKED'!Q11</f>
        <v>0</v>
      </c>
    </row>
    <row r="12" spans="2:17" ht="30.75" customHeight="1" x14ac:dyDescent="0.3">
      <c r="B12" s="13" t="s">
        <v>54</v>
      </c>
      <c r="C12" s="31">
        <f>[1]LINKED!C12+'[1]NON-LINKED'!C12</f>
        <v>0</v>
      </c>
      <c r="D12" s="31">
        <f>[1]LINKED!D12+'[1]NON-LINKED'!D12</f>
        <v>0</v>
      </c>
      <c r="E12" s="31">
        <f>[1]LINKED!E12+'[1]NON-LINKED'!E12</f>
        <v>0</v>
      </c>
      <c r="F12" s="31">
        <f>[1]LINKED!F12+'[1]NON-LINKED'!F12</f>
        <v>0</v>
      </c>
      <c r="G12" s="31">
        <f>[1]LINKED!G12+'[1]NON-LINKED'!G12</f>
        <v>0</v>
      </c>
      <c r="H12" s="31">
        <f>[1]LINKED!H12+'[1]NON-LINKED'!H12</f>
        <v>0</v>
      </c>
      <c r="I12" s="31">
        <f>[1]LINKED!I12+'[1]NON-LINKED'!I12</f>
        <v>0</v>
      </c>
      <c r="J12" s="31">
        <f>[1]LINKED!J12+'[1]NON-LINKED'!J12</f>
        <v>0</v>
      </c>
      <c r="K12" s="31">
        <f>[1]LINKED!K12+'[1]NON-LINKED'!K12</f>
        <v>0</v>
      </c>
      <c r="L12" s="31">
        <f>[1]LINKED!L12+'[1]NON-LINKED'!L12</f>
        <v>0</v>
      </c>
      <c r="M12" s="31">
        <f>[1]LINKED!M12+'[1]NON-LINKED'!M12</f>
        <v>0</v>
      </c>
      <c r="N12" s="31">
        <f>[1]LINKED!N12+'[1]NON-LINKED'!N12</f>
        <v>0</v>
      </c>
      <c r="O12" s="31">
        <f>[1]LINKED!O12+'[1]NON-LINKED'!O12</f>
        <v>0</v>
      </c>
      <c r="P12" s="31">
        <f>[1]LINKED!P12+'[1]NON-LINKED'!P12</f>
        <v>0</v>
      </c>
      <c r="Q12" s="32">
        <f>[1]LINKED!Q12+'[1]NON-LINKED'!Q12</f>
        <v>0</v>
      </c>
    </row>
    <row r="13" spans="2:17" ht="30.75" customHeight="1" x14ac:dyDescent="0.3">
      <c r="B13" s="13" t="s">
        <v>55</v>
      </c>
      <c r="C13" s="31">
        <f>[1]LINKED!C13+'[1]NON-LINKED'!C13</f>
        <v>0</v>
      </c>
      <c r="D13" s="31">
        <f>[1]LINKED!D13+'[1]NON-LINKED'!D13</f>
        <v>0</v>
      </c>
      <c r="E13" s="31">
        <f>[1]LINKED!E13+'[1]NON-LINKED'!E13</f>
        <v>0</v>
      </c>
      <c r="F13" s="31">
        <f>[1]LINKED!F13+'[1]NON-LINKED'!F13</f>
        <v>0</v>
      </c>
      <c r="G13" s="31">
        <f>[1]LINKED!G13+'[1]NON-LINKED'!G13</f>
        <v>0</v>
      </c>
      <c r="H13" s="31">
        <f>[1]LINKED!H13+'[1]NON-LINKED'!H13</f>
        <v>0</v>
      </c>
      <c r="I13" s="31">
        <f>[1]LINKED!I13+'[1]NON-LINKED'!I13</f>
        <v>0</v>
      </c>
      <c r="J13" s="31">
        <f>[1]LINKED!J13+'[1]NON-LINKED'!J13</f>
        <v>0</v>
      </c>
      <c r="K13" s="31">
        <f>[1]LINKED!K13+'[1]NON-LINKED'!K13</f>
        <v>0</v>
      </c>
      <c r="L13" s="31">
        <f>[1]LINKED!L13+'[1]NON-LINKED'!L13</f>
        <v>0</v>
      </c>
      <c r="M13" s="31">
        <f>[1]LINKED!M13+'[1]NON-LINKED'!M13</f>
        <v>0</v>
      </c>
      <c r="N13" s="31">
        <f>[1]LINKED!N13+'[1]NON-LINKED'!N13</f>
        <v>0</v>
      </c>
      <c r="O13" s="31">
        <f>[1]LINKED!O13+'[1]NON-LINKED'!O13</f>
        <v>0</v>
      </c>
      <c r="P13" s="31">
        <f>[1]LINKED!P13+'[1]NON-LINKED'!P13</f>
        <v>0</v>
      </c>
      <c r="Q13" s="32">
        <f>[1]LINKED!Q13+'[1]NON-LINKED'!Q13</f>
        <v>0</v>
      </c>
    </row>
    <row r="14" spans="2:17" ht="30.75" customHeight="1" x14ac:dyDescent="0.3">
      <c r="B14" s="13" t="s">
        <v>56</v>
      </c>
      <c r="C14" s="31">
        <f>[1]LINKED!C14+'[1]NON-LINKED'!C14</f>
        <v>0</v>
      </c>
      <c r="D14" s="31">
        <f>[1]LINKED!D14+'[1]NON-LINKED'!D14</f>
        <v>0</v>
      </c>
      <c r="E14" s="31">
        <f>[1]LINKED!E14+'[1]NON-LINKED'!E14</f>
        <v>0</v>
      </c>
      <c r="F14" s="31">
        <f>[1]LINKED!F14+'[1]NON-LINKED'!F14</f>
        <v>0</v>
      </c>
      <c r="G14" s="31">
        <f>[1]LINKED!G14+'[1]NON-LINKED'!G14</f>
        <v>0</v>
      </c>
      <c r="H14" s="31">
        <f>[1]LINKED!H14+'[1]NON-LINKED'!H14</f>
        <v>0</v>
      </c>
      <c r="I14" s="31">
        <f>[1]LINKED!I14+'[1]NON-LINKED'!I14</f>
        <v>0</v>
      </c>
      <c r="J14" s="31">
        <f>[1]LINKED!J14+'[1]NON-LINKED'!J14</f>
        <v>0</v>
      </c>
      <c r="K14" s="31">
        <f>[1]LINKED!K14+'[1]NON-LINKED'!K14</f>
        <v>0</v>
      </c>
      <c r="L14" s="31">
        <f>[1]LINKED!L14+'[1]NON-LINKED'!L14</f>
        <v>0</v>
      </c>
      <c r="M14" s="31">
        <f>[1]LINKED!M14+'[1]NON-LINKED'!M14</f>
        <v>0</v>
      </c>
      <c r="N14" s="31">
        <f>[1]LINKED!N14+'[1]NON-LINKED'!N14</f>
        <v>0</v>
      </c>
      <c r="O14" s="31">
        <f>[1]LINKED!O14+'[1]NON-LINKED'!O14</f>
        <v>0</v>
      </c>
      <c r="P14" s="31">
        <f>[1]LINKED!P14+'[1]NON-LINKED'!P14</f>
        <v>0</v>
      </c>
      <c r="Q14" s="32">
        <f>[1]LINKED!Q14+'[1]NON-LINKED'!Q14</f>
        <v>0</v>
      </c>
    </row>
    <row r="15" spans="2:17" ht="30.75" customHeight="1" x14ac:dyDescent="0.3">
      <c r="B15" s="13" t="s">
        <v>57</v>
      </c>
      <c r="C15" s="31">
        <f>[1]LINKED!C15+'[1]NON-LINKED'!C15</f>
        <v>515490</v>
      </c>
      <c r="D15" s="31">
        <f>[1]LINKED!D15+'[1]NON-LINKED'!D15</f>
        <v>29241</v>
      </c>
      <c r="E15" s="31">
        <f>[1]LINKED!E15+'[1]NON-LINKED'!E15</f>
        <v>29241</v>
      </c>
      <c r="F15" s="31">
        <f>[1]LINKED!F15+'[1]NON-LINKED'!F15</f>
        <v>0</v>
      </c>
      <c r="G15" s="31">
        <f>[1]LINKED!G15+'[1]NON-LINKED'!G15</f>
        <v>83805</v>
      </c>
      <c r="H15" s="31">
        <f>[1]LINKED!H15+'[1]NON-LINKED'!H15</f>
        <v>83805</v>
      </c>
      <c r="I15" s="31">
        <f>[1]LINKED!I15+'[1]NON-LINKED'!I15</f>
        <v>0</v>
      </c>
      <c r="J15" s="31">
        <f>[1]LINKED!J15+'[1]NON-LINKED'!J15</f>
        <v>0</v>
      </c>
      <c r="K15" s="31">
        <f>[1]LINKED!K15+'[1]NON-LINKED'!K15</f>
        <v>0</v>
      </c>
      <c r="L15" s="31">
        <f>[1]LINKED!L15+'[1]NON-LINKED'!L15</f>
        <v>0</v>
      </c>
      <c r="M15" s="31">
        <f>[1]LINKED!M15+'[1]NON-LINKED'!M15</f>
        <v>0</v>
      </c>
      <c r="N15" s="31">
        <f>[1]LINKED!N15+'[1]NON-LINKED'!N15</f>
        <v>-60617</v>
      </c>
      <c r="O15" s="31">
        <f>[1]LINKED!O15+'[1]NON-LINKED'!O15</f>
        <v>0</v>
      </c>
      <c r="P15" s="31">
        <f>[1]LINKED!P15+'[1]NON-LINKED'!P15</f>
        <v>4183</v>
      </c>
      <c r="Q15" s="32">
        <f>[1]LINKED!Q15+'[1]NON-LINKED'!Q15</f>
        <v>396125</v>
      </c>
    </row>
    <row r="16" spans="2:17" ht="30.75" customHeight="1" x14ac:dyDescent="0.3">
      <c r="B16" s="13" t="s">
        <v>58</v>
      </c>
      <c r="C16" s="31">
        <f>[1]LINKED!C16+'[1]NON-LINKED'!C16</f>
        <v>0</v>
      </c>
      <c r="D16" s="31">
        <f>[1]LINKED!D16+'[1]NON-LINKED'!D16</f>
        <v>0</v>
      </c>
      <c r="E16" s="31">
        <f>[1]LINKED!E16+'[1]NON-LINKED'!E16</f>
        <v>0</v>
      </c>
      <c r="F16" s="31">
        <f>[1]LINKED!F16+'[1]NON-LINKED'!F16</f>
        <v>0</v>
      </c>
      <c r="G16" s="31">
        <f>[1]LINKED!G16+'[1]NON-LINKED'!G16</f>
        <v>0</v>
      </c>
      <c r="H16" s="31">
        <f>[1]LINKED!H16+'[1]NON-LINKED'!H16</f>
        <v>0</v>
      </c>
      <c r="I16" s="31">
        <f>[1]LINKED!I16+'[1]NON-LINKED'!I16</f>
        <v>0</v>
      </c>
      <c r="J16" s="31">
        <f>[1]LINKED!J16+'[1]NON-LINKED'!J16</f>
        <v>0</v>
      </c>
      <c r="K16" s="31">
        <f>[1]LINKED!K16+'[1]NON-LINKED'!K16</f>
        <v>0</v>
      </c>
      <c r="L16" s="31">
        <f>[1]LINKED!L16+'[1]NON-LINKED'!L16</f>
        <v>0</v>
      </c>
      <c r="M16" s="31">
        <f>[1]LINKED!M16+'[1]NON-LINKED'!M16</f>
        <v>0</v>
      </c>
      <c r="N16" s="31">
        <f>[1]LINKED!N16+'[1]NON-LINKED'!N16</f>
        <v>0</v>
      </c>
      <c r="O16" s="31">
        <f>[1]LINKED!O16+'[1]NON-LINKED'!O16</f>
        <v>0</v>
      </c>
      <c r="P16" s="31">
        <f>[1]LINKED!P16+'[1]NON-LINKED'!P16</f>
        <v>0</v>
      </c>
      <c r="Q16" s="32">
        <f>[1]LINKED!Q16+'[1]NON-LINKED'!Q16</f>
        <v>0</v>
      </c>
    </row>
    <row r="17" spans="2:17" ht="30.75" customHeight="1" x14ac:dyDescent="0.3">
      <c r="B17" s="13" t="s">
        <v>59</v>
      </c>
      <c r="C17" s="31">
        <f>[1]LINKED!C17+'[1]NON-LINKED'!C17</f>
        <v>0</v>
      </c>
      <c r="D17" s="31">
        <f>[1]LINKED!D17+'[1]NON-LINKED'!D17</f>
        <v>0</v>
      </c>
      <c r="E17" s="31">
        <f>[1]LINKED!E17+'[1]NON-LINKED'!E17</f>
        <v>0</v>
      </c>
      <c r="F17" s="31">
        <f>[1]LINKED!F17+'[1]NON-LINKED'!F17</f>
        <v>0</v>
      </c>
      <c r="G17" s="31">
        <f>[1]LINKED!G17+'[1]NON-LINKED'!G17</f>
        <v>0</v>
      </c>
      <c r="H17" s="31">
        <f>[1]LINKED!H17+'[1]NON-LINKED'!H17</f>
        <v>0</v>
      </c>
      <c r="I17" s="31">
        <f>[1]LINKED!I17+'[1]NON-LINKED'!I17</f>
        <v>0</v>
      </c>
      <c r="J17" s="31">
        <f>[1]LINKED!J17+'[1]NON-LINKED'!J17</f>
        <v>0</v>
      </c>
      <c r="K17" s="31">
        <f>[1]LINKED!K17+'[1]NON-LINKED'!K17</f>
        <v>0</v>
      </c>
      <c r="L17" s="31">
        <f>[1]LINKED!L17+'[1]NON-LINKED'!L17</f>
        <v>0</v>
      </c>
      <c r="M17" s="31">
        <f>[1]LINKED!M17+'[1]NON-LINKED'!M17</f>
        <v>0</v>
      </c>
      <c r="N17" s="31">
        <f>[1]LINKED!N17+'[1]NON-LINKED'!N17</f>
        <v>0</v>
      </c>
      <c r="O17" s="31">
        <f>[1]LINKED!O17+'[1]NON-LINKED'!O17</f>
        <v>0</v>
      </c>
      <c r="P17" s="31">
        <f>[1]LINKED!P17+'[1]NON-LINKED'!P17</f>
        <v>0</v>
      </c>
      <c r="Q17" s="32">
        <f>[1]LINKED!Q17+'[1]NON-LINKED'!Q17</f>
        <v>0</v>
      </c>
    </row>
    <row r="18" spans="2:17" ht="30.75" customHeight="1" x14ac:dyDescent="0.3">
      <c r="B18" s="13" t="s">
        <v>133</v>
      </c>
      <c r="C18" s="31">
        <f>[1]LINKED!C18+'[1]NON-LINKED'!C18</f>
        <v>0</v>
      </c>
      <c r="D18" s="31">
        <f>[1]LINKED!D18+'[1]NON-LINKED'!D18</f>
        <v>0</v>
      </c>
      <c r="E18" s="31">
        <f>[1]LINKED!E18+'[1]NON-LINKED'!E18</f>
        <v>0</v>
      </c>
      <c r="F18" s="31">
        <f>[1]LINKED!F18+'[1]NON-LINKED'!F18</f>
        <v>0</v>
      </c>
      <c r="G18" s="31">
        <f>[1]LINKED!G18+'[1]NON-LINKED'!G18</f>
        <v>0</v>
      </c>
      <c r="H18" s="31">
        <f>[1]LINKED!H18+'[1]NON-LINKED'!H18</f>
        <v>0</v>
      </c>
      <c r="I18" s="31">
        <f>[1]LINKED!I18+'[1]NON-LINKED'!I18</f>
        <v>0</v>
      </c>
      <c r="J18" s="31">
        <f>[1]LINKED!J18+'[1]NON-LINKED'!J18</f>
        <v>0</v>
      </c>
      <c r="K18" s="31">
        <f>[1]LINKED!K18+'[1]NON-LINKED'!K18</f>
        <v>0</v>
      </c>
      <c r="L18" s="31">
        <f>[1]LINKED!L18+'[1]NON-LINKED'!L18</f>
        <v>0</v>
      </c>
      <c r="M18" s="31">
        <f>[1]LINKED!M18+'[1]NON-LINKED'!M18</f>
        <v>0</v>
      </c>
      <c r="N18" s="31">
        <f>[1]LINKED!N18+'[1]NON-LINKED'!N18</f>
        <v>0</v>
      </c>
      <c r="O18" s="31">
        <f>[1]LINKED!O18+'[1]NON-LINKED'!O18</f>
        <v>0</v>
      </c>
      <c r="P18" s="31">
        <f>[1]LINKED!P18+'[1]NON-LINKED'!P18</f>
        <v>0</v>
      </c>
      <c r="Q18" s="32">
        <f>[1]LINKED!Q18+'[1]NON-LINKED'!Q18</f>
        <v>0</v>
      </c>
    </row>
    <row r="19" spans="2:17" ht="30.75" customHeight="1" x14ac:dyDescent="0.3">
      <c r="B19" s="13" t="s">
        <v>138</v>
      </c>
      <c r="C19" s="31">
        <f>[1]LINKED!C19+'[1]NON-LINKED'!C19</f>
        <v>4425992</v>
      </c>
      <c r="D19" s="31">
        <f>[1]LINKED!D19+'[1]NON-LINKED'!D19</f>
        <v>784292</v>
      </c>
      <c r="E19" s="31">
        <f>[1]LINKED!E19+'[1]NON-LINKED'!E19</f>
        <v>784292</v>
      </c>
      <c r="F19" s="31">
        <f>[1]LINKED!F19+'[1]NON-LINKED'!F19</f>
        <v>0</v>
      </c>
      <c r="G19" s="31">
        <f>[1]LINKED!G19+'[1]NON-LINKED'!G19</f>
        <v>1370821</v>
      </c>
      <c r="H19" s="31">
        <f>[1]LINKED!H19+'[1]NON-LINKED'!H19</f>
        <v>1311238</v>
      </c>
      <c r="I19" s="31">
        <f>[1]LINKED!I19+'[1]NON-LINKED'!I19</f>
        <v>0</v>
      </c>
      <c r="J19" s="31">
        <f>[1]LINKED!J19+'[1]NON-LINKED'!J19</f>
        <v>0</v>
      </c>
      <c r="K19" s="31">
        <f>[1]LINKED!K19+'[1]NON-LINKED'!K19</f>
        <v>0</v>
      </c>
      <c r="L19" s="31">
        <f>[1]LINKED!L19+'[1]NON-LINKED'!L19</f>
        <v>105912</v>
      </c>
      <c r="M19" s="31">
        <f>[1]LINKED!M19+'[1]NON-LINKED'!M19</f>
        <v>343563</v>
      </c>
      <c r="N19" s="31">
        <f>[1]LINKED!N19+'[1]NON-LINKED'!N19</f>
        <v>494777</v>
      </c>
      <c r="O19" s="31">
        <f>[1]LINKED!O19+'[1]NON-LINKED'!O19</f>
        <v>0</v>
      </c>
      <c r="P19" s="31">
        <f>[1]LINKED!P19+'[1]NON-LINKED'!P19</f>
        <v>0</v>
      </c>
      <c r="Q19" s="32">
        <f>[1]LINKED!Q19+'[1]NON-LINKED'!Q19</f>
        <v>3944347</v>
      </c>
    </row>
    <row r="20" spans="2:17" ht="30.75" customHeight="1" x14ac:dyDescent="0.3">
      <c r="B20" s="13" t="s">
        <v>35</v>
      </c>
      <c r="C20" s="31">
        <f>[1]LINKED!C20+'[1]NON-LINKED'!C20</f>
        <v>201389</v>
      </c>
      <c r="D20" s="31">
        <f>[1]LINKED!D20+'[1]NON-LINKED'!D20</f>
        <v>9925</v>
      </c>
      <c r="E20" s="31">
        <f>[1]LINKED!E20+'[1]NON-LINKED'!E20</f>
        <v>9925</v>
      </c>
      <c r="F20" s="31">
        <f>[1]LINKED!F20+'[1]NON-LINKED'!F20</f>
        <v>0</v>
      </c>
      <c r="G20" s="31">
        <f>[1]LINKED!G20+'[1]NON-LINKED'!G20</f>
        <v>48898</v>
      </c>
      <c r="H20" s="31">
        <f>[1]LINKED!H20+'[1]NON-LINKED'!H20</f>
        <v>48898</v>
      </c>
      <c r="I20" s="31">
        <f>[1]LINKED!I20+'[1]NON-LINKED'!I20</f>
        <v>0</v>
      </c>
      <c r="J20" s="31">
        <f>[1]LINKED!J20+'[1]NON-LINKED'!J20</f>
        <v>0</v>
      </c>
      <c r="K20" s="31">
        <f>[1]LINKED!K20+'[1]NON-LINKED'!K20</f>
        <v>0</v>
      </c>
      <c r="L20" s="31">
        <f>[1]LINKED!L20+'[1]NON-LINKED'!L20</f>
        <v>0</v>
      </c>
      <c r="M20" s="31">
        <f>[1]LINKED!M20+'[1]NON-LINKED'!M20</f>
        <v>1605</v>
      </c>
      <c r="N20" s="31">
        <f>[1]LINKED!N20+'[1]NON-LINKED'!N20</f>
        <v>8955</v>
      </c>
      <c r="O20" s="31">
        <f>[1]LINKED!O20+'[1]NON-LINKED'!O20</f>
        <v>0</v>
      </c>
      <c r="P20" s="31">
        <f>[1]LINKED!P20+'[1]NON-LINKED'!P20</f>
        <v>0</v>
      </c>
      <c r="Q20" s="32">
        <f>[1]LINKED!Q20+'[1]NON-LINKED'!Q20</f>
        <v>169767</v>
      </c>
    </row>
    <row r="21" spans="2:17" ht="30.75" customHeight="1" x14ac:dyDescent="0.3">
      <c r="B21" s="72" t="s">
        <v>199</v>
      </c>
      <c r="C21" s="31">
        <f>[1]LINKED!C21+'[1]NON-LINKED'!C21</f>
        <v>352458</v>
      </c>
      <c r="D21" s="31">
        <f>[1]LINKED!D21+'[1]NON-LINKED'!D21</f>
        <v>8126</v>
      </c>
      <c r="E21" s="31">
        <f>[1]LINKED!E21+'[1]NON-LINKED'!E21</f>
        <v>8126</v>
      </c>
      <c r="F21" s="31">
        <f>[1]LINKED!F21+'[1]NON-LINKED'!F21</f>
        <v>-2016</v>
      </c>
      <c r="G21" s="31">
        <f>[1]LINKED!G21+'[1]NON-LINKED'!G21</f>
        <v>26301</v>
      </c>
      <c r="H21" s="31">
        <f>[1]LINKED!H21+'[1]NON-LINKED'!H21</f>
        <v>26301</v>
      </c>
      <c r="I21" s="31">
        <f>[1]LINKED!I21+'[1]NON-LINKED'!I21</f>
        <v>0</v>
      </c>
      <c r="J21" s="31">
        <f>[1]LINKED!J21+'[1]NON-LINKED'!J21</f>
        <v>0</v>
      </c>
      <c r="K21" s="31">
        <f>[1]LINKED!K21+'[1]NON-LINKED'!K21</f>
        <v>0</v>
      </c>
      <c r="L21" s="31">
        <f>[1]LINKED!L21+'[1]NON-LINKED'!L21</f>
        <v>0</v>
      </c>
      <c r="M21" s="31">
        <f>[1]LINKED!M21+'[1]NON-LINKED'!M21</f>
        <v>45532</v>
      </c>
      <c r="N21" s="31">
        <f>[1]LINKED!N21+'[1]NON-LINKED'!N21</f>
        <v>41494</v>
      </c>
      <c r="O21" s="31">
        <f>[1]LINKED!O21+'[1]NON-LINKED'!O21</f>
        <v>0</v>
      </c>
      <c r="P21" s="31">
        <f>[1]LINKED!P21+'[1]NON-LINKED'!P21</f>
        <v>0</v>
      </c>
      <c r="Q21" s="32">
        <f>[1]LINKED!Q21+'[1]NON-LINKED'!Q21</f>
        <v>328229</v>
      </c>
    </row>
    <row r="22" spans="2:17" ht="30.75" customHeight="1" x14ac:dyDescent="0.3">
      <c r="B22" s="13" t="s">
        <v>60</v>
      </c>
      <c r="C22" s="31">
        <f>[1]LINKED!C22+'[1]NON-LINKED'!C22</f>
        <v>5968831</v>
      </c>
      <c r="D22" s="31">
        <f>[1]LINKED!D22+'[1]NON-LINKED'!D22</f>
        <v>636635</v>
      </c>
      <c r="E22" s="31">
        <f>[1]LINKED!E22+'[1]NON-LINKED'!E22</f>
        <v>636635</v>
      </c>
      <c r="F22" s="31">
        <f>[1]LINKED!F22+'[1]NON-LINKED'!F22</f>
        <v>0</v>
      </c>
      <c r="G22" s="31">
        <f>[1]LINKED!G22+'[1]NON-LINKED'!G22</f>
        <v>898697</v>
      </c>
      <c r="H22" s="31">
        <f>[1]LINKED!H22+'[1]NON-LINKED'!H22</f>
        <v>79605</v>
      </c>
      <c r="I22" s="31">
        <f>[1]LINKED!I22+'[1]NON-LINKED'!I22</f>
        <v>797024</v>
      </c>
      <c r="J22" s="31">
        <f>[1]LINKED!J22+'[1]NON-LINKED'!J22</f>
        <v>0</v>
      </c>
      <c r="K22" s="31">
        <f>[1]LINKED!K22+'[1]NON-LINKED'!K22</f>
        <v>0</v>
      </c>
      <c r="L22" s="31">
        <f>[1]LINKED!L22+'[1]NON-LINKED'!L22</f>
        <v>0</v>
      </c>
      <c r="M22" s="31">
        <f>[1]LINKED!M22+'[1]NON-LINKED'!M22</f>
        <v>0</v>
      </c>
      <c r="N22" s="31">
        <f>[1]LINKED!N22+'[1]NON-LINKED'!N22</f>
        <v>134838</v>
      </c>
      <c r="O22" s="31">
        <f>[1]LINKED!O22+'[1]NON-LINKED'!O22</f>
        <v>19407</v>
      </c>
      <c r="P22" s="31">
        <f>[1]LINKED!P22+'[1]NON-LINKED'!P22</f>
        <v>0</v>
      </c>
      <c r="Q22" s="32">
        <f>[1]LINKED!Q22+'[1]NON-LINKED'!Q22</f>
        <v>5844269</v>
      </c>
    </row>
    <row r="23" spans="2:17" ht="30.75" customHeight="1" x14ac:dyDescent="0.3">
      <c r="B23" s="13" t="s">
        <v>61</v>
      </c>
      <c r="C23" s="31">
        <f>[1]LINKED!C23+'[1]NON-LINKED'!C23</f>
        <v>109099</v>
      </c>
      <c r="D23" s="31">
        <f>[1]LINKED!D23+'[1]NON-LINKED'!D23</f>
        <v>45118</v>
      </c>
      <c r="E23" s="31">
        <f>[1]LINKED!E23+'[1]NON-LINKED'!E23</f>
        <v>45118</v>
      </c>
      <c r="F23" s="31">
        <f>[1]LINKED!F23+'[1]NON-LINKED'!F23</f>
        <v>0</v>
      </c>
      <c r="G23" s="31">
        <f>[1]LINKED!G23+'[1]NON-LINKED'!G23</f>
        <v>0</v>
      </c>
      <c r="H23" s="31">
        <f>[1]LINKED!H23+'[1]NON-LINKED'!H23</f>
        <v>0</v>
      </c>
      <c r="I23" s="31">
        <f>[1]LINKED!I23+'[1]NON-LINKED'!I23</f>
        <v>0</v>
      </c>
      <c r="J23" s="31">
        <f>[1]LINKED!J23+'[1]NON-LINKED'!J23</f>
        <v>0</v>
      </c>
      <c r="K23" s="31">
        <f>[1]LINKED!K23+'[1]NON-LINKED'!K23</f>
        <v>0</v>
      </c>
      <c r="L23" s="31">
        <f>[1]LINKED!L23+'[1]NON-LINKED'!L23</f>
        <v>0</v>
      </c>
      <c r="M23" s="31">
        <f>[1]LINKED!M23+'[1]NON-LINKED'!M23</f>
        <v>0</v>
      </c>
      <c r="N23" s="31">
        <f>[1]LINKED!N23+'[1]NON-LINKED'!N23</f>
        <v>0</v>
      </c>
      <c r="O23" s="31">
        <f>[1]LINKED!O23+'[1]NON-LINKED'!O23</f>
        <v>0</v>
      </c>
      <c r="P23" s="31">
        <f>[1]LINKED!P23+'[1]NON-LINKED'!P23</f>
        <v>0</v>
      </c>
      <c r="Q23" s="32">
        <f>[1]LINKED!Q23+'[1]NON-LINKED'!Q23</f>
        <v>154217</v>
      </c>
    </row>
    <row r="24" spans="2:17" ht="30.75" customHeight="1" x14ac:dyDescent="0.3">
      <c r="B24" s="13" t="s">
        <v>136</v>
      </c>
      <c r="C24" s="31">
        <f>[1]LINKED!C24+'[1]NON-LINKED'!C24</f>
        <v>0</v>
      </c>
      <c r="D24" s="31">
        <f>[1]LINKED!D24+'[1]NON-LINKED'!D24</f>
        <v>0</v>
      </c>
      <c r="E24" s="31">
        <f>[1]LINKED!E24+'[1]NON-LINKED'!E24</f>
        <v>0</v>
      </c>
      <c r="F24" s="31">
        <f>[1]LINKED!F24+'[1]NON-LINKED'!F24</f>
        <v>0</v>
      </c>
      <c r="G24" s="31">
        <f>[1]LINKED!G24+'[1]NON-LINKED'!G24</f>
        <v>0</v>
      </c>
      <c r="H24" s="31">
        <f>[1]LINKED!H24+'[1]NON-LINKED'!H24</f>
        <v>0</v>
      </c>
      <c r="I24" s="31">
        <f>[1]LINKED!I24+'[1]NON-LINKED'!I24</f>
        <v>0</v>
      </c>
      <c r="J24" s="31">
        <f>[1]LINKED!J24+'[1]NON-LINKED'!J24</f>
        <v>0</v>
      </c>
      <c r="K24" s="31">
        <f>[1]LINKED!K24+'[1]NON-LINKED'!K24</f>
        <v>0</v>
      </c>
      <c r="L24" s="31">
        <f>[1]LINKED!L24+'[1]NON-LINKED'!L24</f>
        <v>0</v>
      </c>
      <c r="M24" s="31">
        <f>[1]LINKED!M24+'[1]NON-LINKED'!M24</f>
        <v>0</v>
      </c>
      <c r="N24" s="31">
        <f>[1]LINKED!N24+'[1]NON-LINKED'!N24</f>
        <v>0</v>
      </c>
      <c r="O24" s="31">
        <f>[1]LINKED!O24+'[1]NON-LINKED'!O24</f>
        <v>0</v>
      </c>
      <c r="P24" s="31">
        <f>[1]LINKED!P24+'[1]NON-LINKED'!P24</f>
        <v>0</v>
      </c>
      <c r="Q24" s="32">
        <f>[1]LINKED!Q24+'[1]NON-LINKED'!Q24</f>
        <v>0</v>
      </c>
    </row>
    <row r="25" spans="2:17" ht="30.75" customHeight="1" x14ac:dyDescent="0.3">
      <c r="B25" s="13" t="s">
        <v>137</v>
      </c>
      <c r="C25" s="31">
        <f>[1]LINKED!C25+'[1]NON-LINKED'!C25</f>
        <v>0</v>
      </c>
      <c r="D25" s="31">
        <f>[1]LINKED!D25+'[1]NON-LINKED'!D25</f>
        <v>0</v>
      </c>
      <c r="E25" s="31">
        <f>[1]LINKED!E25+'[1]NON-LINKED'!E25</f>
        <v>0</v>
      </c>
      <c r="F25" s="31">
        <f>[1]LINKED!F25+'[1]NON-LINKED'!F25</f>
        <v>0</v>
      </c>
      <c r="G25" s="31">
        <f>[1]LINKED!G25+'[1]NON-LINKED'!G25</f>
        <v>0</v>
      </c>
      <c r="H25" s="31">
        <f>[1]LINKED!H25+'[1]NON-LINKED'!H25</f>
        <v>0</v>
      </c>
      <c r="I25" s="31">
        <f>[1]LINKED!I25+'[1]NON-LINKED'!I25</f>
        <v>0</v>
      </c>
      <c r="J25" s="31">
        <f>[1]LINKED!J25+'[1]NON-LINKED'!J25</f>
        <v>0</v>
      </c>
      <c r="K25" s="31">
        <f>[1]LINKED!K25+'[1]NON-LINKED'!K25</f>
        <v>0</v>
      </c>
      <c r="L25" s="31">
        <f>[1]LINKED!L25+'[1]NON-LINKED'!L25</f>
        <v>0</v>
      </c>
      <c r="M25" s="31">
        <f>[1]LINKED!M25+'[1]NON-LINKED'!M25</f>
        <v>0</v>
      </c>
      <c r="N25" s="31">
        <f>[1]LINKED!N25+'[1]NON-LINKED'!N25</f>
        <v>0</v>
      </c>
      <c r="O25" s="31">
        <f>[1]LINKED!O25+'[1]NON-LINKED'!O25</f>
        <v>0</v>
      </c>
      <c r="P25" s="31">
        <f>[1]LINKED!P25+'[1]NON-LINKED'!P25</f>
        <v>0</v>
      </c>
      <c r="Q25" s="32">
        <f>[1]LINKED!Q25+'[1]NON-LINKED'!Q25</f>
        <v>0</v>
      </c>
    </row>
    <row r="26" spans="2:17" ht="30.75" customHeight="1" x14ac:dyDescent="0.3">
      <c r="B26" s="13" t="s">
        <v>155</v>
      </c>
      <c r="C26" s="31">
        <f>[1]LINKED!C26+'[1]NON-LINKED'!C26</f>
        <v>6446386</v>
      </c>
      <c r="D26" s="31">
        <f>[1]LINKED!D26+'[1]NON-LINKED'!D26</f>
        <v>601908</v>
      </c>
      <c r="E26" s="31">
        <f>[1]LINKED!E26+'[1]NON-LINKED'!E26</f>
        <v>601908</v>
      </c>
      <c r="F26" s="31">
        <f>[1]LINKED!F26+'[1]NON-LINKED'!F26</f>
        <v>0</v>
      </c>
      <c r="G26" s="31">
        <f>[1]LINKED!G26+'[1]NON-LINKED'!G26</f>
        <v>1595609</v>
      </c>
      <c r="H26" s="31">
        <f>[1]LINKED!H26+'[1]NON-LINKED'!H26</f>
        <v>1612832</v>
      </c>
      <c r="I26" s="31">
        <f>[1]LINKED!I26+'[1]NON-LINKED'!I26</f>
        <v>0</v>
      </c>
      <c r="J26" s="31">
        <f>[1]LINKED!J26+'[1]NON-LINKED'!J26</f>
        <v>0</v>
      </c>
      <c r="K26" s="31">
        <f>[1]LINKED!K26+'[1]NON-LINKED'!K26</f>
        <v>0</v>
      </c>
      <c r="L26" s="31">
        <f>[1]LINKED!L26+'[1]NON-LINKED'!L26</f>
        <v>83941</v>
      </c>
      <c r="M26" s="31">
        <f>[1]LINKED!M26+'[1]NON-LINKED'!M26</f>
        <v>167392</v>
      </c>
      <c r="N26" s="31">
        <f>[1]LINKED!N26+'[1]NON-LINKED'!N26</f>
        <v>118432</v>
      </c>
      <c r="O26" s="31">
        <f>[1]LINKED!O26+'[1]NON-LINKED'!O26</f>
        <v>0</v>
      </c>
      <c r="P26" s="31">
        <f>[1]LINKED!P26+'[1]NON-LINKED'!P26</f>
        <v>0</v>
      </c>
      <c r="Q26" s="32">
        <f>[1]LINKED!Q26+'[1]NON-LINKED'!Q26</f>
        <v>5302560</v>
      </c>
    </row>
    <row r="27" spans="2:17" ht="30.75" customHeight="1" x14ac:dyDescent="0.3">
      <c r="B27" s="13" t="s">
        <v>38</v>
      </c>
      <c r="C27" s="31">
        <f>[1]LINKED!C27+'[1]NON-LINKED'!C27</f>
        <v>0</v>
      </c>
      <c r="D27" s="31">
        <f>[1]LINKED!D27+'[1]NON-LINKED'!D27</f>
        <v>0</v>
      </c>
      <c r="E27" s="31">
        <f>[1]LINKED!E27+'[1]NON-LINKED'!E27</f>
        <v>0</v>
      </c>
      <c r="F27" s="31">
        <f>[1]LINKED!F27+'[1]NON-LINKED'!F27</f>
        <v>0</v>
      </c>
      <c r="G27" s="31">
        <f>[1]LINKED!G27+'[1]NON-LINKED'!G27</f>
        <v>0</v>
      </c>
      <c r="H27" s="31">
        <f>[1]LINKED!H27+'[1]NON-LINKED'!H27</f>
        <v>0</v>
      </c>
      <c r="I27" s="31">
        <f>[1]LINKED!I27+'[1]NON-LINKED'!I27</f>
        <v>0</v>
      </c>
      <c r="J27" s="31">
        <f>[1]LINKED!J27+'[1]NON-LINKED'!J27</f>
        <v>0</v>
      </c>
      <c r="K27" s="31">
        <f>[1]LINKED!K27+'[1]NON-LINKED'!K27</f>
        <v>0</v>
      </c>
      <c r="L27" s="31">
        <f>[1]LINKED!L27+'[1]NON-LINKED'!L27</f>
        <v>0</v>
      </c>
      <c r="M27" s="31">
        <f>[1]LINKED!M27+'[1]NON-LINKED'!M27</f>
        <v>0</v>
      </c>
      <c r="N27" s="31">
        <f>[1]LINKED!N27+'[1]NON-LINKED'!N27</f>
        <v>0</v>
      </c>
      <c r="O27" s="31">
        <f>[1]LINKED!O27+'[1]NON-LINKED'!O27</f>
        <v>0</v>
      </c>
      <c r="P27" s="31">
        <f>[1]LINKED!P27+'[1]NON-LINKED'!P27</f>
        <v>0</v>
      </c>
      <c r="Q27" s="32">
        <f>[1]LINKED!Q27+'[1]NON-LINKED'!Q27</f>
        <v>0</v>
      </c>
    </row>
    <row r="28" spans="2:17" ht="30.75" customHeight="1" x14ac:dyDescent="0.3">
      <c r="B28" s="13" t="s">
        <v>62</v>
      </c>
      <c r="C28" s="31">
        <f>[1]LINKED!C28+'[1]NON-LINKED'!C28</f>
        <v>5226</v>
      </c>
      <c r="D28" s="31">
        <f>[1]LINKED!D28+'[1]NON-LINKED'!D28</f>
        <v>1727</v>
      </c>
      <c r="E28" s="31">
        <f>[1]LINKED!E28+'[1]NON-LINKED'!E28</f>
        <v>1727</v>
      </c>
      <c r="F28" s="31">
        <f>[1]LINKED!F28+'[1]NON-LINKED'!F28</f>
        <v>0</v>
      </c>
      <c r="G28" s="31">
        <f>[1]LINKED!G28+'[1]NON-LINKED'!G28</f>
        <v>0</v>
      </c>
      <c r="H28" s="31">
        <f>[1]LINKED!H28+'[1]NON-LINKED'!H28</f>
        <v>0</v>
      </c>
      <c r="I28" s="31">
        <f>[1]LINKED!I28+'[1]NON-LINKED'!I28</f>
        <v>0</v>
      </c>
      <c r="J28" s="31">
        <f>[1]LINKED!J28+'[1]NON-LINKED'!J28</f>
        <v>0</v>
      </c>
      <c r="K28" s="31">
        <f>[1]LINKED!K28+'[1]NON-LINKED'!K28</f>
        <v>0</v>
      </c>
      <c r="L28" s="31">
        <f>[1]LINKED!L28+'[1]NON-LINKED'!L28</f>
        <v>0</v>
      </c>
      <c r="M28" s="31">
        <f>[1]LINKED!M28+'[1]NON-LINKED'!M28</f>
        <v>275</v>
      </c>
      <c r="N28" s="31">
        <f>[1]LINKED!N28+'[1]NON-LINKED'!N28</f>
        <v>412</v>
      </c>
      <c r="O28" s="31">
        <f>[1]LINKED!O28+'[1]NON-LINKED'!O28</f>
        <v>0</v>
      </c>
      <c r="P28" s="31">
        <f>[1]LINKED!P28+'[1]NON-LINKED'!P28</f>
        <v>0</v>
      </c>
      <c r="Q28" s="32">
        <f>[1]LINKED!Q28+'[1]NON-LINKED'!Q28</f>
        <v>7090</v>
      </c>
    </row>
    <row r="29" spans="2:17" ht="30.75" customHeight="1" x14ac:dyDescent="0.3">
      <c r="B29" s="13" t="s">
        <v>63</v>
      </c>
      <c r="C29" s="31">
        <f>[1]LINKED!C29+'[1]NON-LINKED'!C29</f>
        <v>0</v>
      </c>
      <c r="D29" s="31">
        <f>[1]LINKED!D29+'[1]NON-LINKED'!D29</f>
        <v>0</v>
      </c>
      <c r="E29" s="31">
        <f>[1]LINKED!E29+'[1]NON-LINKED'!E29</f>
        <v>0</v>
      </c>
      <c r="F29" s="31">
        <f>[1]LINKED!F29+'[1]NON-LINKED'!F29</f>
        <v>0</v>
      </c>
      <c r="G29" s="31">
        <f>[1]LINKED!G29+'[1]NON-LINKED'!G29</f>
        <v>0</v>
      </c>
      <c r="H29" s="31">
        <f>[1]LINKED!H29+'[1]NON-LINKED'!H29</f>
        <v>0</v>
      </c>
      <c r="I29" s="31">
        <f>[1]LINKED!I29+'[1]NON-LINKED'!I29</f>
        <v>0</v>
      </c>
      <c r="J29" s="31">
        <f>[1]LINKED!J29+'[1]NON-LINKED'!J29</f>
        <v>0</v>
      </c>
      <c r="K29" s="31">
        <f>[1]LINKED!K29+'[1]NON-LINKED'!K29</f>
        <v>0</v>
      </c>
      <c r="L29" s="31">
        <f>[1]LINKED!L29+'[1]NON-LINKED'!L29</f>
        <v>0</v>
      </c>
      <c r="M29" s="31">
        <f>[1]LINKED!M29+'[1]NON-LINKED'!M29</f>
        <v>0</v>
      </c>
      <c r="N29" s="31">
        <f>[1]LINKED!N29+'[1]NON-LINKED'!N29</f>
        <v>0</v>
      </c>
      <c r="O29" s="31">
        <f>[1]LINKED!O29+'[1]NON-LINKED'!O29</f>
        <v>0</v>
      </c>
      <c r="P29" s="31">
        <f>[1]LINKED!P29+'[1]NON-LINKED'!P29</f>
        <v>0</v>
      </c>
      <c r="Q29" s="32">
        <f>[1]LINKED!Q29+'[1]NON-LINKED'!Q29</f>
        <v>0</v>
      </c>
    </row>
    <row r="30" spans="2:17" ht="30.75" customHeight="1" x14ac:dyDescent="0.3">
      <c r="B30" s="13" t="s">
        <v>64</v>
      </c>
      <c r="C30" s="31">
        <f>[1]LINKED!C30+'[1]NON-LINKED'!C30</f>
        <v>893215</v>
      </c>
      <c r="D30" s="31">
        <f>[1]LINKED!D30+'[1]NON-LINKED'!D30</f>
        <v>73879</v>
      </c>
      <c r="E30" s="31">
        <f>[1]LINKED!E30+'[1]NON-LINKED'!E30</f>
        <v>73879</v>
      </c>
      <c r="F30" s="31">
        <f>[1]LINKED!F30+'[1]NON-LINKED'!F30</f>
        <v>0</v>
      </c>
      <c r="G30" s="31">
        <f>[1]LINKED!G30+'[1]NON-LINKED'!G30</f>
        <v>135853</v>
      </c>
      <c r="H30" s="31">
        <f>[1]LINKED!H30+'[1]NON-LINKED'!H30</f>
        <v>71431</v>
      </c>
      <c r="I30" s="31">
        <f>[1]LINKED!I30+'[1]NON-LINKED'!I30</f>
        <v>67330</v>
      </c>
      <c r="J30" s="31">
        <f>[1]LINKED!J30+'[1]NON-LINKED'!J30</f>
        <v>0</v>
      </c>
      <c r="K30" s="31">
        <f>[1]LINKED!K30+'[1]NON-LINKED'!K30</f>
        <v>0</v>
      </c>
      <c r="L30" s="31">
        <f>[1]LINKED!L30+'[1]NON-LINKED'!L30</f>
        <v>0</v>
      </c>
      <c r="M30" s="31">
        <f>[1]LINKED!M30+'[1]NON-LINKED'!M30</f>
        <v>0</v>
      </c>
      <c r="N30" s="31">
        <f>[1]LINKED!N30+'[1]NON-LINKED'!N30</f>
        <v>0</v>
      </c>
      <c r="O30" s="31">
        <f>[1]LINKED!O30+'[1]NON-LINKED'!O30</f>
        <v>0</v>
      </c>
      <c r="P30" s="31">
        <f>[1]LINKED!P30+'[1]NON-LINKED'!P30</f>
        <v>0</v>
      </c>
      <c r="Q30" s="32">
        <f>[1]LINKED!Q30+'[1]NON-LINKED'!Q30</f>
        <v>828334</v>
      </c>
    </row>
    <row r="31" spans="2:17" ht="30.75" customHeight="1" x14ac:dyDescent="0.25">
      <c r="B31" s="79" t="s">
        <v>45</v>
      </c>
      <c r="C31" s="82">
        <f t="shared" ref="C31:Q31" si="0">SUM(C6:C30)</f>
        <v>22570737</v>
      </c>
      <c r="D31" s="82">
        <f t="shared" si="0"/>
        <v>2622003</v>
      </c>
      <c r="E31" s="82">
        <f t="shared" si="0"/>
        <v>2622003</v>
      </c>
      <c r="F31" s="82">
        <f t="shared" si="0"/>
        <v>-2016</v>
      </c>
      <c r="G31" s="82">
        <f t="shared" si="0"/>
        <v>5341291</v>
      </c>
      <c r="H31" s="82">
        <f t="shared" si="0"/>
        <v>4436839</v>
      </c>
      <c r="I31" s="82">
        <f t="shared" si="0"/>
        <v>864354</v>
      </c>
      <c r="J31" s="82">
        <f t="shared" si="0"/>
        <v>0</v>
      </c>
      <c r="K31" s="82">
        <f t="shared" si="0"/>
        <v>0</v>
      </c>
      <c r="L31" s="82">
        <f t="shared" si="0"/>
        <v>189853</v>
      </c>
      <c r="M31" s="82">
        <f t="shared" si="0"/>
        <v>597829</v>
      </c>
      <c r="N31" s="82">
        <f t="shared" si="0"/>
        <v>738291</v>
      </c>
      <c r="O31" s="82">
        <f t="shared" si="0"/>
        <v>19407</v>
      </c>
      <c r="P31" s="82">
        <f t="shared" si="0"/>
        <v>4183</v>
      </c>
      <c r="Q31" s="82">
        <f t="shared" si="0"/>
        <v>19816549</v>
      </c>
    </row>
    <row r="32" spans="2:17" ht="30.75" customHeight="1" x14ac:dyDescent="0.25">
      <c r="B32" s="255" t="s">
        <v>46</v>
      </c>
      <c r="C32" s="256"/>
      <c r="D32" s="256"/>
      <c r="E32" s="256"/>
      <c r="F32" s="256"/>
      <c r="G32" s="256"/>
      <c r="H32" s="256"/>
      <c r="I32" s="256"/>
      <c r="J32" s="256"/>
      <c r="K32" s="256"/>
      <c r="L32" s="256"/>
      <c r="M32" s="256"/>
      <c r="N32" s="256"/>
      <c r="O32" s="256"/>
      <c r="P32" s="256"/>
      <c r="Q32" s="257"/>
    </row>
    <row r="33" spans="2:17" ht="30.75" customHeight="1" x14ac:dyDescent="0.3">
      <c r="B33" s="13" t="s">
        <v>47</v>
      </c>
      <c r="C33" s="31">
        <f>[1]LINKED!C33+'[1]NON-LINKED'!C33</f>
        <v>0</v>
      </c>
      <c r="D33" s="31">
        <f>[1]LINKED!D33+'[1]NON-LINKED'!D33</f>
        <v>0</v>
      </c>
      <c r="E33" s="31">
        <f>[1]LINKED!E33+'[1]NON-LINKED'!E33</f>
        <v>0</v>
      </c>
      <c r="F33" s="31">
        <f>[1]LINKED!F33+'[1]NON-LINKED'!F33</f>
        <v>0</v>
      </c>
      <c r="G33" s="31">
        <f>[1]LINKED!G33+'[1]NON-LINKED'!G33</f>
        <v>0</v>
      </c>
      <c r="H33" s="31">
        <f>[1]LINKED!H33+'[1]NON-LINKED'!H33</f>
        <v>0</v>
      </c>
      <c r="I33" s="31">
        <f>[1]LINKED!I33+'[1]NON-LINKED'!I33</f>
        <v>0</v>
      </c>
      <c r="J33" s="31">
        <f>[1]LINKED!J33+'[1]NON-LINKED'!J33</f>
        <v>0</v>
      </c>
      <c r="K33" s="31">
        <f>[1]LINKED!K33+'[1]NON-LINKED'!K33</f>
        <v>0</v>
      </c>
      <c r="L33" s="31">
        <f>[1]LINKED!L33+'[1]NON-LINKED'!L33</f>
        <v>0</v>
      </c>
      <c r="M33" s="31">
        <f>[1]LINKED!M33+'[1]NON-LINKED'!M33</f>
        <v>0</v>
      </c>
      <c r="N33" s="31">
        <f>[1]LINKED!N33+'[1]NON-LINKED'!N33</f>
        <v>0</v>
      </c>
      <c r="O33" s="31">
        <f>[1]LINKED!O33+'[1]NON-LINKED'!O33</f>
        <v>0</v>
      </c>
      <c r="P33" s="31">
        <f>[1]LINKED!P33+'[1]NON-LINKED'!P33</f>
        <v>0</v>
      </c>
      <c r="Q33" s="31">
        <f>[1]LINKED!Q33+'[1]NON-LINKED'!Q33</f>
        <v>0</v>
      </c>
    </row>
    <row r="34" spans="2:17" ht="30.75" customHeight="1" x14ac:dyDescent="0.3">
      <c r="B34" s="13" t="s">
        <v>79</v>
      </c>
      <c r="C34" s="31">
        <f>[1]LINKED!C34+'[1]NON-LINKED'!C34</f>
        <v>0</v>
      </c>
      <c r="D34" s="31">
        <f>[1]LINKED!D34+'[1]NON-LINKED'!D34</f>
        <v>0</v>
      </c>
      <c r="E34" s="31">
        <f>[1]LINKED!E34+'[1]NON-LINKED'!E34</f>
        <v>0</v>
      </c>
      <c r="F34" s="31">
        <f>[1]LINKED!F34+'[1]NON-LINKED'!F34</f>
        <v>0</v>
      </c>
      <c r="G34" s="31">
        <f>[1]LINKED!G34+'[1]NON-LINKED'!G34</f>
        <v>0</v>
      </c>
      <c r="H34" s="31">
        <f>[1]LINKED!H34+'[1]NON-LINKED'!H34</f>
        <v>0</v>
      </c>
      <c r="I34" s="31">
        <f>[1]LINKED!I34+'[1]NON-LINKED'!I34</f>
        <v>0</v>
      </c>
      <c r="J34" s="31">
        <f>[1]LINKED!J34+'[1]NON-LINKED'!J34</f>
        <v>0</v>
      </c>
      <c r="K34" s="31">
        <f>[1]LINKED!K34+'[1]NON-LINKED'!K34</f>
        <v>0</v>
      </c>
      <c r="L34" s="31">
        <f>[1]LINKED!L34+'[1]NON-LINKED'!L34</f>
        <v>0</v>
      </c>
      <c r="M34" s="31">
        <f>[1]LINKED!M34+'[1]NON-LINKED'!M34</f>
        <v>0</v>
      </c>
      <c r="N34" s="31">
        <f>[1]LINKED!N34+'[1]NON-LINKED'!N34</f>
        <v>0</v>
      </c>
      <c r="O34" s="31">
        <f>[1]LINKED!O34+'[1]NON-LINKED'!O34</f>
        <v>0</v>
      </c>
      <c r="P34" s="31">
        <f>[1]LINKED!P34+'[1]NON-LINKED'!P34</f>
        <v>0</v>
      </c>
      <c r="Q34" s="31">
        <f>[1]LINKED!Q34+'[1]NON-LINKED'!Q34</f>
        <v>0</v>
      </c>
    </row>
    <row r="35" spans="2:17" ht="30.75" customHeight="1" x14ac:dyDescent="0.3">
      <c r="B35" s="13" t="s">
        <v>48</v>
      </c>
      <c r="C35" s="31">
        <f>[1]LINKED!C35+'[1]NON-LINKED'!C35</f>
        <v>0</v>
      </c>
      <c r="D35" s="31">
        <f>[1]LINKED!D35+'[1]NON-LINKED'!D35</f>
        <v>0</v>
      </c>
      <c r="E35" s="31">
        <f>[1]LINKED!E35+'[1]NON-LINKED'!E35</f>
        <v>0</v>
      </c>
      <c r="F35" s="31">
        <f>[1]LINKED!F35+'[1]NON-LINKED'!F35</f>
        <v>0</v>
      </c>
      <c r="G35" s="31">
        <f>[1]LINKED!G35+'[1]NON-LINKED'!G35</f>
        <v>0</v>
      </c>
      <c r="H35" s="31">
        <f>[1]LINKED!H35+'[1]NON-LINKED'!H35</f>
        <v>0</v>
      </c>
      <c r="I35" s="31">
        <f>[1]LINKED!I35+'[1]NON-LINKED'!I35</f>
        <v>0</v>
      </c>
      <c r="J35" s="31">
        <f>[1]LINKED!J35+'[1]NON-LINKED'!J35</f>
        <v>0</v>
      </c>
      <c r="K35" s="31">
        <f>[1]LINKED!K35+'[1]NON-LINKED'!K35</f>
        <v>0</v>
      </c>
      <c r="L35" s="31">
        <f>[1]LINKED!L35+'[1]NON-LINKED'!L35</f>
        <v>0</v>
      </c>
      <c r="M35" s="31">
        <f>[1]LINKED!M35+'[1]NON-LINKED'!M35</f>
        <v>0</v>
      </c>
      <c r="N35" s="31">
        <f>[1]LINKED!N35+'[1]NON-LINKED'!N35</f>
        <v>0</v>
      </c>
      <c r="O35" s="31">
        <f>[1]LINKED!O35+'[1]NON-LINKED'!O35</f>
        <v>0</v>
      </c>
      <c r="P35" s="31">
        <f>[1]LINKED!P35+'[1]NON-LINKED'!P35</f>
        <v>0</v>
      </c>
      <c r="Q35" s="31">
        <f>[1]LINKED!Q35+'[1]NON-LINKED'!Q35</f>
        <v>0</v>
      </c>
    </row>
    <row r="36" spans="2:17" ht="30.75" customHeight="1" x14ac:dyDescent="0.25">
      <c r="B36" s="79" t="s">
        <v>45</v>
      </c>
      <c r="C36" s="82">
        <f>SUM(C33:C35)</f>
        <v>0</v>
      </c>
      <c r="D36" s="82">
        <f t="shared" ref="D36:Q36" si="1">SUM(D33:D35)</f>
        <v>0</v>
      </c>
      <c r="E36" s="82">
        <f t="shared" si="1"/>
        <v>0</v>
      </c>
      <c r="F36" s="82">
        <f t="shared" si="1"/>
        <v>0</v>
      </c>
      <c r="G36" s="82">
        <f t="shared" si="1"/>
        <v>0</v>
      </c>
      <c r="H36" s="82">
        <f t="shared" si="1"/>
        <v>0</v>
      </c>
      <c r="I36" s="82">
        <f t="shared" si="1"/>
        <v>0</v>
      </c>
      <c r="J36" s="82">
        <f t="shared" si="1"/>
        <v>0</v>
      </c>
      <c r="K36" s="82">
        <f t="shared" si="1"/>
        <v>0</v>
      </c>
      <c r="L36" s="82">
        <f t="shared" si="1"/>
        <v>0</v>
      </c>
      <c r="M36" s="82">
        <f t="shared" si="1"/>
        <v>0</v>
      </c>
      <c r="N36" s="82">
        <f t="shared" si="1"/>
        <v>0</v>
      </c>
      <c r="O36" s="82">
        <f t="shared" si="1"/>
        <v>0</v>
      </c>
      <c r="P36" s="82">
        <f t="shared" si="1"/>
        <v>0</v>
      </c>
      <c r="Q36" s="82">
        <f t="shared" si="1"/>
        <v>0</v>
      </c>
    </row>
    <row r="37" spans="2:17" x14ac:dyDescent="0.25">
      <c r="B37" s="259" t="s">
        <v>50</v>
      </c>
      <c r="C37" s="259"/>
      <c r="D37" s="259"/>
      <c r="E37" s="259"/>
      <c r="F37" s="259"/>
      <c r="G37" s="259"/>
      <c r="H37" s="259"/>
      <c r="I37" s="259"/>
      <c r="J37" s="259"/>
      <c r="K37" s="259"/>
      <c r="L37" s="259"/>
      <c r="M37" s="259"/>
      <c r="N37" s="259"/>
      <c r="O37" s="259"/>
      <c r="P37" s="259"/>
      <c r="Q37" s="259"/>
    </row>
    <row r="39" spans="2:17" x14ac:dyDescent="0.25">
      <c r="C39" s="152"/>
      <c r="D39" s="152"/>
      <c r="E39" s="152"/>
      <c r="F39" s="152"/>
      <c r="G39" s="152"/>
      <c r="H39" s="152"/>
      <c r="I39" s="152"/>
      <c r="J39" s="152"/>
      <c r="K39" s="152"/>
      <c r="L39" s="152"/>
      <c r="M39" s="152"/>
      <c r="N39" s="152"/>
      <c r="O39" s="152"/>
      <c r="P39" s="152"/>
      <c r="Q39" s="152"/>
    </row>
  </sheetData>
  <sheetProtection sheet="1" objects="1" scenarios="1"/>
  <mergeCells count="4">
    <mergeCell ref="B3:Q3"/>
    <mergeCell ref="B5:Q5"/>
    <mergeCell ref="B32:Q32"/>
    <mergeCell ref="B37:Q37"/>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7"/>
  <sheetViews>
    <sheetView showGridLines="0" topLeftCell="A28" zoomScale="80" zoomScaleNormal="80" workbookViewId="0">
      <selection activeCell="G42" sqref="G42"/>
    </sheetView>
  </sheetViews>
  <sheetFormatPr defaultColWidth="15.7109375" defaultRowHeight="15" x14ac:dyDescent="0.25"/>
  <cols>
    <col min="1" max="1" width="15.7109375" style="8"/>
    <col min="2" max="2" width="44.7109375" style="8" customWidth="1"/>
    <col min="3" max="16" width="20.28515625" style="8" customWidth="1"/>
    <col min="17" max="17" width="20.28515625" style="15" customWidth="1"/>
    <col min="18" max="16384" width="15.7109375" style="8"/>
  </cols>
  <sheetData>
    <row r="2" spans="2:17" ht="8.25" customHeight="1" x14ac:dyDescent="0.25"/>
    <row r="3" spans="2:17" ht="26.25" customHeight="1" x14ac:dyDescent="0.25">
      <c r="B3" s="263" t="s">
        <v>210</v>
      </c>
      <c r="C3" s="263"/>
      <c r="D3" s="263"/>
      <c r="E3" s="263"/>
      <c r="F3" s="263"/>
      <c r="G3" s="263"/>
      <c r="H3" s="263"/>
      <c r="I3" s="263"/>
      <c r="J3" s="263"/>
      <c r="K3" s="263"/>
      <c r="L3" s="263"/>
      <c r="M3" s="263"/>
      <c r="N3" s="263"/>
      <c r="O3" s="263"/>
      <c r="P3" s="263"/>
      <c r="Q3" s="263"/>
    </row>
    <row r="4" spans="2:17" s="27" customFormat="1" ht="26.25" x14ac:dyDescent="0.25">
      <c r="B4" s="89" t="s">
        <v>0</v>
      </c>
      <c r="C4" s="85" t="s">
        <v>66</v>
      </c>
      <c r="D4" s="85" t="s">
        <v>67</v>
      </c>
      <c r="E4" s="85" t="s">
        <v>68</v>
      </c>
      <c r="F4" s="85" t="s">
        <v>69</v>
      </c>
      <c r="G4" s="85" t="s">
        <v>70</v>
      </c>
      <c r="H4" s="85" t="s">
        <v>87</v>
      </c>
      <c r="I4" s="90" t="s">
        <v>71</v>
      </c>
      <c r="J4" s="85" t="s">
        <v>72</v>
      </c>
      <c r="K4" s="128" t="s">
        <v>73</v>
      </c>
      <c r="L4" s="128" t="s">
        <v>74</v>
      </c>
      <c r="M4" s="128" t="s">
        <v>75</v>
      </c>
      <c r="N4" s="128" t="s">
        <v>2</v>
      </c>
      <c r="O4" s="128" t="s">
        <v>76</v>
      </c>
      <c r="P4" s="128" t="s">
        <v>77</v>
      </c>
      <c r="Q4" s="128" t="s">
        <v>78</v>
      </c>
    </row>
    <row r="5" spans="2:17" ht="33.75" customHeight="1" x14ac:dyDescent="0.25">
      <c r="B5" s="255" t="s">
        <v>16</v>
      </c>
      <c r="C5" s="256"/>
      <c r="D5" s="256"/>
      <c r="E5" s="256"/>
      <c r="F5" s="256"/>
      <c r="G5" s="256"/>
      <c r="H5" s="256"/>
      <c r="I5" s="256"/>
      <c r="J5" s="256"/>
      <c r="K5" s="256"/>
      <c r="L5" s="256"/>
      <c r="M5" s="256"/>
      <c r="N5" s="256"/>
      <c r="O5" s="256"/>
      <c r="P5" s="256"/>
      <c r="Q5" s="257"/>
    </row>
    <row r="6" spans="2:17" ht="27.75" customHeight="1" x14ac:dyDescent="0.3">
      <c r="B6" s="13" t="s">
        <v>51</v>
      </c>
      <c r="C6" s="31">
        <f>[1]PH!C6</f>
        <v>0</v>
      </c>
      <c r="D6" s="31">
        <f>[1]PH!D6</f>
        <v>0</v>
      </c>
      <c r="E6" s="31">
        <f>[1]PH!E6</f>
        <v>0</v>
      </c>
      <c r="F6" s="31">
        <f>[1]PH!F6</f>
        <v>0</v>
      </c>
      <c r="G6" s="31">
        <f>[1]PH!G6</f>
        <v>0</v>
      </c>
      <c r="H6" s="31">
        <f>[1]PH!H6</f>
        <v>0</v>
      </c>
      <c r="I6" s="31">
        <f>[1]PH!I6</f>
        <v>0</v>
      </c>
      <c r="J6" s="31">
        <f>[1]PH!J6</f>
        <v>0</v>
      </c>
      <c r="K6" s="31">
        <f>[1]PH!K6</f>
        <v>0</v>
      </c>
      <c r="L6" s="31">
        <f>[1]PH!L6</f>
        <v>0</v>
      </c>
      <c r="M6" s="31">
        <f>[1]PH!M6</f>
        <v>0</v>
      </c>
      <c r="N6" s="31">
        <f>[1]PH!N6</f>
        <v>0</v>
      </c>
      <c r="O6" s="31">
        <f>[1]PH!O6</f>
        <v>0</v>
      </c>
      <c r="P6" s="31">
        <f>[1]PH!P6</f>
        <v>0</v>
      </c>
      <c r="Q6" s="32">
        <f>[1]PH!Q6</f>
        <v>0</v>
      </c>
    </row>
    <row r="7" spans="2:17" ht="27.75" customHeight="1" x14ac:dyDescent="0.3">
      <c r="B7" s="13" t="s">
        <v>144</v>
      </c>
      <c r="C7" s="31">
        <f>[1]PH!C7</f>
        <v>0</v>
      </c>
      <c r="D7" s="31">
        <f>[1]PH!D7</f>
        <v>0</v>
      </c>
      <c r="E7" s="31">
        <f>[1]PH!E7</f>
        <v>0</v>
      </c>
      <c r="F7" s="31">
        <f>[1]PH!F7</f>
        <v>0</v>
      </c>
      <c r="G7" s="31">
        <f>[1]PH!G7</f>
        <v>0</v>
      </c>
      <c r="H7" s="31">
        <f>[1]PH!H7</f>
        <v>0</v>
      </c>
      <c r="I7" s="31">
        <f>[1]PH!I7</f>
        <v>0</v>
      </c>
      <c r="J7" s="31">
        <f>[1]PH!J7</f>
        <v>0</v>
      </c>
      <c r="K7" s="31">
        <f>[1]PH!K7</f>
        <v>0</v>
      </c>
      <c r="L7" s="31">
        <f>[1]PH!L7</f>
        <v>0</v>
      </c>
      <c r="M7" s="31">
        <f>[1]PH!M7</f>
        <v>0</v>
      </c>
      <c r="N7" s="31">
        <f>[1]PH!N7</f>
        <v>0</v>
      </c>
      <c r="O7" s="31">
        <f>[1]PH!O7</f>
        <v>0</v>
      </c>
      <c r="P7" s="31">
        <f>[1]PH!P7</f>
        <v>0</v>
      </c>
      <c r="Q7" s="32">
        <f>[1]PH!Q7</f>
        <v>0</v>
      </c>
    </row>
    <row r="8" spans="2:17" ht="27.75" customHeight="1" x14ac:dyDescent="0.3">
      <c r="B8" s="13" t="s">
        <v>154</v>
      </c>
      <c r="C8" s="31">
        <f>[1]PH!C8</f>
        <v>0</v>
      </c>
      <c r="D8" s="31">
        <f>[1]PH!D8</f>
        <v>0</v>
      </c>
      <c r="E8" s="31">
        <f>[1]PH!E8</f>
        <v>0</v>
      </c>
      <c r="F8" s="31">
        <f>[1]PH!F8</f>
        <v>0</v>
      </c>
      <c r="G8" s="31">
        <f>[1]PH!G8</f>
        <v>0</v>
      </c>
      <c r="H8" s="31">
        <f>[1]PH!H8</f>
        <v>0</v>
      </c>
      <c r="I8" s="31">
        <f>[1]PH!I8</f>
        <v>0</v>
      </c>
      <c r="J8" s="31">
        <f>[1]PH!J8</f>
        <v>0</v>
      </c>
      <c r="K8" s="31">
        <f>[1]PH!K8</f>
        <v>0</v>
      </c>
      <c r="L8" s="31">
        <f>[1]PH!L8</f>
        <v>0</v>
      </c>
      <c r="M8" s="31">
        <f>[1]PH!M8</f>
        <v>0</v>
      </c>
      <c r="N8" s="31">
        <f>[1]PH!N8</f>
        <v>0</v>
      </c>
      <c r="O8" s="31">
        <f>[1]PH!O8</f>
        <v>0</v>
      </c>
      <c r="P8" s="31">
        <f>[1]PH!P8</f>
        <v>0</v>
      </c>
      <c r="Q8" s="32">
        <f>[1]PH!Q8</f>
        <v>0</v>
      </c>
    </row>
    <row r="9" spans="2:17" ht="27.75" customHeight="1" x14ac:dyDescent="0.3">
      <c r="B9" s="13" t="s">
        <v>52</v>
      </c>
      <c r="C9" s="31">
        <f>[1]PH!C9</f>
        <v>0</v>
      </c>
      <c r="D9" s="31">
        <f>[1]PH!D9</f>
        <v>0</v>
      </c>
      <c r="E9" s="31">
        <f>[1]PH!E9</f>
        <v>0</v>
      </c>
      <c r="F9" s="31">
        <f>[1]PH!F9</f>
        <v>0</v>
      </c>
      <c r="G9" s="31">
        <f>[1]PH!G9</f>
        <v>0</v>
      </c>
      <c r="H9" s="31">
        <f>[1]PH!H9</f>
        <v>0</v>
      </c>
      <c r="I9" s="31">
        <f>[1]PH!I9</f>
        <v>0</v>
      </c>
      <c r="J9" s="31">
        <f>[1]PH!J9</f>
        <v>0</v>
      </c>
      <c r="K9" s="31">
        <f>[1]PH!K9</f>
        <v>0</v>
      </c>
      <c r="L9" s="31">
        <f>[1]PH!L9</f>
        <v>0</v>
      </c>
      <c r="M9" s="31">
        <f>[1]PH!M9</f>
        <v>0</v>
      </c>
      <c r="N9" s="31">
        <f>[1]PH!N9</f>
        <v>0</v>
      </c>
      <c r="O9" s="31">
        <f>[1]PH!O9</f>
        <v>0</v>
      </c>
      <c r="P9" s="31">
        <f>[1]PH!P9</f>
        <v>0</v>
      </c>
      <c r="Q9" s="32">
        <f>[1]PH!Q9</f>
        <v>0</v>
      </c>
    </row>
    <row r="10" spans="2:17" ht="27.75" customHeight="1" x14ac:dyDescent="0.3">
      <c r="B10" s="13" t="s">
        <v>53</v>
      </c>
      <c r="C10" s="31">
        <f>[1]PH!C10</f>
        <v>0</v>
      </c>
      <c r="D10" s="31">
        <f>[1]PH!D10</f>
        <v>0</v>
      </c>
      <c r="E10" s="31">
        <f>[1]PH!E10</f>
        <v>0</v>
      </c>
      <c r="F10" s="31">
        <f>[1]PH!F10</f>
        <v>0</v>
      </c>
      <c r="G10" s="31">
        <f>[1]PH!G10</f>
        <v>0</v>
      </c>
      <c r="H10" s="31">
        <f>[1]PH!H10</f>
        <v>0</v>
      </c>
      <c r="I10" s="31">
        <f>[1]PH!I10</f>
        <v>0</v>
      </c>
      <c r="J10" s="31">
        <f>[1]PH!J10</f>
        <v>0</v>
      </c>
      <c r="K10" s="31">
        <f>[1]PH!K10</f>
        <v>0</v>
      </c>
      <c r="L10" s="31">
        <f>[1]PH!L10</f>
        <v>0</v>
      </c>
      <c r="M10" s="31">
        <f>[1]PH!M10</f>
        <v>0</v>
      </c>
      <c r="N10" s="31">
        <f>[1]PH!N10</f>
        <v>0</v>
      </c>
      <c r="O10" s="31">
        <f>[1]PH!O10</f>
        <v>0</v>
      </c>
      <c r="P10" s="31">
        <f>[1]PH!P10</f>
        <v>0</v>
      </c>
      <c r="Q10" s="32">
        <f>[1]PH!Q10</f>
        <v>0</v>
      </c>
    </row>
    <row r="11" spans="2:17" ht="27.75" customHeight="1" x14ac:dyDescent="0.3">
      <c r="B11" s="13" t="s">
        <v>22</v>
      </c>
      <c r="C11" s="31">
        <f>[1]PH!C11</f>
        <v>0</v>
      </c>
      <c r="D11" s="31">
        <f>[1]PH!D11</f>
        <v>0</v>
      </c>
      <c r="E11" s="31">
        <f>[1]PH!E11</f>
        <v>0</v>
      </c>
      <c r="F11" s="31">
        <f>[1]PH!F11</f>
        <v>0</v>
      </c>
      <c r="G11" s="31">
        <f>[1]PH!G11</f>
        <v>0</v>
      </c>
      <c r="H11" s="31">
        <f>[1]PH!H11</f>
        <v>0</v>
      </c>
      <c r="I11" s="31">
        <f>[1]PH!I11</f>
        <v>0</v>
      </c>
      <c r="J11" s="31">
        <f>[1]PH!J11</f>
        <v>0</v>
      </c>
      <c r="K11" s="31">
        <f>[1]PH!K11</f>
        <v>0</v>
      </c>
      <c r="L11" s="31">
        <f>[1]PH!L11</f>
        <v>0</v>
      </c>
      <c r="M11" s="31">
        <f>[1]PH!M11</f>
        <v>0</v>
      </c>
      <c r="N11" s="31">
        <f>[1]PH!N11</f>
        <v>0</v>
      </c>
      <c r="O11" s="31">
        <f>[1]PH!O11</f>
        <v>0</v>
      </c>
      <c r="P11" s="31">
        <f>[1]PH!P11</f>
        <v>0</v>
      </c>
      <c r="Q11" s="32">
        <f>[1]PH!Q11</f>
        <v>0</v>
      </c>
    </row>
    <row r="12" spans="2:17" ht="27.75" customHeight="1" x14ac:dyDescent="0.3">
      <c r="B12" s="13" t="s">
        <v>54</v>
      </c>
      <c r="C12" s="31">
        <f>[1]PH!C12</f>
        <v>0</v>
      </c>
      <c r="D12" s="31">
        <f>[1]PH!D12</f>
        <v>0</v>
      </c>
      <c r="E12" s="31">
        <f>[1]PH!E12</f>
        <v>0</v>
      </c>
      <c r="F12" s="31">
        <f>[1]PH!F12</f>
        <v>0</v>
      </c>
      <c r="G12" s="31">
        <f>[1]PH!G12</f>
        <v>0</v>
      </c>
      <c r="H12" s="31">
        <f>[1]PH!H12</f>
        <v>0</v>
      </c>
      <c r="I12" s="31">
        <f>[1]PH!I12</f>
        <v>0</v>
      </c>
      <c r="J12" s="31">
        <f>[1]PH!J12</f>
        <v>0</v>
      </c>
      <c r="K12" s="31">
        <f>[1]PH!K12</f>
        <v>0</v>
      </c>
      <c r="L12" s="31">
        <f>[1]PH!L12</f>
        <v>0</v>
      </c>
      <c r="M12" s="31">
        <f>[1]PH!M12</f>
        <v>0</v>
      </c>
      <c r="N12" s="31">
        <f>[1]PH!N12</f>
        <v>0</v>
      </c>
      <c r="O12" s="31">
        <f>[1]PH!O12</f>
        <v>0</v>
      </c>
      <c r="P12" s="31">
        <f>[1]PH!P12</f>
        <v>0</v>
      </c>
      <c r="Q12" s="32">
        <f>[1]PH!Q12</f>
        <v>0</v>
      </c>
    </row>
    <row r="13" spans="2:17" ht="27.75" customHeight="1" x14ac:dyDescent="0.3">
      <c r="B13" s="13" t="s">
        <v>55</v>
      </c>
      <c r="C13" s="31">
        <f>[1]PH!C13</f>
        <v>0</v>
      </c>
      <c r="D13" s="31">
        <f>[1]PH!D13</f>
        <v>0</v>
      </c>
      <c r="E13" s="31">
        <f>[1]PH!E13</f>
        <v>0</v>
      </c>
      <c r="F13" s="31">
        <f>[1]PH!F13</f>
        <v>0</v>
      </c>
      <c r="G13" s="31">
        <f>[1]PH!G13</f>
        <v>0</v>
      </c>
      <c r="H13" s="31">
        <f>[1]PH!H13</f>
        <v>0</v>
      </c>
      <c r="I13" s="31">
        <f>[1]PH!I13</f>
        <v>0</v>
      </c>
      <c r="J13" s="31">
        <f>[1]PH!J13</f>
        <v>0</v>
      </c>
      <c r="K13" s="31">
        <f>[1]PH!K13</f>
        <v>0</v>
      </c>
      <c r="L13" s="31">
        <f>[1]PH!L13</f>
        <v>0</v>
      </c>
      <c r="M13" s="31">
        <f>[1]PH!M13</f>
        <v>0</v>
      </c>
      <c r="N13" s="31">
        <f>[1]PH!N13</f>
        <v>0</v>
      </c>
      <c r="O13" s="31">
        <f>[1]PH!O13</f>
        <v>0</v>
      </c>
      <c r="P13" s="31">
        <f>[1]PH!P13</f>
        <v>0</v>
      </c>
      <c r="Q13" s="32">
        <f>[1]PH!Q13</f>
        <v>0</v>
      </c>
    </row>
    <row r="14" spans="2:17" ht="27.75" customHeight="1" x14ac:dyDescent="0.3">
      <c r="B14" s="13" t="s">
        <v>56</v>
      </c>
      <c r="C14" s="31">
        <f>[1]PH!C14</f>
        <v>0</v>
      </c>
      <c r="D14" s="31">
        <f>[1]PH!D14</f>
        <v>0</v>
      </c>
      <c r="E14" s="31">
        <f>[1]PH!E14</f>
        <v>0</v>
      </c>
      <c r="F14" s="31">
        <f>[1]PH!F14</f>
        <v>0</v>
      </c>
      <c r="G14" s="31">
        <f>[1]PH!G14</f>
        <v>0</v>
      </c>
      <c r="H14" s="31">
        <f>[1]PH!H14</f>
        <v>0</v>
      </c>
      <c r="I14" s="31">
        <f>[1]PH!I14</f>
        <v>0</v>
      </c>
      <c r="J14" s="31">
        <f>[1]PH!J14</f>
        <v>0</v>
      </c>
      <c r="K14" s="31">
        <f>[1]PH!K14</f>
        <v>0</v>
      </c>
      <c r="L14" s="31">
        <f>[1]PH!L14</f>
        <v>0</v>
      </c>
      <c r="M14" s="31">
        <f>[1]PH!M14</f>
        <v>0</v>
      </c>
      <c r="N14" s="31">
        <f>[1]PH!N14</f>
        <v>0</v>
      </c>
      <c r="O14" s="31">
        <f>[1]PH!O14</f>
        <v>0</v>
      </c>
      <c r="P14" s="31">
        <f>[1]PH!P14</f>
        <v>0</v>
      </c>
      <c r="Q14" s="32">
        <f>[1]PH!Q14</f>
        <v>0</v>
      </c>
    </row>
    <row r="15" spans="2:17" ht="27.75" customHeight="1" x14ac:dyDescent="0.3">
      <c r="B15" s="13" t="s">
        <v>57</v>
      </c>
      <c r="C15" s="31">
        <f>[1]PH!C15</f>
        <v>22911</v>
      </c>
      <c r="D15" s="31">
        <f>[1]PH!D15</f>
        <v>0</v>
      </c>
      <c r="E15" s="31">
        <f>[1]PH!E15</f>
        <v>0</v>
      </c>
      <c r="F15" s="31">
        <f>[1]PH!F15</f>
        <v>0</v>
      </c>
      <c r="G15" s="31">
        <f>[1]PH!G15</f>
        <v>0</v>
      </c>
      <c r="H15" s="31">
        <f>[1]PH!H15</f>
        <v>0</v>
      </c>
      <c r="I15" s="31">
        <f>[1]PH!I15</f>
        <v>0</v>
      </c>
      <c r="J15" s="31">
        <f>[1]PH!J15</f>
        <v>0</v>
      </c>
      <c r="K15" s="31">
        <f>[1]PH!K15</f>
        <v>0</v>
      </c>
      <c r="L15" s="31">
        <f>[1]PH!L15</f>
        <v>0</v>
      </c>
      <c r="M15" s="31">
        <f>[1]PH!M15</f>
        <v>0</v>
      </c>
      <c r="N15" s="31">
        <f>[1]PH!N15</f>
        <v>0</v>
      </c>
      <c r="O15" s="31">
        <f>[1]PH!O15</f>
        <v>0</v>
      </c>
      <c r="P15" s="31">
        <f>[1]PH!P15</f>
        <v>0</v>
      </c>
      <c r="Q15" s="32">
        <f>[1]PH!Q15</f>
        <v>22911</v>
      </c>
    </row>
    <row r="16" spans="2:17" ht="27.75" customHeight="1" x14ac:dyDescent="0.3">
      <c r="B16" s="13" t="s">
        <v>58</v>
      </c>
      <c r="C16" s="31">
        <f>[1]PH!C16</f>
        <v>0</v>
      </c>
      <c r="D16" s="31">
        <f>[1]PH!D16</f>
        <v>0</v>
      </c>
      <c r="E16" s="31">
        <f>[1]PH!E16</f>
        <v>0</v>
      </c>
      <c r="F16" s="31">
        <f>[1]PH!F16</f>
        <v>0</v>
      </c>
      <c r="G16" s="31">
        <f>[1]PH!G16</f>
        <v>0</v>
      </c>
      <c r="H16" s="31">
        <f>[1]PH!H16</f>
        <v>0</v>
      </c>
      <c r="I16" s="31">
        <f>[1]PH!I16</f>
        <v>0</v>
      </c>
      <c r="J16" s="31">
        <f>[1]PH!J16</f>
        <v>0</v>
      </c>
      <c r="K16" s="31">
        <f>[1]PH!K16</f>
        <v>0</v>
      </c>
      <c r="L16" s="31">
        <f>[1]PH!L16</f>
        <v>0</v>
      </c>
      <c r="M16" s="31">
        <f>[1]PH!M16</f>
        <v>0</v>
      </c>
      <c r="N16" s="31">
        <f>[1]PH!N16</f>
        <v>0</v>
      </c>
      <c r="O16" s="31">
        <f>[1]PH!O16</f>
        <v>0</v>
      </c>
      <c r="P16" s="31">
        <f>[1]PH!P16</f>
        <v>0</v>
      </c>
      <c r="Q16" s="32">
        <f>[1]PH!Q16</f>
        <v>0</v>
      </c>
    </row>
    <row r="17" spans="2:17" ht="27.75" customHeight="1" x14ac:dyDescent="0.3">
      <c r="B17" s="13" t="s">
        <v>59</v>
      </c>
      <c r="C17" s="31">
        <f>[1]PH!C17</f>
        <v>0</v>
      </c>
      <c r="D17" s="31">
        <f>[1]PH!D17</f>
        <v>0</v>
      </c>
      <c r="E17" s="31">
        <f>[1]PH!E17</f>
        <v>0</v>
      </c>
      <c r="F17" s="31">
        <f>[1]PH!F17</f>
        <v>0</v>
      </c>
      <c r="G17" s="31">
        <f>[1]PH!G17</f>
        <v>0</v>
      </c>
      <c r="H17" s="31">
        <f>[1]PH!H17</f>
        <v>0</v>
      </c>
      <c r="I17" s="31">
        <f>[1]PH!I17</f>
        <v>0</v>
      </c>
      <c r="J17" s="31">
        <f>[1]PH!J17</f>
        <v>0</v>
      </c>
      <c r="K17" s="31">
        <f>[1]PH!K17</f>
        <v>0</v>
      </c>
      <c r="L17" s="31">
        <f>[1]PH!L17</f>
        <v>0</v>
      </c>
      <c r="M17" s="31">
        <f>[1]PH!M17</f>
        <v>0</v>
      </c>
      <c r="N17" s="31">
        <f>[1]PH!N17</f>
        <v>0</v>
      </c>
      <c r="O17" s="31">
        <f>[1]PH!O17</f>
        <v>0</v>
      </c>
      <c r="P17" s="31">
        <f>[1]PH!P17</f>
        <v>0</v>
      </c>
      <c r="Q17" s="32">
        <f>[1]PH!Q17</f>
        <v>0</v>
      </c>
    </row>
    <row r="18" spans="2:17" ht="27.75" customHeight="1" x14ac:dyDescent="0.3">
      <c r="B18" s="13" t="s">
        <v>133</v>
      </c>
      <c r="C18" s="31">
        <f>[1]PH!C18</f>
        <v>0</v>
      </c>
      <c r="D18" s="31">
        <f>[1]PH!D18</f>
        <v>0</v>
      </c>
      <c r="E18" s="31">
        <f>[1]PH!E18</f>
        <v>0</v>
      </c>
      <c r="F18" s="31">
        <f>[1]PH!F18</f>
        <v>0</v>
      </c>
      <c r="G18" s="31">
        <f>[1]PH!G18</f>
        <v>0</v>
      </c>
      <c r="H18" s="31">
        <f>[1]PH!H18</f>
        <v>0</v>
      </c>
      <c r="I18" s="31">
        <f>[1]PH!I18</f>
        <v>0</v>
      </c>
      <c r="J18" s="31">
        <f>[1]PH!J18</f>
        <v>0</v>
      </c>
      <c r="K18" s="31">
        <f>[1]PH!K18</f>
        <v>0</v>
      </c>
      <c r="L18" s="31">
        <f>[1]PH!L18</f>
        <v>0</v>
      </c>
      <c r="M18" s="31">
        <f>[1]PH!M18</f>
        <v>0</v>
      </c>
      <c r="N18" s="31">
        <f>[1]PH!N18</f>
        <v>0</v>
      </c>
      <c r="O18" s="31">
        <f>[1]PH!O18</f>
        <v>0</v>
      </c>
      <c r="P18" s="31">
        <f>[1]PH!P18</f>
        <v>0</v>
      </c>
      <c r="Q18" s="32">
        <f>[1]PH!Q18</f>
        <v>0</v>
      </c>
    </row>
    <row r="19" spans="2:17" ht="27.75" customHeight="1" x14ac:dyDescent="0.3">
      <c r="B19" s="13" t="s">
        <v>138</v>
      </c>
      <c r="C19" s="31">
        <f>[1]PH!C19</f>
        <v>0</v>
      </c>
      <c r="D19" s="31">
        <f>[1]PH!D19</f>
        <v>0</v>
      </c>
      <c r="E19" s="31">
        <f>[1]PH!E19</f>
        <v>0</v>
      </c>
      <c r="F19" s="31">
        <f>[1]PH!F19</f>
        <v>0</v>
      </c>
      <c r="G19" s="31">
        <f>[1]PH!G19</f>
        <v>0</v>
      </c>
      <c r="H19" s="31">
        <f>[1]PH!H19</f>
        <v>0</v>
      </c>
      <c r="I19" s="31">
        <f>[1]PH!I19</f>
        <v>0</v>
      </c>
      <c r="J19" s="31">
        <f>[1]PH!J19</f>
        <v>0</v>
      </c>
      <c r="K19" s="31">
        <f>[1]PH!K19</f>
        <v>0</v>
      </c>
      <c r="L19" s="31">
        <f>[1]PH!L19</f>
        <v>0</v>
      </c>
      <c r="M19" s="31">
        <f>[1]PH!M19</f>
        <v>0</v>
      </c>
      <c r="N19" s="31">
        <f>[1]PH!N19</f>
        <v>0</v>
      </c>
      <c r="O19" s="31">
        <f>[1]PH!O19</f>
        <v>0</v>
      </c>
      <c r="P19" s="31">
        <f>[1]PH!P19</f>
        <v>0</v>
      </c>
      <c r="Q19" s="32">
        <f>[1]PH!Q19</f>
        <v>0</v>
      </c>
    </row>
    <row r="20" spans="2:17" ht="27.75" customHeight="1" x14ac:dyDescent="0.3">
      <c r="B20" s="13" t="s">
        <v>35</v>
      </c>
      <c r="C20" s="31">
        <f>[1]PH!C20</f>
        <v>0</v>
      </c>
      <c r="D20" s="31">
        <f>[1]PH!D20</f>
        <v>0</v>
      </c>
      <c r="E20" s="31">
        <f>[1]PH!E20</f>
        <v>0</v>
      </c>
      <c r="F20" s="31">
        <f>[1]PH!F20</f>
        <v>0</v>
      </c>
      <c r="G20" s="31">
        <f>[1]PH!G20</f>
        <v>0</v>
      </c>
      <c r="H20" s="31">
        <f>[1]PH!H20</f>
        <v>0</v>
      </c>
      <c r="I20" s="31">
        <f>[1]PH!I20</f>
        <v>0</v>
      </c>
      <c r="J20" s="31">
        <f>[1]PH!J20</f>
        <v>0</v>
      </c>
      <c r="K20" s="31">
        <f>[1]PH!K20</f>
        <v>0</v>
      </c>
      <c r="L20" s="31">
        <f>[1]PH!L20</f>
        <v>0</v>
      </c>
      <c r="M20" s="31">
        <f>[1]PH!M20</f>
        <v>0</v>
      </c>
      <c r="N20" s="31">
        <f>[1]PH!N20</f>
        <v>0</v>
      </c>
      <c r="O20" s="31">
        <f>[1]PH!O20</f>
        <v>0</v>
      </c>
      <c r="P20" s="31">
        <f>[1]PH!P20</f>
        <v>0</v>
      </c>
      <c r="Q20" s="32">
        <f>[1]PH!Q20</f>
        <v>0</v>
      </c>
    </row>
    <row r="21" spans="2:17" ht="27.75" customHeight="1" x14ac:dyDescent="0.3">
      <c r="B21" s="72" t="s">
        <v>199</v>
      </c>
      <c r="C21" s="31">
        <f>[1]PH!C21</f>
        <v>0</v>
      </c>
      <c r="D21" s="31">
        <f>[1]PH!D21</f>
        <v>0</v>
      </c>
      <c r="E21" s="31">
        <f>[1]PH!E21</f>
        <v>0</v>
      </c>
      <c r="F21" s="31">
        <f>[1]PH!F21</f>
        <v>0</v>
      </c>
      <c r="G21" s="31">
        <f>[1]PH!G21</f>
        <v>0</v>
      </c>
      <c r="H21" s="31">
        <f>[1]PH!H21</f>
        <v>0</v>
      </c>
      <c r="I21" s="31">
        <f>[1]PH!I21</f>
        <v>0</v>
      </c>
      <c r="J21" s="31">
        <f>[1]PH!J21</f>
        <v>0</v>
      </c>
      <c r="K21" s="31">
        <f>[1]PH!K21</f>
        <v>0</v>
      </c>
      <c r="L21" s="31">
        <f>[1]PH!L21</f>
        <v>0</v>
      </c>
      <c r="M21" s="31">
        <f>[1]PH!M21</f>
        <v>0</v>
      </c>
      <c r="N21" s="31">
        <f>[1]PH!N21</f>
        <v>0</v>
      </c>
      <c r="O21" s="31">
        <f>[1]PH!O21</f>
        <v>0</v>
      </c>
      <c r="P21" s="31">
        <f>[1]PH!P21</f>
        <v>0</v>
      </c>
      <c r="Q21" s="32">
        <f>[1]PH!Q21</f>
        <v>0</v>
      </c>
    </row>
    <row r="22" spans="2:17" ht="27.75" customHeight="1" x14ac:dyDescent="0.3">
      <c r="B22" s="13" t="s">
        <v>60</v>
      </c>
      <c r="C22" s="31">
        <f>[1]PH!C22</f>
        <v>0</v>
      </c>
      <c r="D22" s="31">
        <f>[1]PH!D22</f>
        <v>0</v>
      </c>
      <c r="E22" s="31">
        <f>[1]PH!E22</f>
        <v>0</v>
      </c>
      <c r="F22" s="31">
        <f>[1]PH!F22</f>
        <v>0</v>
      </c>
      <c r="G22" s="31">
        <f>[1]PH!G22</f>
        <v>0</v>
      </c>
      <c r="H22" s="31">
        <f>[1]PH!H22</f>
        <v>0</v>
      </c>
      <c r="I22" s="31">
        <f>[1]PH!I22</f>
        <v>0</v>
      </c>
      <c r="J22" s="31">
        <f>[1]PH!J22</f>
        <v>0</v>
      </c>
      <c r="K22" s="31">
        <f>[1]PH!K22</f>
        <v>0</v>
      </c>
      <c r="L22" s="31">
        <f>[1]PH!L22</f>
        <v>0</v>
      </c>
      <c r="M22" s="31">
        <f>[1]PH!M22</f>
        <v>0</v>
      </c>
      <c r="N22" s="31">
        <f>[1]PH!N22</f>
        <v>0</v>
      </c>
      <c r="O22" s="31">
        <f>[1]PH!O22</f>
        <v>0</v>
      </c>
      <c r="P22" s="31">
        <f>[1]PH!P22</f>
        <v>0</v>
      </c>
      <c r="Q22" s="32">
        <f>[1]PH!Q22</f>
        <v>0</v>
      </c>
    </row>
    <row r="23" spans="2:17" ht="27.75" customHeight="1" x14ac:dyDescent="0.3">
      <c r="B23" s="13" t="s">
        <v>61</v>
      </c>
      <c r="C23" s="31">
        <f>[1]PH!C23</f>
        <v>0</v>
      </c>
      <c r="D23" s="31">
        <f>[1]PH!D23</f>
        <v>0</v>
      </c>
      <c r="E23" s="31">
        <f>[1]PH!E23</f>
        <v>0</v>
      </c>
      <c r="F23" s="31">
        <f>[1]PH!F23</f>
        <v>0</v>
      </c>
      <c r="G23" s="31">
        <f>[1]PH!G23</f>
        <v>0</v>
      </c>
      <c r="H23" s="31">
        <f>[1]PH!H23</f>
        <v>0</v>
      </c>
      <c r="I23" s="31">
        <f>[1]PH!I23</f>
        <v>0</v>
      </c>
      <c r="J23" s="31">
        <f>[1]PH!J23</f>
        <v>0</v>
      </c>
      <c r="K23" s="31">
        <f>[1]PH!K23</f>
        <v>0</v>
      </c>
      <c r="L23" s="31">
        <f>[1]PH!L23</f>
        <v>0</v>
      </c>
      <c r="M23" s="31">
        <f>[1]PH!M23</f>
        <v>0</v>
      </c>
      <c r="N23" s="31">
        <f>[1]PH!N23</f>
        <v>0</v>
      </c>
      <c r="O23" s="31">
        <f>[1]PH!O23</f>
        <v>0</v>
      </c>
      <c r="P23" s="31">
        <f>[1]PH!P23</f>
        <v>0</v>
      </c>
      <c r="Q23" s="32">
        <f>[1]PH!Q23</f>
        <v>0</v>
      </c>
    </row>
    <row r="24" spans="2:17" ht="27.75" customHeight="1" x14ac:dyDescent="0.3">
      <c r="B24" s="13" t="s">
        <v>136</v>
      </c>
      <c r="C24" s="31">
        <f>[1]PH!C24</f>
        <v>0</v>
      </c>
      <c r="D24" s="31">
        <f>[1]PH!D24</f>
        <v>0</v>
      </c>
      <c r="E24" s="31">
        <f>[1]PH!E24</f>
        <v>0</v>
      </c>
      <c r="F24" s="31">
        <f>[1]PH!F24</f>
        <v>0</v>
      </c>
      <c r="G24" s="31">
        <f>[1]PH!G24</f>
        <v>0</v>
      </c>
      <c r="H24" s="31">
        <f>[1]PH!H24</f>
        <v>0</v>
      </c>
      <c r="I24" s="31">
        <f>[1]PH!I24</f>
        <v>0</v>
      </c>
      <c r="J24" s="31">
        <f>[1]PH!J24</f>
        <v>0</v>
      </c>
      <c r="K24" s="31">
        <f>[1]PH!K24</f>
        <v>0</v>
      </c>
      <c r="L24" s="31">
        <f>[1]PH!L24</f>
        <v>0</v>
      </c>
      <c r="M24" s="31">
        <f>[1]PH!M24</f>
        <v>0</v>
      </c>
      <c r="N24" s="31">
        <f>[1]PH!N24</f>
        <v>0</v>
      </c>
      <c r="O24" s="31">
        <f>[1]PH!O24</f>
        <v>0</v>
      </c>
      <c r="P24" s="31">
        <f>[1]PH!P24</f>
        <v>0</v>
      </c>
      <c r="Q24" s="32">
        <f>[1]PH!Q24</f>
        <v>0</v>
      </c>
    </row>
    <row r="25" spans="2:17" ht="27.75" customHeight="1" x14ac:dyDescent="0.3">
      <c r="B25" s="13" t="s">
        <v>137</v>
      </c>
      <c r="C25" s="31">
        <f>[1]PH!C25</f>
        <v>0</v>
      </c>
      <c r="D25" s="31">
        <f>[1]PH!D25</f>
        <v>0</v>
      </c>
      <c r="E25" s="31">
        <f>[1]PH!E25</f>
        <v>0</v>
      </c>
      <c r="F25" s="31">
        <f>[1]PH!F25</f>
        <v>0</v>
      </c>
      <c r="G25" s="31">
        <f>[1]PH!G25</f>
        <v>0</v>
      </c>
      <c r="H25" s="31">
        <f>[1]PH!H25</f>
        <v>0</v>
      </c>
      <c r="I25" s="31">
        <f>[1]PH!I25</f>
        <v>0</v>
      </c>
      <c r="J25" s="31">
        <f>[1]PH!J25</f>
        <v>0</v>
      </c>
      <c r="K25" s="31">
        <f>[1]PH!K25</f>
        <v>0</v>
      </c>
      <c r="L25" s="31">
        <f>[1]PH!L25</f>
        <v>0</v>
      </c>
      <c r="M25" s="31">
        <f>[1]PH!M25</f>
        <v>0</v>
      </c>
      <c r="N25" s="31">
        <f>[1]PH!N25</f>
        <v>0</v>
      </c>
      <c r="O25" s="31">
        <f>[1]PH!O25</f>
        <v>0</v>
      </c>
      <c r="P25" s="31">
        <f>[1]PH!P25</f>
        <v>0</v>
      </c>
      <c r="Q25" s="32">
        <f>[1]PH!Q25</f>
        <v>0</v>
      </c>
    </row>
    <row r="26" spans="2:17" ht="27.75" customHeight="1" x14ac:dyDescent="0.3">
      <c r="B26" s="13" t="s">
        <v>155</v>
      </c>
      <c r="C26" s="31">
        <f>[1]PH!C26</f>
        <v>0</v>
      </c>
      <c r="D26" s="31">
        <f>[1]PH!D26</f>
        <v>0</v>
      </c>
      <c r="E26" s="31">
        <f>[1]PH!E26</f>
        <v>0</v>
      </c>
      <c r="F26" s="31">
        <f>[1]PH!F26</f>
        <v>0</v>
      </c>
      <c r="G26" s="31">
        <f>[1]PH!G26</f>
        <v>0</v>
      </c>
      <c r="H26" s="31">
        <f>[1]PH!H26</f>
        <v>0</v>
      </c>
      <c r="I26" s="31">
        <f>[1]PH!I26</f>
        <v>0</v>
      </c>
      <c r="J26" s="31">
        <f>[1]PH!J26</f>
        <v>0</v>
      </c>
      <c r="K26" s="31">
        <f>[1]PH!K26</f>
        <v>0</v>
      </c>
      <c r="L26" s="31">
        <f>[1]PH!L26</f>
        <v>0</v>
      </c>
      <c r="M26" s="31">
        <f>[1]PH!M26</f>
        <v>0</v>
      </c>
      <c r="N26" s="31">
        <f>[1]PH!N26</f>
        <v>0</v>
      </c>
      <c r="O26" s="31">
        <f>[1]PH!O26</f>
        <v>0</v>
      </c>
      <c r="P26" s="31">
        <f>[1]PH!P26</f>
        <v>0</v>
      </c>
      <c r="Q26" s="32">
        <f>[1]PH!Q26</f>
        <v>0</v>
      </c>
    </row>
    <row r="27" spans="2:17" ht="27.75" customHeight="1" x14ac:dyDescent="0.3">
      <c r="B27" s="13" t="s">
        <v>38</v>
      </c>
      <c r="C27" s="31">
        <f>[1]PH!C27</f>
        <v>0</v>
      </c>
      <c r="D27" s="31">
        <f>[1]PH!D27</f>
        <v>0</v>
      </c>
      <c r="E27" s="31">
        <f>[1]PH!E27</f>
        <v>0</v>
      </c>
      <c r="F27" s="31">
        <f>[1]PH!F27</f>
        <v>0</v>
      </c>
      <c r="G27" s="31">
        <f>[1]PH!G27</f>
        <v>0</v>
      </c>
      <c r="H27" s="31">
        <f>[1]PH!H27</f>
        <v>0</v>
      </c>
      <c r="I27" s="31">
        <f>[1]PH!I27</f>
        <v>0</v>
      </c>
      <c r="J27" s="31">
        <f>[1]PH!J27</f>
        <v>0</v>
      </c>
      <c r="K27" s="31">
        <f>[1]PH!K27</f>
        <v>0</v>
      </c>
      <c r="L27" s="31">
        <f>[1]PH!L27</f>
        <v>0</v>
      </c>
      <c r="M27" s="31">
        <f>[1]PH!M27</f>
        <v>0</v>
      </c>
      <c r="N27" s="31">
        <f>[1]PH!N27</f>
        <v>0</v>
      </c>
      <c r="O27" s="31">
        <f>[1]PH!O27</f>
        <v>0</v>
      </c>
      <c r="P27" s="31">
        <f>[1]PH!P27</f>
        <v>0</v>
      </c>
      <c r="Q27" s="32">
        <f>[1]PH!Q27</f>
        <v>0</v>
      </c>
    </row>
    <row r="28" spans="2:17" ht="27.75" customHeight="1" x14ac:dyDescent="0.3">
      <c r="B28" s="13" t="s">
        <v>62</v>
      </c>
      <c r="C28" s="31">
        <f>[1]PH!C28</f>
        <v>0</v>
      </c>
      <c r="D28" s="31">
        <f>[1]PH!D28</f>
        <v>0</v>
      </c>
      <c r="E28" s="31">
        <f>[1]PH!E28</f>
        <v>0</v>
      </c>
      <c r="F28" s="31">
        <f>[1]PH!F28</f>
        <v>0</v>
      </c>
      <c r="G28" s="31">
        <f>[1]PH!G28</f>
        <v>0</v>
      </c>
      <c r="H28" s="31">
        <f>[1]PH!H28</f>
        <v>0</v>
      </c>
      <c r="I28" s="31">
        <f>[1]PH!I28</f>
        <v>0</v>
      </c>
      <c r="J28" s="31">
        <f>[1]PH!J28</f>
        <v>0</v>
      </c>
      <c r="K28" s="31">
        <f>[1]PH!K28</f>
        <v>0</v>
      </c>
      <c r="L28" s="31">
        <f>[1]PH!L28</f>
        <v>0</v>
      </c>
      <c r="M28" s="31">
        <f>[1]PH!M28</f>
        <v>0</v>
      </c>
      <c r="N28" s="31">
        <f>[1]PH!N28</f>
        <v>0</v>
      </c>
      <c r="O28" s="31">
        <f>[1]PH!O28</f>
        <v>0</v>
      </c>
      <c r="P28" s="31">
        <f>[1]PH!P28</f>
        <v>0</v>
      </c>
      <c r="Q28" s="32">
        <f>[1]PH!Q28</f>
        <v>0</v>
      </c>
    </row>
    <row r="29" spans="2:17" ht="27.75" customHeight="1" x14ac:dyDescent="0.3">
      <c r="B29" s="13" t="s">
        <v>63</v>
      </c>
      <c r="C29" s="31">
        <f>[1]PH!C29</f>
        <v>0</v>
      </c>
      <c r="D29" s="31">
        <f>[1]PH!D29</f>
        <v>0</v>
      </c>
      <c r="E29" s="31">
        <f>[1]PH!E29</f>
        <v>0</v>
      </c>
      <c r="F29" s="31">
        <f>[1]PH!F29</f>
        <v>0</v>
      </c>
      <c r="G29" s="31">
        <f>[1]PH!G29</f>
        <v>0</v>
      </c>
      <c r="H29" s="31">
        <f>[1]PH!H29</f>
        <v>0</v>
      </c>
      <c r="I29" s="31">
        <f>[1]PH!I29</f>
        <v>0</v>
      </c>
      <c r="J29" s="31">
        <f>[1]PH!J29</f>
        <v>0</v>
      </c>
      <c r="K29" s="31">
        <f>[1]PH!K29</f>
        <v>0</v>
      </c>
      <c r="L29" s="31">
        <f>[1]PH!L29</f>
        <v>0</v>
      </c>
      <c r="M29" s="31">
        <f>[1]PH!M29</f>
        <v>0</v>
      </c>
      <c r="N29" s="31">
        <f>[1]PH!N29</f>
        <v>0</v>
      </c>
      <c r="O29" s="31">
        <f>[1]PH!O29</f>
        <v>0</v>
      </c>
      <c r="P29" s="31">
        <f>[1]PH!P29</f>
        <v>0</v>
      </c>
      <c r="Q29" s="32">
        <f>[1]PH!Q29</f>
        <v>0</v>
      </c>
    </row>
    <row r="30" spans="2:17" ht="27.75" customHeight="1" x14ac:dyDescent="0.3">
      <c r="B30" s="13" t="s">
        <v>64</v>
      </c>
      <c r="C30" s="31">
        <f>[1]PH!C30</f>
        <v>0</v>
      </c>
      <c r="D30" s="31">
        <f>[1]PH!D30</f>
        <v>0</v>
      </c>
      <c r="E30" s="31">
        <f>[1]PH!E30</f>
        <v>0</v>
      </c>
      <c r="F30" s="31">
        <f>[1]PH!F30</f>
        <v>0</v>
      </c>
      <c r="G30" s="31">
        <f>[1]PH!G30</f>
        <v>0</v>
      </c>
      <c r="H30" s="31">
        <f>[1]PH!H30</f>
        <v>0</v>
      </c>
      <c r="I30" s="31">
        <f>[1]PH!I30</f>
        <v>0</v>
      </c>
      <c r="J30" s="31">
        <f>[1]PH!J30</f>
        <v>0</v>
      </c>
      <c r="K30" s="31">
        <f>[1]PH!K30</f>
        <v>0</v>
      </c>
      <c r="L30" s="31">
        <f>[1]PH!L30</f>
        <v>0</v>
      </c>
      <c r="M30" s="31">
        <f>[1]PH!M30</f>
        <v>0</v>
      </c>
      <c r="N30" s="31">
        <f>[1]PH!N30</f>
        <v>0</v>
      </c>
      <c r="O30" s="31">
        <f>[1]PH!O30</f>
        <v>0</v>
      </c>
      <c r="P30" s="31">
        <f>[1]PH!P30</f>
        <v>0</v>
      </c>
      <c r="Q30" s="32">
        <f>[1]PH!Q30</f>
        <v>0</v>
      </c>
    </row>
    <row r="31" spans="2:17" ht="27.75" customHeight="1" x14ac:dyDescent="0.25">
      <c r="B31" s="79" t="s">
        <v>45</v>
      </c>
      <c r="C31" s="82">
        <f t="shared" ref="C31:Q31" si="0">SUM(C6:C30)</f>
        <v>22911</v>
      </c>
      <c r="D31" s="82">
        <f t="shared" si="0"/>
        <v>0</v>
      </c>
      <c r="E31" s="82">
        <f t="shared" si="0"/>
        <v>0</v>
      </c>
      <c r="F31" s="82">
        <f t="shared" si="0"/>
        <v>0</v>
      </c>
      <c r="G31" s="82">
        <f t="shared" si="0"/>
        <v>0</v>
      </c>
      <c r="H31" s="82">
        <f t="shared" si="0"/>
        <v>0</v>
      </c>
      <c r="I31" s="82">
        <f t="shared" si="0"/>
        <v>0</v>
      </c>
      <c r="J31" s="82">
        <f t="shared" si="0"/>
        <v>0</v>
      </c>
      <c r="K31" s="82">
        <f t="shared" si="0"/>
        <v>0</v>
      </c>
      <c r="L31" s="82">
        <f t="shared" si="0"/>
        <v>0</v>
      </c>
      <c r="M31" s="82">
        <f t="shared" si="0"/>
        <v>0</v>
      </c>
      <c r="N31" s="82">
        <f t="shared" si="0"/>
        <v>0</v>
      </c>
      <c r="O31" s="82">
        <f t="shared" si="0"/>
        <v>0</v>
      </c>
      <c r="P31" s="82">
        <f t="shared" si="0"/>
        <v>0</v>
      </c>
      <c r="Q31" s="82">
        <f t="shared" si="0"/>
        <v>22911</v>
      </c>
    </row>
    <row r="32" spans="2:17" ht="27.75" customHeight="1" x14ac:dyDescent="0.25">
      <c r="B32" s="255" t="s">
        <v>46</v>
      </c>
      <c r="C32" s="256"/>
      <c r="D32" s="256"/>
      <c r="E32" s="256"/>
      <c r="F32" s="256"/>
      <c r="G32" s="256"/>
      <c r="H32" s="256"/>
      <c r="I32" s="256"/>
      <c r="J32" s="256"/>
      <c r="K32" s="256"/>
      <c r="L32" s="256"/>
      <c r="M32" s="256"/>
      <c r="N32" s="256"/>
      <c r="O32" s="256"/>
      <c r="P32" s="256"/>
      <c r="Q32" s="257"/>
    </row>
    <row r="33" spans="2:17" ht="27.75" customHeight="1" x14ac:dyDescent="0.3">
      <c r="B33" s="13" t="s">
        <v>47</v>
      </c>
      <c r="C33" s="31">
        <f>[1]PH!C33</f>
        <v>0</v>
      </c>
      <c r="D33" s="31">
        <f>[1]PH!D33</f>
        <v>0</v>
      </c>
      <c r="E33" s="31">
        <f>[1]PH!E33</f>
        <v>0</v>
      </c>
      <c r="F33" s="31">
        <f>[1]PH!F33</f>
        <v>0</v>
      </c>
      <c r="G33" s="31">
        <f>[1]PH!G33</f>
        <v>0</v>
      </c>
      <c r="H33" s="31">
        <f>[1]PH!H33</f>
        <v>0</v>
      </c>
      <c r="I33" s="31">
        <f>[1]PH!I33</f>
        <v>0</v>
      </c>
      <c r="J33" s="31">
        <f>[1]PH!J33</f>
        <v>0</v>
      </c>
      <c r="K33" s="31">
        <f>[1]PH!K33</f>
        <v>0</v>
      </c>
      <c r="L33" s="31">
        <f>[1]PH!L33</f>
        <v>0</v>
      </c>
      <c r="M33" s="31">
        <f>[1]PH!M33</f>
        <v>0</v>
      </c>
      <c r="N33" s="31">
        <f>[1]PH!N33</f>
        <v>0</v>
      </c>
      <c r="O33" s="31">
        <f>[1]PH!O33</f>
        <v>0</v>
      </c>
      <c r="P33" s="31">
        <f>[1]PH!P33</f>
        <v>0</v>
      </c>
      <c r="Q33" s="32">
        <f>[1]PH!Q33</f>
        <v>0</v>
      </c>
    </row>
    <row r="34" spans="2:17" ht="27.75" customHeight="1" x14ac:dyDescent="0.3">
      <c r="B34" s="13" t="s">
        <v>79</v>
      </c>
      <c r="C34" s="31">
        <f>[1]PH!C34</f>
        <v>0</v>
      </c>
      <c r="D34" s="31">
        <f>[1]PH!D34</f>
        <v>0</v>
      </c>
      <c r="E34" s="31">
        <f>[1]PH!E34</f>
        <v>0</v>
      </c>
      <c r="F34" s="31">
        <f>[1]PH!F34</f>
        <v>0</v>
      </c>
      <c r="G34" s="31">
        <f>[1]PH!G34</f>
        <v>0</v>
      </c>
      <c r="H34" s="31">
        <f>[1]PH!H34</f>
        <v>0</v>
      </c>
      <c r="I34" s="31">
        <f>[1]PH!I34</f>
        <v>0</v>
      </c>
      <c r="J34" s="31">
        <f>[1]PH!J34</f>
        <v>0</v>
      </c>
      <c r="K34" s="31">
        <f>[1]PH!K34</f>
        <v>0</v>
      </c>
      <c r="L34" s="31">
        <f>[1]PH!L34</f>
        <v>0</v>
      </c>
      <c r="M34" s="31">
        <f>[1]PH!M34</f>
        <v>0</v>
      </c>
      <c r="N34" s="31">
        <f>[1]PH!N34</f>
        <v>0</v>
      </c>
      <c r="O34" s="31">
        <f>[1]PH!O34</f>
        <v>0</v>
      </c>
      <c r="P34" s="31">
        <f>[1]PH!P34</f>
        <v>0</v>
      </c>
      <c r="Q34" s="32">
        <f>[1]PH!Q34</f>
        <v>0</v>
      </c>
    </row>
    <row r="35" spans="2:17" ht="27.75" customHeight="1" x14ac:dyDescent="0.3">
      <c r="B35" s="13" t="s">
        <v>48</v>
      </c>
      <c r="C35" s="31">
        <f>[1]PH!C35</f>
        <v>0</v>
      </c>
      <c r="D35" s="31">
        <f>[1]PH!D35</f>
        <v>0</v>
      </c>
      <c r="E35" s="31">
        <f>[1]PH!E35</f>
        <v>0</v>
      </c>
      <c r="F35" s="31">
        <f>[1]PH!F35</f>
        <v>0</v>
      </c>
      <c r="G35" s="31">
        <f>[1]PH!G35</f>
        <v>0</v>
      </c>
      <c r="H35" s="31">
        <f>[1]PH!H35</f>
        <v>0</v>
      </c>
      <c r="I35" s="31">
        <f>[1]PH!I35</f>
        <v>0</v>
      </c>
      <c r="J35" s="31">
        <f>[1]PH!J35</f>
        <v>0</v>
      </c>
      <c r="K35" s="31">
        <f>[1]PH!K35</f>
        <v>0</v>
      </c>
      <c r="L35" s="31">
        <f>[1]PH!L35</f>
        <v>0</v>
      </c>
      <c r="M35" s="31">
        <f>[1]PH!M35</f>
        <v>0</v>
      </c>
      <c r="N35" s="31">
        <f>[1]PH!N35</f>
        <v>0</v>
      </c>
      <c r="O35" s="31">
        <f>[1]PH!O35</f>
        <v>0</v>
      </c>
      <c r="P35" s="31">
        <f>[1]PH!P35</f>
        <v>0</v>
      </c>
      <c r="Q35" s="32">
        <f>[1]PH!Q35</f>
        <v>0</v>
      </c>
    </row>
    <row r="36" spans="2:17" ht="27.75" customHeight="1" x14ac:dyDescent="0.25">
      <c r="B36" s="79" t="s">
        <v>45</v>
      </c>
      <c r="C36" s="82">
        <f>SUM(C33:C35)</f>
        <v>0</v>
      </c>
      <c r="D36" s="82">
        <f t="shared" ref="D36:Q36" si="1">SUM(D33:D35)</f>
        <v>0</v>
      </c>
      <c r="E36" s="82">
        <f t="shared" si="1"/>
        <v>0</v>
      </c>
      <c r="F36" s="82">
        <f t="shared" si="1"/>
        <v>0</v>
      </c>
      <c r="G36" s="82">
        <f t="shared" si="1"/>
        <v>0</v>
      </c>
      <c r="H36" s="82">
        <f t="shared" si="1"/>
        <v>0</v>
      </c>
      <c r="I36" s="82">
        <f t="shared" si="1"/>
        <v>0</v>
      </c>
      <c r="J36" s="82">
        <f t="shared" si="1"/>
        <v>0</v>
      </c>
      <c r="K36" s="82">
        <f t="shared" si="1"/>
        <v>0</v>
      </c>
      <c r="L36" s="82">
        <f t="shared" si="1"/>
        <v>0</v>
      </c>
      <c r="M36" s="82">
        <f t="shared" si="1"/>
        <v>0</v>
      </c>
      <c r="N36" s="82">
        <f t="shared" si="1"/>
        <v>0</v>
      </c>
      <c r="O36" s="82">
        <f t="shared" si="1"/>
        <v>0</v>
      </c>
      <c r="P36" s="82">
        <f t="shared" si="1"/>
        <v>0</v>
      </c>
      <c r="Q36" s="82">
        <f t="shared" si="1"/>
        <v>0</v>
      </c>
    </row>
    <row r="37" spans="2:17" x14ac:dyDescent="0.25">
      <c r="B37" s="259" t="s">
        <v>50</v>
      </c>
      <c r="C37" s="259"/>
      <c r="D37" s="259"/>
      <c r="E37" s="259"/>
      <c r="F37" s="259"/>
      <c r="G37" s="259"/>
      <c r="H37" s="259"/>
      <c r="I37" s="259"/>
      <c r="J37" s="259"/>
      <c r="K37" s="259"/>
      <c r="L37" s="259"/>
      <c r="M37" s="259"/>
      <c r="N37" s="259"/>
      <c r="O37" s="259"/>
      <c r="P37" s="259"/>
      <c r="Q37" s="259"/>
    </row>
  </sheetData>
  <sheetProtection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B2:Q37"/>
  <sheetViews>
    <sheetView showGridLines="0" topLeftCell="A34" zoomScale="80" zoomScaleNormal="80" workbookViewId="0">
      <selection activeCell="H53" sqref="H53"/>
    </sheetView>
  </sheetViews>
  <sheetFormatPr defaultColWidth="9.140625" defaultRowHeight="18.75" customHeight="1" x14ac:dyDescent="0.25"/>
  <cols>
    <col min="1" max="1" width="13.140625" style="1" customWidth="1"/>
    <col min="2" max="2" width="45.140625" style="1" bestFit="1" customWidth="1"/>
    <col min="3" max="16" width="20.28515625" style="1" customWidth="1"/>
    <col min="17" max="17" width="20.28515625" style="33" customWidth="1"/>
    <col min="18" max="16384" width="9.140625" style="1"/>
  </cols>
  <sheetData>
    <row r="2" spans="2:17" ht="18.75" customHeight="1" x14ac:dyDescent="0.25">
      <c r="B2" s="10"/>
      <c r="C2" s="10"/>
      <c r="D2" s="10"/>
      <c r="E2" s="10"/>
      <c r="F2" s="10"/>
      <c r="G2" s="10"/>
      <c r="H2" s="10"/>
      <c r="I2" s="10"/>
      <c r="J2" s="10"/>
      <c r="K2" s="10"/>
      <c r="L2" s="10"/>
      <c r="M2" s="10"/>
      <c r="N2" s="10"/>
      <c r="O2" s="10"/>
      <c r="P2" s="10"/>
      <c r="Q2" s="10"/>
    </row>
    <row r="3" spans="2:17" ht="26.25" customHeight="1" x14ac:dyDescent="0.25">
      <c r="B3" s="263" t="s">
        <v>211</v>
      </c>
      <c r="C3" s="263"/>
      <c r="D3" s="263"/>
      <c r="E3" s="263"/>
      <c r="F3" s="263"/>
      <c r="G3" s="263"/>
      <c r="H3" s="263"/>
      <c r="I3" s="263"/>
      <c r="J3" s="263"/>
      <c r="K3" s="263"/>
      <c r="L3" s="263"/>
      <c r="M3" s="263"/>
      <c r="N3" s="263"/>
      <c r="O3" s="263"/>
      <c r="P3" s="263"/>
      <c r="Q3" s="263"/>
    </row>
    <row r="4" spans="2:17" s="148" customFormat="1" ht="30" x14ac:dyDescent="0.25">
      <c r="B4" s="89" t="s">
        <v>0</v>
      </c>
      <c r="C4" s="85" t="s">
        <v>66</v>
      </c>
      <c r="D4" s="85" t="s">
        <v>67</v>
      </c>
      <c r="E4" s="85" t="s">
        <v>68</v>
      </c>
      <c r="F4" s="85" t="s">
        <v>69</v>
      </c>
      <c r="G4" s="85" t="s">
        <v>70</v>
      </c>
      <c r="H4" s="85" t="s">
        <v>87</v>
      </c>
      <c r="I4" s="85" t="s">
        <v>71</v>
      </c>
      <c r="J4" s="85" t="s">
        <v>72</v>
      </c>
      <c r="K4" s="145" t="s">
        <v>73</v>
      </c>
      <c r="L4" s="145" t="s">
        <v>74</v>
      </c>
      <c r="M4" s="92" t="s">
        <v>75</v>
      </c>
      <c r="N4" s="92" t="s">
        <v>2</v>
      </c>
      <c r="O4" s="92" t="s">
        <v>76</v>
      </c>
      <c r="P4" s="92" t="s">
        <v>77</v>
      </c>
      <c r="Q4" s="92" t="s">
        <v>78</v>
      </c>
    </row>
    <row r="5" spans="2:17" ht="32.25" customHeight="1" x14ac:dyDescent="0.25">
      <c r="B5" s="260" t="s">
        <v>16</v>
      </c>
      <c r="C5" s="261"/>
      <c r="D5" s="261"/>
      <c r="E5" s="261"/>
      <c r="F5" s="261"/>
      <c r="G5" s="261"/>
      <c r="H5" s="261"/>
      <c r="I5" s="261"/>
      <c r="J5" s="261"/>
      <c r="K5" s="261"/>
      <c r="L5" s="261"/>
      <c r="M5" s="261"/>
      <c r="N5" s="261"/>
      <c r="O5" s="261"/>
      <c r="P5" s="261"/>
      <c r="Q5" s="262"/>
    </row>
    <row r="6" spans="2:17" ht="32.25" customHeight="1" x14ac:dyDescent="0.3">
      <c r="B6" s="17" t="s">
        <v>51</v>
      </c>
      <c r="C6" s="20">
        <f>[1]PP!C6+[1]DA!C6</f>
        <v>3146094</v>
      </c>
      <c r="D6" s="20">
        <f>[1]PP!D6+[1]DA!D6</f>
        <v>390163</v>
      </c>
      <c r="E6" s="20">
        <f>[1]PP!E6+[1]DA!E6</f>
        <v>390163</v>
      </c>
      <c r="F6" s="20">
        <f>[1]PP!F6+[1]DA!F6</f>
        <v>0</v>
      </c>
      <c r="G6" s="20">
        <f>[1]PP!G6+[1]DA!G6</f>
        <v>355832</v>
      </c>
      <c r="H6" s="20">
        <f>[1]PP!H6+[1]DA!H6</f>
        <v>355832</v>
      </c>
      <c r="I6" s="20">
        <f>[1]PP!I6+[1]DA!I6</f>
        <v>0</v>
      </c>
      <c r="J6" s="20">
        <f>[1]PP!J6+[1]DA!J6</f>
        <v>0</v>
      </c>
      <c r="K6" s="20">
        <f>[1]PP!K6+[1]DA!K6</f>
        <v>0</v>
      </c>
      <c r="L6" s="20">
        <f>[1]PP!L6+[1]DA!L6</f>
        <v>5889</v>
      </c>
      <c r="M6" s="20">
        <f>[1]PP!M6+[1]DA!M6</f>
        <v>20035</v>
      </c>
      <c r="N6" s="20">
        <f>[1]PP!N6+[1]DA!N6</f>
        <v>299771</v>
      </c>
      <c r="O6" s="20">
        <f>[1]PP!O6+[1]DA!O6</f>
        <v>6600</v>
      </c>
      <c r="P6" s="20">
        <f>[1]PP!P6+[1]DA!P6</f>
        <v>31093</v>
      </c>
      <c r="Q6" s="21">
        <f>[1]PP!Q6+[1]DA!Q6</f>
        <v>3416578</v>
      </c>
    </row>
    <row r="7" spans="2:17" ht="32.25" customHeight="1" x14ac:dyDescent="0.3">
      <c r="B7" s="17" t="s">
        <v>144</v>
      </c>
      <c r="C7" s="20">
        <f>[1]PP!C7+[1]DA!C7</f>
        <v>0</v>
      </c>
      <c r="D7" s="20">
        <f>[1]PP!D7+[1]DA!D7</f>
        <v>0</v>
      </c>
      <c r="E7" s="20">
        <f>[1]PP!E7+[1]DA!E7</f>
        <v>0</v>
      </c>
      <c r="F7" s="20">
        <f>[1]PP!F7+[1]DA!F7</f>
        <v>0</v>
      </c>
      <c r="G7" s="20">
        <f>[1]PP!G7+[1]DA!G7</f>
        <v>0</v>
      </c>
      <c r="H7" s="20">
        <f>[1]PP!H7+[1]DA!H7</f>
        <v>0</v>
      </c>
      <c r="I7" s="20">
        <f>[1]PP!I7+[1]DA!I7</f>
        <v>0</v>
      </c>
      <c r="J7" s="20">
        <f>[1]PP!J7+[1]DA!J7</f>
        <v>0</v>
      </c>
      <c r="K7" s="20">
        <f>[1]PP!K7+[1]DA!K7</f>
        <v>0</v>
      </c>
      <c r="L7" s="20">
        <f>[1]PP!L7+[1]DA!L7</f>
        <v>0</v>
      </c>
      <c r="M7" s="20">
        <f>[1]PP!M7+[1]DA!M7</f>
        <v>0</v>
      </c>
      <c r="N7" s="20">
        <f>[1]PP!N7+[1]DA!N7</f>
        <v>0</v>
      </c>
      <c r="O7" s="20">
        <f>[1]PP!O7+[1]DA!O7</f>
        <v>0</v>
      </c>
      <c r="P7" s="20">
        <f>[1]PP!P7+[1]DA!P7</f>
        <v>0</v>
      </c>
      <c r="Q7" s="21">
        <f>[1]PP!Q7+[1]DA!Q7</f>
        <v>0</v>
      </c>
    </row>
    <row r="8" spans="2:17" ht="32.25" customHeight="1" x14ac:dyDescent="0.3">
      <c r="B8" s="17" t="s">
        <v>154</v>
      </c>
      <c r="C8" s="20">
        <f>[1]PP!C8+[1]DA!C8</f>
        <v>27089768</v>
      </c>
      <c r="D8" s="20">
        <f>[1]PP!D8+[1]DA!D8</f>
        <v>6011791</v>
      </c>
      <c r="E8" s="20">
        <f>[1]PP!E8+[1]DA!E8</f>
        <v>6011791</v>
      </c>
      <c r="F8" s="20">
        <f>[1]PP!F8+[1]DA!F8</f>
        <v>0</v>
      </c>
      <c r="G8" s="20">
        <f>[1]PP!G8+[1]DA!G8</f>
        <v>3079704</v>
      </c>
      <c r="H8" s="20">
        <f>[1]PP!H8+[1]DA!H8</f>
        <v>3079704</v>
      </c>
      <c r="I8" s="20">
        <f>[1]PP!I8+[1]DA!I8</f>
        <v>0</v>
      </c>
      <c r="J8" s="20">
        <f>[1]PP!J8+[1]DA!J8</f>
        <v>0</v>
      </c>
      <c r="K8" s="20">
        <f>[1]PP!K8+[1]DA!K8</f>
        <v>0</v>
      </c>
      <c r="L8" s="20">
        <f>[1]PP!L8+[1]DA!L8</f>
        <v>97907</v>
      </c>
      <c r="M8" s="20">
        <f>[1]PP!M8+[1]DA!M8</f>
        <v>351910</v>
      </c>
      <c r="N8" s="20">
        <f>[1]PP!N8+[1]DA!N8</f>
        <v>2133652</v>
      </c>
      <c r="O8" s="20">
        <f>[1]PP!O8+[1]DA!O8</f>
        <v>20608</v>
      </c>
      <c r="P8" s="20">
        <f>[1]PP!P8+[1]DA!P8</f>
        <v>0</v>
      </c>
      <c r="Q8" s="21">
        <f>[1]PP!Q8+[1]DA!Q8</f>
        <v>31685083</v>
      </c>
    </row>
    <row r="9" spans="2:17" ht="32.25" customHeight="1" x14ac:dyDescent="0.3">
      <c r="B9" s="17" t="s">
        <v>52</v>
      </c>
      <c r="C9" s="20">
        <f>[1]PP!C9+[1]DA!C9</f>
        <v>0</v>
      </c>
      <c r="D9" s="20">
        <f>[1]PP!D9+[1]DA!D9</f>
        <v>0</v>
      </c>
      <c r="E9" s="20">
        <f>[1]PP!E9+[1]DA!E9</f>
        <v>0</v>
      </c>
      <c r="F9" s="20">
        <f>[1]PP!F9+[1]DA!F9</f>
        <v>0</v>
      </c>
      <c r="G9" s="20">
        <f>[1]PP!G9+[1]DA!G9</f>
        <v>0</v>
      </c>
      <c r="H9" s="20">
        <f>[1]PP!H9+[1]DA!H9</f>
        <v>0</v>
      </c>
      <c r="I9" s="20">
        <f>[1]PP!I9+[1]DA!I9</f>
        <v>0</v>
      </c>
      <c r="J9" s="20">
        <f>[1]PP!J9+[1]DA!J9</f>
        <v>0</v>
      </c>
      <c r="K9" s="20">
        <f>[1]PP!K9+[1]DA!K9</f>
        <v>0</v>
      </c>
      <c r="L9" s="20">
        <f>[1]PP!L9+[1]DA!L9</f>
        <v>0</v>
      </c>
      <c r="M9" s="20">
        <f>[1]PP!M9+[1]DA!M9</f>
        <v>0</v>
      </c>
      <c r="N9" s="20">
        <f>[1]PP!N9+[1]DA!N9</f>
        <v>0</v>
      </c>
      <c r="O9" s="20">
        <f>[1]PP!O9+[1]DA!O9</f>
        <v>0</v>
      </c>
      <c r="P9" s="20">
        <f>[1]PP!P9+[1]DA!P9</f>
        <v>0</v>
      </c>
      <c r="Q9" s="21">
        <f>[1]PP!Q9+[1]DA!Q9</f>
        <v>0</v>
      </c>
    </row>
    <row r="10" spans="2:17" ht="32.25" customHeight="1" x14ac:dyDescent="0.3">
      <c r="B10" s="17" t="s">
        <v>53</v>
      </c>
      <c r="C10" s="20">
        <f>[1]PP!C10+[1]DA!C10</f>
        <v>-45675</v>
      </c>
      <c r="D10" s="20">
        <f>[1]PP!D10+[1]DA!D10</f>
        <v>708594</v>
      </c>
      <c r="E10" s="20">
        <f>[1]PP!E10+[1]DA!E10</f>
        <v>708594</v>
      </c>
      <c r="F10" s="20">
        <f>[1]PP!F10+[1]DA!F10</f>
        <v>0</v>
      </c>
      <c r="G10" s="20">
        <f>[1]PP!G10+[1]DA!G10</f>
        <v>137909</v>
      </c>
      <c r="H10" s="20">
        <f>[1]PP!H10+[1]DA!H10</f>
        <v>0</v>
      </c>
      <c r="I10" s="20">
        <f>[1]PP!I10+[1]DA!I10</f>
        <v>0</v>
      </c>
      <c r="J10" s="20">
        <f>[1]PP!J10+[1]DA!J10</f>
        <v>0</v>
      </c>
      <c r="K10" s="20">
        <f>[1]PP!K10+[1]DA!K10</f>
        <v>0</v>
      </c>
      <c r="L10" s="20">
        <f>[1]PP!L10+[1]DA!L10</f>
        <v>-3777</v>
      </c>
      <c r="M10" s="20">
        <f>[1]PP!M10+[1]DA!M10</f>
        <v>17213</v>
      </c>
      <c r="N10" s="20">
        <f>[1]PP!N10+[1]DA!N10</f>
        <v>257</v>
      </c>
      <c r="O10" s="20">
        <f>[1]PP!O10+[1]DA!O10</f>
        <v>0</v>
      </c>
      <c r="P10" s="20">
        <f>[1]PP!P10+[1]DA!P10</f>
        <v>0</v>
      </c>
      <c r="Q10" s="21">
        <f>[1]PP!Q10+[1]DA!Q10</f>
        <v>649740</v>
      </c>
    </row>
    <row r="11" spans="2:17" ht="32.25" customHeight="1" x14ac:dyDescent="0.3">
      <c r="B11" s="17" t="s">
        <v>22</v>
      </c>
      <c r="C11" s="20">
        <f>[1]PP!C11+[1]DA!C11</f>
        <v>7518</v>
      </c>
      <c r="D11" s="20">
        <f>[1]PP!D11+[1]DA!D11</f>
        <v>0</v>
      </c>
      <c r="E11" s="20">
        <f>[1]PP!E11+[1]DA!E11</f>
        <v>0</v>
      </c>
      <c r="F11" s="20">
        <f>[1]PP!F11+[1]DA!F11</f>
        <v>0</v>
      </c>
      <c r="G11" s="20">
        <f>[1]PP!G11+[1]DA!G11</f>
        <v>0</v>
      </c>
      <c r="H11" s="20">
        <f>[1]PP!H11+[1]DA!H11</f>
        <v>0</v>
      </c>
      <c r="I11" s="20">
        <f>[1]PP!I11+[1]DA!I11</f>
        <v>0</v>
      </c>
      <c r="J11" s="20">
        <f>[1]PP!J11+[1]DA!J11</f>
        <v>0</v>
      </c>
      <c r="K11" s="20">
        <f>[1]PP!K11+[1]DA!K11</f>
        <v>0</v>
      </c>
      <c r="L11" s="20">
        <f>[1]PP!L11+[1]DA!L11</f>
        <v>0</v>
      </c>
      <c r="M11" s="20">
        <f>[1]PP!M11+[1]DA!M11</f>
        <v>0</v>
      </c>
      <c r="N11" s="20">
        <f>[1]PP!N11+[1]DA!N11</f>
        <v>0</v>
      </c>
      <c r="O11" s="20">
        <f>[1]PP!O11+[1]DA!O11</f>
        <v>0</v>
      </c>
      <c r="P11" s="20">
        <f>[1]PP!P11+[1]DA!P11</f>
        <v>0</v>
      </c>
      <c r="Q11" s="21">
        <f>[1]PP!Q11+[1]DA!Q11</f>
        <v>7518</v>
      </c>
    </row>
    <row r="12" spans="2:17" ht="32.25" customHeight="1" x14ac:dyDescent="0.3">
      <c r="B12" s="17" t="s">
        <v>54</v>
      </c>
      <c r="C12" s="20">
        <f>[1]PP!C12+[1]DA!C12</f>
        <v>0</v>
      </c>
      <c r="D12" s="20">
        <f>[1]PP!D12+[1]DA!D12</f>
        <v>0</v>
      </c>
      <c r="E12" s="20">
        <f>[1]PP!E12+[1]DA!E12</f>
        <v>0</v>
      </c>
      <c r="F12" s="20">
        <f>[1]PP!F12+[1]DA!F12</f>
        <v>0</v>
      </c>
      <c r="G12" s="20">
        <f>[1]PP!G12+[1]DA!G12</f>
        <v>0</v>
      </c>
      <c r="H12" s="20">
        <f>[1]PP!H12+[1]DA!H12</f>
        <v>0</v>
      </c>
      <c r="I12" s="20">
        <f>[1]PP!I12+[1]DA!I12</f>
        <v>0</v>
      </c>
      <c r="J12" s="20">
        <f>[1]PP!J12+[1]DA!J12</f>
        <v>0</v>
      </c>
      <c r="K12" s="20">
        <f>[1]PP!K12+[1]DA!K12</f>
        <v>0</v>
      </c>
      <c r="L12" s="20">
        <f>[1]PP!L12+[1]DA!L12</f>
        <v>0</v>
      </c>
      <c r="M12" s="20">
        <f>[1]PP!M12+[1]DA!M12</f>
        <v>0</v>
      </c>
      <c r="N12" s="20">
        <f>[1]PP!N12+[1]DA!N12</f>
        <v>0</v>
      </c>
      <c r="O12" s="20">
        <f>[1]PP!O12+[1]DA!O12</f>
        <v>0</v>
      </c>
      <c r="P12" s="20">
        <f>[1]PP!P12+[1]DA!P12</f>
        <v>0</v>
      </c>
      <c r="Q12" s="21">
        <f>[1]PP!Q12+[1]DA!Q12</f>
        <v>0</v>
      </c>
    </row>
    <row r="13" spans="2:17" ht="32.25" customHeight="1" x14ac:dyDescent="0.3">
      <c r="B13" s="17" t="s">
        <v>55</v>
      </c>
      <c r="C13" s="20">
        <f>[1]PP!C13+[1]DA!C13</f>
        <v>5696989</v>
      </c>
      <c r="D13" s="20">
        <f>[1]PP!D13+[1]DA!D13</f>
        <v>1147645</v>
      </c>
      <c r="E13" s="20">
        <f>[1]PP!E13+[1]DA!E13</f>
        <v>1147645</v>
      </c>
      <c r="F13" s="20">
        <f>[1]PP!F13+[1]DA!F13</f>
        <v>0</v>
      </c>
      <c r="G13" s="20">
        <f>[1]PP!G13+[1]DA!G13</f>
        <v>397401</v>
      </c>
      <c r="H13" s="20">
        <f>[1]PP!H13+[1]DA!H13</f>
        <v>397401</v>
      </c>
      <c r="I13" s="20">
        <f>[1]PP!I13+[1]DA!I13</f>
        <v>0</v>
      </c>
      <c r="J13" s="20">
        <f>[1]PP!J13+[1]DA!J13</f>
        <v>0</v>
      </c>
      <c r="K13" s="20">
        <f>[1]PP!K13+[1]DA!K13</f>
        <v>0</v>
      </c>
      <c r="L13" s="20">
        <f>[1]PP!L13+[1]DA!L13</f>
        <v>6306</v>
      </c>
      <c r="M13" s="20">
        <f>[1]PP!M13+[1]DA!M13</f>
        <v>37006</v>
      </c>
      <c r="N13" s="20">
        <f>[1]PP!N13+[1]DA!N13</f>
        <v>555474</v>
      </c>
      <c r="O13" s="20">
        <f>[1]PP!O13+[1]DA!O13</f>
        <v>0</v>
      </c>
      <c r="P13" s="20">
        <f>[1]PP!P13+[1]DA!P13</f>
        <v>0</v>
      </c>
      <c r="Q13" s="21">
        <f>[1]PP!Q13+[1]DA!Q13</f>
        <v>6959395</v>
      </c>
    </row>
    <row r="14" spans="2:17" ht="32.25" customHeight="1" x14ac:dyDescent="0.3">
      <c r="B14" s="17" t="s">
        <v>56</v>
      </c>
      <c r="C14" s="20">
        <f>[1]PP!C14+[1]DA!C14</f>
        <v>0</v>
      </c>
      <c r="D14" s="20">
        <f>[1]PP!D14+[1]DA!D14</f>
        <v>9450</v>
      </c>
      <c r="E14" s="20">
        <f>[1]PP!E14+[1]DA!E14</f>
        <v>9450</v>
      </c>
      <c r="F14" s="20">
        <f>[1]PP!F14+[1]DA!F14</f>
        <v>0</v>
      </c>
      <c r="G14" s="20">
        <f>[1]PP!G14+[1]DA!G14</f>
        <v>0</v>
      </c>
      <c r="H14" s="20">
        <f>[1]PP!H14+[1]DA!H14</f>
        <v>0</v>
      </c>
      <c r="I14" s="20">
        <f>[1]PP!I14+[1]DA!I14</f>
        <v>0</v>
      </c>
      <c r="J14" s="20">
        <f>[1]PP!J14+[1]DA!J14</f>
        <v>0</v>
      </c>
      <c r="K14" s="20">
        <f>[1]PP!K14+[1]DA!K14</f>
        <v>0</v>
      </c>
      <c r="L14" s="20">
        <f>[1]PP!L14+[1]DA!L14</f>
        <v>0</v>
      </c>
      <c r="M14" s="20">
        <f>[1]PP!M14+[1]DA!M14</f>
        <v>116</v>
      </c>
      <c r="N14" s="20">
        <f>[1]PP!N14+[1]DA!N14</f>
        <v>0</v>
      </c>
      <c r="O14" s="20">
        <f>[1]PP!O14+[1]DA!O14</f>
        <v>2</v>
      </c>
      <c r="P14" s="20">
        <f>[1]PP!P14+[1]DA!P14</f>
        <v>0</v>
      </c>
      <c r="Q14" s="21">
        <f>[1]PP!Q14+[1]DA!Q14</f>
        <v>9332</v>
      </c>
    </row>
    <row r="15" spans="2:17" ht="32.25" customHeight="1" x14ac:dyDescent="0.3">
      <c r="B15" s="17" t="s">
        <v>57</v>
      </c>
      <c r="C15" s="20">
        <f>[1]PP!C15+[1]DA!C15</f>
        <v>42457806</v>
      </c>
      <c r="D15" s="20">
        <f>[1]PP!D15+[1]DA!D15</f>
        <v>5594338</v>
      </c>
      <c r="E15" s="20">
        <f>[1]PP!E15+[1]DA!E15</f>
        <v>5594338</v>
      </c>
      <c r="F15" s="20">
        <f>[1]PP!F15+[1]DA!F15</f>
        <v>0</v>
      </c>
      <c r="G15" s="20">
        <f>[1]PP!G15+[1]DA!G15</f>
        <v>3674656</v>
      </c>
      <c r="H15" s="20">
        <f>[1]PP!H15+[1]DA!H15</f>
        <v>3674656</v>
      </c>
      <c r="I15" s="20">
        <f>[1]PP!I15+[1]DA!I15</f>
        <v>0</v>
      </c>
      <c r="J15" s="20">
        <f>[1]PP!J15+[1]DA!J15</f>
        <v>0</v>
      </c>
      <c r="K15" s="20">
        <f>[1]PP!K15+[1]DA!K15</f>
        <v>0</v>
      </c>
      <c r="L15" s="20">
        <f>[1]PP!L15+[1]DA!L15</f>
        <v>53564</v>
      </c>
      <c r="M15" s="20">
        <f>[1]PP!M15+[1]DA!M15</f>
        <v>243828</v>
      </c>
      <c r="N15" s="20">
        <f>[1]PP!N15+[1]DA!N15</f>
        <v>3298009</v>
      </c>
      <c r="O15" s="20">
        <f>[1]PP!O15+[1]DA!O15</f>
        <v>0</v>
      </c>
      <c r="P15" s="20">
        <f>[1]PP!P15+[1]DA!P15</f>
        <v>150000</v>
      </c>
      <c r="Q15" s="21">
        <f>[1]PP!Q15+[1]DA!Q15</f>
        <v>47228107</v>
      </c>
    </row>
    <row r="16" spans="2:17" ht="32.25" customHeight="1" x14ac:dyDescent="0.3">
      <c r="B16" s="17" t="s">
        <v>58</v>
      </c>
      <c r="C16" s="20">
        <f>[1]PP!C16+[1]DA!C16</f>
        <v>41262186</v>
      </c>
      <c r="D16" s="20">
        <f>[1]PP!D16+[1]DA!D16</f>
        <v>5384383</v>
      </c>
      <c r="E16" s="20">
        <f>[1]PP!E16+[1]DA!E16</f>
        <v>5384383</v>
      </c>
      <c r="F16" s="20">
        <f>[1]PP!F16+[1]DA!F16</f>
        <v>0</v>
      </c>
      <c r="G16" s="20">
        <f>[1]PP!G16+[1]DA!G16</f>
        <v>4266426</v>
      </c>
      <c r="H16" s="20">
        <f>[1]PP!H16+[1]DA!H16</f>
        <v>4266426</v>
      </c>
      <c r="I16" s="20">
        <f>[1]PP!I16+[1]DA!I16</f>
        <v>0</v>
      </c>
      <c r="J16" s="20">
        <f>[1]PP!J16+[1]DA!J16</f>
        <v>0</v>
      </c>
      <c r="K16" s="20">
        <f>[1]PP!K16+[1]DA!K16</f>
        <v>0</v>
      </c>
      <c r="L16" s="20">
        <f>[1]PP!L16+[1]DA!L16</f>
        <v>47602</v>
      </c>
      <c r="M16" s="20">
        <f>[1]PP!M16+[1]DA!M16</f>
        <v>225470</v>
      </c>
      <c r="N16" s="20">
        <f>[1]PP!N16+[1]DA!N16</f>
        <v>4211680</v>
      </c>
      <c r="O16" s="20">
        <f>[1]PP!O16+[1]DA!O16</f>
        <v>15599</v>
      </c>
      <c r="P16" s="20">
        <f>[1]PP!P16+[1]DA!P16</f>
        <v>326178</v>
      </c>
      <c r="Q16" s="21">
        <f>[1]PP!Q16+[1]DA!Q16</f>
        <v>45976974</v>
      </c>
    </row>
    <row r="17" spans="2:17" ht="32.25" customHeight="1" x14ac:dyDescent="0.3">
      <c r="B17" s="17" t="s">
        <v>59</v>
      </c>
      <c r="C17" s="20">
        <f>[1]PP!C17+[1]DA!C17</f>
        <v>21760403</v>
      </c>
      <c r="D17" s="20">
        <f>[1]PP!D17+[1]DA!D17</f>
        <v>2679915</v>
      </c>
      <c r="E17" s="20">
        <f>[1]PP!E17+[1]DA!E17</f>
        <v>2679915</v>
      </c>
      <c r="F17" s="20">
        <f>[1]PP!F17+[1]DA!F17</f>
        <v>0</v>
      </c>
      <c r="G17" s="20">
        <f>[1]PP!G17+[1]DA!G17</f>
        <v>2457679</v>
      </c>
      <c r="H17" s="20">
        <f>[1]PP!H17+[1]DA!H17</f>
        <v>3589620</v>
      </c>
      <c r="I17" s="20">
        <f>[1]PP!I17+[1]DA!I17</f>
        <v>0</v>
      </c>
      <c r="J17" s="20">
        <f>[1]PP!J17+[1]DA!J17</f>
        <v>0</v>
      </c>
      <c r="K17" s="20">
        <f>[1]PP!K17+[1]DA!K17</f>
        <v>0</v>
      </c>
      <c r="L17" s="20">
        <f>[1]PP!L17+[1]DA!L17</f>
        <v>28808</v>
      </c>
      <c r="M17" s="20">
        <f>[1]PP!M17+[1]DA!M17</f>
        <v>75725</v>
      </c>
      <c r="N17" s="20">
        <f>[1]PP!N17+[1]DA!N17</f>
        <v>1844563</v>
      </c>
      <c r="O17" s="20">
        <f>[1]PP!O17+[1]DA!O17</f>
        <v>0</v>
      </c>
      <c r="P17" s="20">
        <f>[1]PP!P17+[1]DA!P17</f>
        <v>0</v>
      </c>
      <c r="Q17" s="21">
        <f>[1]PP!Q17+[1]DA!Q17</f>
        <v>22590728</v>
      </c>
    </row>
    <row r="18" spans="2:17" ht="32.25" customHeight="1" x14ac:dyDescent="0.3">
      <c r="B18" s="17" t="s">
        <v>133</v>
      </c>
      <c r="C18" s="20">
        <f>[1]PP!C18+[1]DA!C18</f>
        <v>62232</v>
      </c>
      <c r="D18" s="20">
        <f>[1]PP!D18+[1]DA!D18</f>
        <v>56803</v>
      </c>
      <c r="E18" s="20">
        <f>[1]PP!E18+[1]DA!E18</f>
        <v>56803</v>
      </c>
      <c r="F18" s="20">
        <f>[1]PP!F18+[1]DA!F18</f>
        <v>0</v>
      </c>
      <c r="G18" s="20">
        <f>[1]PP!G18+[1]DA!G18</f>
        <v>16046</v>
      </c>
      <c r="H18" s="20">
        <f>[1]PP!H18+[1]DA!H18</f>
        <v>16046</v>
      </c>
      <c r="I18" s="20">
        <f>[1]PP!I18+[1]DA!I18</f>
        <v>0</v>
      </c>
      <c r="J18" s="20">
        <f>[1]PP!J18+[1]DA!J18</f>
        <v>0</v>
      </c>
      <c r="K18" s="20">
        <f>[1]PP!K18+[1]DA!K18</f>
        <v>0</v>
      </c>
      <c r="L18" s="20">
        <f>[1]PP!L18+[1]DA!L18</f>
        <v>0</v>
      </c>
      <c r="M18" s="20">
        <f>[1]PP!M18+[1]DA!M18</f>
        <v>1390</v>
      </c>
      <c r="N18" s="20">
        <f>[1]PP!N18+[1]DA!N18</f>
        <v>5858</v>
      </c>
      <c r="O18" s="20">
        <f>[1]PP!O18+[1]DA!O18</f>
        <v>0</v>
      </c>
      <c r="P18" s="20">
        <f>[1]PP!P18+[1]DA!P18</f>
        <v>0</v>
      </c>
      <c r="Q18" s="21">
        <f>[1]PP!Q18+[1]DA!Q18</f>
        <v>107458</v>
      </c>
    </row>
    <row r="19" spans="2:17" ht="32.25" customHeight="1" x14ac:dyDescent="0.3">
      <c r="B19" s="17" t="s">
        <v>138</v>
      </c>
      <c r="C19" s="20">
        <f>[1]PP!C19+[1]DA!C19</f>
        <v>10139106</v>
      </c>
      <c r="D19" s="20">
        <f>[1]PP!D19+[1]DA!D19</f>
        <v>889359</v>
      </c>
      <c r="E19" s="20">
        <f>[1]PP!E19+[1]DA!E19</f>
        <v>889359</v>
      </c>
      <c r="F19" s="20">
        <f>[1]PP!F19+[1]DA!F19</f>
        <v>0</v>
      </c>
      <c r="G19" s="20">
        <f>[1]PP!G19+[1]DA!G19</f>
        <v>2047243</v>
      </c>
      <c r="H19" s="20">
        <f>[1]PP!H19+[1]DA!H19</f>
        <v>2047243</v>
      </c>
      <c r="I19" s="20">
        <f>[1]PP!I19+[1]DA!I19</f>
        <v>0</v>
      </c>
      <c r="J19" s="20">
        <f>[1]PP!J19+[1]DA!J19</f>
        <v>0</v>
      </c>
      <c r="K19" s="20">
        <f>[1]PP!K19+[1]DA!K19</f>
        <v>0</v>
      </c>
      <c r="L19" s="20">
        <f>[1]PP!L19+[1]DA!L19</f>
        <v>10221</v>
      </c>
      <c r="M19" s="20">
        <f>[1]PP!M19+[1]DA!M19</f>
        <v>240715</v>
      </c>
      <c r="N19" s="20">
        <f>[1]PP!N19+[1]DA!N19</f>
        <v>379657</v>
      </c>
      <c r="O19" s="20">
        <f>[1]PP!O19+[1]DA!O19</f>
        <v>0</v>
      </c>
      <c r="P19" s="20">
        <f>[1]PP!P19+[1]DA!P19</f>
        <v>0</v>
      </c>
      <c r="Q19" s="21">
        <f>[1]PP!Q19+[1]DA!Q19</f>
        <v>9109942</v>
      </c>
    </row>
    <row r="20" spans="2:17" ht="32.25" customHeight="1" x14ac:dyDescent="0.3">
      <c r="B20" s="17" t="s">
        <v>35</v>
      </c>
      <c r="C20" s="20">
        <f>[1]PP!C20+[1]DA!C20</f>
        <v>3122871</v>
      </c>
      <c r="D20" s="20">
        <f>[1]PP!D20+[1]DA!D20</f>
        <v>256352</v>
      </c>
      <c r="E20" s="20">
        <f>[1]PP!E20+[1]DA!E20</f>
        <v>256352</v>
      </c>
      <c r="F20" s="20">
        <f>[1]PP!F20+[1]DA!F20</f>
        <v>0</v>
      </c>
      <c r="G20" s="20">
        <f>[1]PP!G20+[1]DA!G20</f>
        <v>192310</v>
      </c>
      <c r="H20" s="20">
        <f>[1]PP!H20+[1]DA!H20</f>
        <v>192310</v>
      </c>
      <c r="I20" s="20">
        <f>[1]PP!I20+[1]DA!I20</f>
        <v>0</v>
      </c>
      <c r="J20" s="20">
        <f>[1]PP!J20+[1]DA!J20</f>
        <v>0</v>
      </c>
      <c r="K20" s="20">
        <f>[1]PP!K20+[1]DA!K20</f>
        <v>0</v>
      </c>
      <c r="L20" s="20">
        <f>[1]PP!L20+[1]DA!L20</f>
        <v>1258</v>
      </c>
      <c r="M20" s="20">
        <f>[1]PP!M20+[1]DA!M20</f>
        <v>18579</v>
      </c>
      <c r="N20" s="20">
        <f>[1]PP!N20+[1]DA!N20</f>
        <v>109154</v>
      </c>
      <c r="O20" s="20">
        <f>[1]PP!O20+[1]DA!O20</f>
        <v>0</v>
      </c>
      <c r="P20" s="20">
        <f>[1]PP!P20+[1]DA!P20</f>
        <v>0</v>
      </c>
      <c r="Q20" s="21">
        <f>[1]PP!Q20+[1]DA!Q20</f>
        <v>3276229</v>
      </c>
    </row>
    <row r="21" spans="2:17" ht="32.25" customHeight="1" x14ac:dyDescent="0.3">
      <c r="B21" s="72" t="s">
        <v>199</v>
      </c>
      <c r="C21" s="20">
        <f>[1]PP!C21+[1]DA!C21</f>
        <v>0</v>
      </c>
      <c r="D21" s="20">
        <f>[1]PP!D21+[1]DA!D21</f>
        <v>0</v>
      </c>
      <c r="E21" s="20">
        <f>[1]PP!E21+[1]DA!E21</f>
        <v>0</v>
      </c>
      <c r="F21" s="20">
        <f>[1]PP!F21+[1]DA!F21</f>
        <v>0</v>
      </c>
      <c r="G21" s="20">
        <f>[1]PP!G21+[1]DA!G21</f>
        <v>0</v>
      </c>
      <c r="H21" s="20">
        <f>[1]PP!H21+[1]DA!H21</f>
        <v>0</v>
      </c>
      <c r="I21" s="20">
        <f>[1]PP!I21+[1]DA!I21</f>
        <v>0</v>
      </c>
      <c r="J21" s="20">
        <f>[1]PP!J21+[1]DA!J21</f>
        <v>0</v>
      </c>
      <c r="K21" s="20">
        <f>[1]PP!K21+[1]DA!K21</f>
        <v>0</v>
      </c>
      <c r="L21" s="20">
        <f>[1]PP!L21+[1]DA!L21</f>
        <v>0</v>
      </c>
      <c r="M21" s="20">
        <f>[1]PP!M21+[1]DA!M21</f>
        <v>0</v>
      </c>
      <c r="N21" s="20">
        <f>[1]PP!N21+[1]DA!N21</f>
        <v>0</v>
      </c>
      <c r="O21" s="20">
        <f>[1]PP!O21+[1]DA!O21</f>
        <v>0</v>
      </c>
      <c r="P21" s="20">
        <f>[1]PP!P21+[1]DA!P21</f>
        <v>0</v>
      </c>
      <c r="Q21" s="21">
        <f>[1]PP!Q21+[1]DA!Q21</f>
        <v>0</v>
      </c>
    </row>
    <row r="22" spans="2:17" ht="32.25" customHeight="1" x14ac:dyDescent="0.3">
      <c r="B22" s="17" t="s">
        <v>60</v>
      </c>
      <c r="C22" s="20">
        <f>[1]PP!C22+[1]DA!C22</f>
        <v>0</v>
      </c>
      <c r="D22" s="20">
        <f>[1]PP!D22+[1]DA!D22</f>
        <v>0</v>
      </c>
      <c r="E22" s="20">
        <f>[1]PP!E22+[1]DA!E22</f>
        <v>0</v>
      </c>
      <c r="F22" s="20">
        <f>[1]PP!F22+[1]DA!F22</f>
        <v>0</v>
      </c>
      <c r="G22" s="20">
        <f>[1]PP!G22+[1]DA!G22</f>
        <v>0</v>
      </c>
      <c r="H22" s="20">
        <f>[1]PP!H22+[1]DA!H22</f>
        <v>0</v>
      </c>
      <c r="I22" s="20">
        <f>[1]PP!I22+[1]DA!I22</f>
        <v>0</v>
      </c>
      <c r="J22" s="20">
        <f>[1]PP!J22+[1]DA!J22</f>
        <v>0</v>
      </c>
      <c r="K22" s="20">
        <f>[1]PP!K22+[1]DA!K22</f>
        <v>0</v>
      </c>
      <c r="L22" s="20">
        <f>[1]PP!L22+[1]DA!L22</f>
        <v>0</v>
      </c>
      <c r="M22" s="20">
        <f>[1]PP!M22+[1]DA!M22</f>
        <v>0</v>
      </c>
      <c r="N22" s="20">
        <f>[1]PP!N22+[1]DA!N22</f>
        <v>0</v>
      </c>
      <c r="O22" s="20">
        <f>[1]PP!O22+[1]DA!O22</f>
        <v>0</v>
      </c>
      <c r="P22" s="20">
        <f>[1]PP!P22+[1]DA!P22</f>
        <v>0</v>
      </c>
      <c r="Q22" s="21">
        <f>[1]PP!Q22+[1]DA!Q22</f>
        <v>0</v>
      </c>
    </row>
    <row r="23" spans="2:17" ht="32.25" customHeight="1" x14ac:dyDescent="0.3">
      <c r="B23" s="17" t="s">
        <v>61</v>
      </c>
      <c r="C23" s="20">
        <f>[1]PP!C23+[1]DA!C23</f>
        <v>272667</v>
      </c>
      <c r="D23" s="20">
        <f>[1]PP!D23+[1]DA!D23</f>
        <v>127446</v>
      </c>
      <c r="E23" s="20">
        <f>[1]PP!E23+[1]DA!E23</f>
        <v>127446</v>
      </c>
      <c r="F23" s="20">
        <f>[1]PP!F23+[1]DA!F23</f>
        <v>0</v>
      </c>
      <c r="G23" s="20">
        <f>[1]PP!G23+[1]DA!G23</f>
        <v>0</v>
      </c>
      <c r="H23" s="20">
        <f>[1]PP!H23+[1]DA!H23</f>
        <v>0</v>
      </c>
      <c r="I23" s="20">
        <f>[1]PP!I23+[1]DA!I23</f>
        <v>0</v>
      </c>
      <c r="J23" s="20">
        <f>[1]PP!J23+[1]DA!J23</f>
        <v>0</v>
      </c>
      <c r="K23" s="20">
        <f>[1]PP!K23+[1]DA!K23</f>
        <v>0</v>
      </c>
      <c r="L23" s="20">
        <f>[1]PP!L23+[1]DA!L23</f>
        <v>0</v>
      </c>
      <c r="M23" s="20">
        <f>[1]PP!M23+[1]DA!M23</f>
        <v>0</v>
      </c>
      <c r="N23" s="20">
        <f>[1]PP!N23+[1]DA!N23</f>
        <v>0</v>
      </c>
      <c r="O23" s="20">
        <f>[1]PP!O23+[1]DA!O23</f>
        <v>0</v>
      </c>
      <c r="P23" s="20">
        <f>[1]PP!P23+[1]DA!P23</f>
        <v>0</v>
      </c>
      <c r="Q23" s="21">
        <f>[1]PP!Q23+[1]DA!Q23</f>
        <v>400113</v>
      </c>
    </row>
    <row r="24" spans="2:17" ht="32.25" customHeight="1" x14ac:dyDescent="0.3">
      <c r="B24" s="17" t="s">
        <v>136</v>
      </c>
      <c r="C24" s="20">
        <f>[1]PP!C24+[1]DA!C24</f>
        <v>0</v>
      </c>
      <c r="D24" s="20">
        <f>[1]PP!D24+[1]DA!D24</f>
        <v>0</v>
      </c>
      <c r="E24" s="20">
        <f>[1]PP!E24+[1]DA!E24</f>
        <v>0</v>
      </c>
      <c r="F24" s="20">
        <f>[1]PP!F24+[1]DA!F24</f>
        <v>0</v>
      </c>
      <c r="G24" s="20">
        <f>[1]PP!G24+[1]DA!G24</f>
        <v>0</v>
      </c>
      <c r="H24" s="20">
        <f>[1]PP!H24+[1]DA!H24</f>
        <v>0</v>
      </c>
      <c r="I24" s="20">
        <f>[1]PP!I24+[1]DA!I24</f>
        <v>0</v>
      </c>
      <c r="J24" s="20">
        <f>[1]PP!J24+[1]DA!J24</f>
        <v>0</v>
      </c>
      <c r="K24" s="20">
        <f>[1]PP!K24+[1]DA!K24</f>
        <v>0</v>
      </c>
      <c r="L24" s="20">
        <f>[1]PP!L24+[1]DA!L24</f>
        <v>0</v>
      </c>
      <c r="M24" s="20">
        <f>[1]PP!M24+[1]DA!M24</f>
        <v>0</v>
      </c>
      <c r="N24" s="20">
        <f>[1]PP!N24+[1]DA!N24</f>
        <v>0</v>
      </c>
      <c r="O24" s="20">
        <f>[1]PP!O24+[1]DA!O24</f>
        <v>0</v>
      </c>
      <c r="P24" s="20">
        <f>[1]PP!P24+[1]DA!P24</f>
        <v>0</v>
      </c>
      <c r="Q24" s="21">
        <f>[1]PP!Q24+[1]DA!Q24</f>
        <v>0</v>
      </c>
    </row>
    <row r="25" spans="2:17" ht="32.25" customHeight="1" x14ac:dyDescent="0.3">
      <c r="B25" s="17" t="s">
        <v>137</v>
      </c>
      <c r="C25" s="20">
        <f>[1]PP!C25+[1]DA!C25</f>
        <v>866049</v>
      </c>
      <c r="D25" s="20">
        <f>[1]PP!D25+[1]DA!D25</f>
        <v>13631</v>
      </c>
      <c r="E25" s="20">
        <f>[1]PP!E25+[1]DA!E25</f>
        <v>13631</v>
      </c>
      <c r="F25" s="20">
        <f>[1]PP!F25+[1]DA!F25</f>
        <v>0</v>
      </c>
      <c r="G25" s="20">
        <f>[1]PP!G25+[1]DA!G25</f>
        <v>280921</v>
      </c>
      <c r="H25" s="20">
        <f>[1]PP!H25+[1]DA!H25</f>
        <v>280921</v>
      </c>
      <c r="I25" s="20">
        <f>[1]PP!I25+[1]DA!I25</f>
        <v>0</v>
      </c>
      <c r="J25" s="20">
        <f>[1]PP!J25+[1]DA!J25</f>
        <v>0</v>
      </c>
      <c r="K25" s="20">
        <f>[1]PP!K25+[1]DA!K25</f>
        <v>0</v>
      </c>
      <c r="L25" s="20">
        <f>[1]PP!L25+[1]DA!L25</f>
        <v>0</v>
      </c>
      <c r="M25" s="20">
        <f>[1]PP!M25+[1]DA!M25</f>
        <v>9183</v>
      </c>
      <c r="N25" s="20">
        <f>[1]PP!N25+[1]DA!N25</f>
        <v>39914</v>
      </c>
      <c r="O25" s="20">
        <f>[1]PP!O25+[1]DA!O25</f>
        <v>0</v>
      </c>
      <c r="P25" s="20">
        <f>[1]PP!P25+[1]DA!P25</f>
        <v>0</v>
      </c>
      <c r="Q25" s="21">
        <f>[1]PP!Q25+[1]DA!Q25</f>
        <v>629489</v>
      </c>
    </row>
    <row r="26" spans="2:17" ht="32.25" customHeight="1" x14ac:dyDescent="0.3">
      <c r="B26" s="17" t="s">
        <v>155</v>
      </c>
      <c r="C26" s="20">
        <f>[1]PP!C26+[1]DA!C26</f>
        <v>1435210</v>
      </c>
      <c r="D26" s="20">
        <f>[1]PP!D26+[1]DA!D26</f>
        <v>170054</v>
      </c>
      <c r="E26" s="20">
        <f>[1]PP!E26+[1]DA!E26</f>
        <v>170054</v>
      </c>
      <c r="F26" s="20">
        <f>[1]PP!F26+[1]DA!F26</f>
        <v>0</v>
      </c>
      <c r="G26" s="20">
        <f>[1]PP!G26+[1]DA!G26</f>
        <v>422436</v>
      </c>
      <c r="H26" s="20">
        <f>[1]PP!H26+[1]DA!H26</f>
        <v>422436</v>
      </c>
      <c r="I26" s="20">
        <f>[1]PP!I26+[1]DA!I26</f>
        <v>0</v>
      </c>
      <c r="J26" s="20">
        <f>[1]PP!J26+[1]DA!J26</f>
        <v>0</v>
      </c>
      <c r="K26" s="20">
        <f>[1]PP!K26+[1]DA!K26</f>
        <v>0</v>
      </c>
      <c r="L26" s="20">
        <f>[1]PP!L26+[1]DA!L26</f>
        <v>1240</v>
      </c>
      <c r="M26" s="20">
        <f>[1]PP!M26+[1]DA!M26</f>
        <v>15130</v>
      </c>
      <c r="N26" s="20">
        <f>[1]PP!N26+[1]DA!N26</f>
        <v>12225</v>
      </c>
      <c r="O26" s="20">
        <f>[1]PP!O26+[1]DA!O26</f>
        <v>0</v>
      </c>
      <c r="P26" s="20">
        <f>[1]PP!P26+[1]DA!P26</f>
        <v>0</v>
      </c>
      <c r="Q26" s="21">
        <f>[1]PP!Q26+[1]DA!Q26</f>
        <v>1178684</v>
      </c>
    </row>
    <row r="27" spans="2:17" ht="32.25" customHeight="1" x14ac:dyDescent="0.3">
      <c r="B27" s="17" t="s">
        <v>38</v>
      </c>
      <c r="C27" s="20">
        <f>[1]PP!C27+[1]DA!C27</f>
        <v>0</v>
      </c>
      <c r="D27" s="20">
        <f>[1]PP!D27+[1]DA!D27</f>
        <v>0</v>
      </c>
      <c r="E27" s="20">
        <f>[1]PP!E27+[1]DA!E27</f>
        <v>0</v>
      </c>
      <c r="F27" s="20">
        <f>[1]PP!F27+[1]DA!F27</f>
        <v>0</v>
      </c>
      <c r="G27" s="20">
        <f>[1]PP!G27+[1]DA!G27</f>
        <v>0</v>
      </c>
      <c r="H27" s="20">
        <f>[1]PP!H27+[1]DA!H27</f>
        <v>0</v>
      </c>
      <c r="I27" s="20">
        <f>[1]PP!I27+[1]DA!I27</f>
        <v>0</v>
      </c>
      <c r="J27" s="20">
        <f>[1]PP!J27+[1]DA!J27</f>
        <v>0</v>
      </c>
      <c r="K27" s="20">
        <f>[1]PP!K27+[1]DA!K27</f>
        <v>0</v>
      </c>
      <c r="L27" s="20">
        <f>[1]PP!L27+[1]DA!L27</f>
        <v>0</v>
      </c>
      <c r="M27" s="20">
        <f>[1]PP!M27+[1]DA!M27</f>
        <v>0</v>
      </c>
      <c r="N27" s="20">
        <f>[1]PP!N27+[1]DA!N27</f>
        <v>0</v>
      </c>
      <c r="O27" s="20">
        <f>[1]PP!O27+[1]DA!O27</f>
        <v>0</v>
      </c>
      <c r="P27" s="20">
        <f>[1]PP!P27+[1]DA!P27</f>
        <v>0</v>
      </c>
      <c r="Q27" s="21">
        <f>[1]PP!Q27+[1]DA!Q27</f>
        <v>0</v>
      </c>
    </row>
    <row r="28" spans="2:17" ht="32.25" customHeight="1" x14ac:dyDescent="0.3">
      <c r="B28" s="17" t="s">
        <v>62</v>
      </c>
      <c r="C28" s="20">
        <f>[1]PP!C28+[1]DA!C28</f>
        <v>529125</v>
      </c>
      <c r="D28" s="20">
        <f>[1]PP!D28+[1]DA!D28</f>
        <v>176907</v>
      </c>
      <c r="E28" s="20">
        <f>[1]PP!E28+[1]DA!E28</f>
        <v>176907</v>
      </c>
      <c r="F28" s="20">
        <f>[1]PP!F28+[1]DA!F28</f>
        <v>0</v>
      </c>
      <c r="G28" s="20">
        <f>[1]PP!G28+[1]DA!G28</f>
        <v>101746</v>
      </c>
      <c r="H28" s="20">
        <f>[1]PP!H28+[1]DA!H28</f>
        <v>96899</v>
      </c>
      <c r="I28" s="20">
        <f>[1]PP!I28+[1]DA!I28</f>
        <v>0</v>
      </c>
      <c r="J28" s="20">
        <f>[1]PP!J28+[1]DA!J28</f>
        <v>0</v>
      </c>
      <c r="K28" s="20">
        <f>[1]PP!K28+[1]DA!K28</f>
        <v>0</v>
      </c>
      <c r="L28" s="20">
        <f>[1]PP!L28+[1]DA!L28</f>
        <v>2752</v>
      </c>
      <c r="M28" s="20">
        <f>[1]PP!M28+[1]DA!M28</f>
        <v>32192</v>
      </c>
      <c r="N28" s="20">
        <f>[1]PP!N28+[1]DA!N28</f>
        <v>42215</v>
      </c>
      <c r="O28" s="20">
        <f>[1]PP!O28+[1]DA!O28</f>
        <v>0</v>
      </c>
      <c r="P28" s="20">
        <f>[1]PP!P28+[1]DA!P28</f>
        <v>0</v>
      </c>
      <c r="Q28" s="21">
        <f>[1]PP!Q28+[1]DA!Q28</f>
        <v>616402</v>
      </c>
    </row>
    <row r="29" spans="2:17" ht="32.25" customHeight="1" x14ac:dyDescent="0.3">
      <c r="B29" s="17" t="s">
        <v>63</v>
      </c>
      <c r="C29" s="20">
        <f>[1]PP!C29+[1]DA!C29</f>
        <v>5717</v>
      </c>
      <c r="D29" s="20">
        <f>[1]PP!D29+[1]DA!D29</f>
        <v>0</v>
      </c>
      <c r="E29" s="20">
        <f>[1]PP!E29+[1]DA!E29</f>
        <v>0</v>
      </c>
      <c r="F29" s="20">
        <f>[1]PP!F29+[1]DA!F29</f>
        <v>0</v>
      </c>
      <c r="G29" s="20">
        <f>[1]PP!G29+[1]DA!G29</f>
        <v>0</v>
      </c>
      <c r="H29" s="20">
        <f>[1]PP!H29+[1]DA!H29</f>
        <v>0</v>
      </c>
      <c r="I29" s="20">
        <f>[1]PP!I29+[1]DA!I29</f>
        <v>0</v>
      </c>
      <c r="J29" s="20">
        <f>[1]PP!J29+[1]DA!J29</f>
        <v>0</v>
      </c>
      <c r="K29" s="20">
        <f>[1]PP!K29+[1]DA!K29</f>
        <v>0</v>
      </c>
      <c r="L29" s="20">
        <f>[1]PP!L29+[1]DA!L29</f>
        <v>0</v>
      </c>
      <c r="M29" s="20">
        <f>[1]PP!M29+[1]DA!M29</f>
        <v>5475</v>
      </c>
      <c r="N29" s="20">
        <f>[1]PP!N29+[1]DA!N29</f>
        <v>13027</v>
      </c>
      <c r="O29" s="20">
        <f>[1]PP!O29+[1]DA!O29</f>
        <v>0</v>
      </c>
      <c r="P29" s="20">
        <f>[1]PP!P29+[1]DA!P29</f>
        <v>0</v>
      </c>
      <c r="Q29" s="21">
        <f>[1]PP!Q29+[1]DA!Q29</f>
        <v>13270</v>
      </c>
    </row>
    <row r="30" spans="2:17" ht="32.25" customHeight="1" x14ac:dyDescent="0.3">
      <c r="B30" s="17" t="s">
        <v>64</v>
      </c>
      <c r="C30" s="20">
        <f>[1]PP!C30+[1]DA!C30</f>
        <v>4443591</v>
      </c>
      <c r="D30" s="20">
        <f>[1]PP!D30+[1]DA!D30</f>
        <v>581238</v>
      </c>
      <c r="E30" s="20">
        <f>[1]PP!E30+[1]DA!E30</f>
        <v>581238</v>
      </c>
      <c r="F30" s="20">
        <f>[1]PP!F30+[1]DA!F30</f>
        <v>0</v>
      </c>
      <c r="G30" s="20">
        <f>[1]PP!G30+[1]DA!G30</f>
        <v>816039</v>
      </c>
      <c r="H30" s="20">
        <f>[1]PP!H30+[1]DA!H30</f>
        <v>816039</v>
      </c>
      <c r="I30" s="20">
        <f>[1]PP!I30+[1]DA!I30</f>
        <v>0</v>
      </c>
      <c r="J30" s="20">
        <f>[1]PP!J30+[1]DA!J30</f>
        <v>0</v>
      </c>
      <c r="K30" s="20">
        <f>[1]PP!K30+[1]DA!K30</f>
        <v>0</v>
      </c>
      <c r="L30" s="20">
        <f>[1]PP!L30+[1]DA!L30</f>
        <v>0</v>
      </c>
      <c r="M30" s="20">
        <f>[1]PP!M30+[1]DA!M30</f>
        <v>0</v>
      </c>
      <c r="N30" s="20">
        <f>[1]PP!N30+[1]DA!N30</f>
        <v>0</v>
      </c>
      <c r="O30" s="20">
        <f>[1]PP!O30+[1]DA!O30</f>
        <v>0</v>
      </c>
      <c r="P30" s="20">
        <f>[1]PP!P30+[1]DA!P30</f>
        <v>0</v>
      </c>
      <c r="Q30" s="21">
        <f>[1]PP!Q30+[1]DA!Q30</f>
        <v>4208789</v>
      </c>
    </row>
    <row r="31" spans="2:17" ht="32.25" customHeight="1" x14ac:dyDescent="0.25">
      <c r="B31" s="79" t="s">
        <v>45</v>
      </c>
      <c r="C31" s="93">
        <f>SUM(C6:C30)</f>
        <v>162251657</v>
      </c>
      <c r="D31" s="93">
        <f>SUM(D6:D30)</f>
        <v>24198069</v>
      </c>
      <c r="E31" s="93">
        <f>SUM(E6:E30)</f>
        <v>24198069</v>
      </c>
      <c r="F31" s="93">
        <f>SUM(F6:F30)</f>
        <v>0</v>
      </c>
      <c r="G31" s="93">
        <f t="shared" ref="G31" si="0">SUM(H31:K31)</f>
        <v>19235533</v>
      </c>
      <c r="H31" s="93">
        <f t="shared" ref="H31:Q31" si="1">SUM(H6:H30)</f>
        <v>19235533</v>
      </c>
      <c r="I31" s="93">
        <f t="shared" si="1"/>
        <v>0</v>
      </c>
      <c r="J31" s="93">
        <f t="shared" si="1"/>
        <v>0</v>
      </c>
      <c r="K31" s="93">
        <f t="shared" si="1"/>
        <v>0</v>
      </c>
      <c r="L31" s="93">
        <f t="shared" si="1"/>
        <v>251770</v>
      </c>
      <c r="M31" s="93">
        <f t="shared" si="1"/>
        <v>1293967</v>
      </c>
      <c r="N31" s="93">
        <f t="shared" si="1"/>
        <v>12945456</v>
      </c>
      <c r="O31" s="93">
        <f t="shared" si="1"/>
        <v>42809</v>
      </c>
      <c r="P31" s="93">
        <f t="shared" si="1"/>
        <v>507271</v>
      </c>
      <c r="Q31" s="93">
        <f t="shared" si="1"/>
        <v>178063831</v>
      </c>
    </row>
    <row r="32" spans="2:17" ht="32.25" customHeight="1" x14ac:dyDescent="0.25">
      <c r="B32" s="260" t="s">
        <v>46</v>
      </c>
      <c r="C32" s="261"/>
      <c r="D32" s="261"/>
      <c r="E32" s="261"/>
      <c r="F32" s="261"/>
      <c r="G32" s="261"/>
      <c r="H32" s="261"/>
      <c r="I32" s="261"/>
      <c r="J32" s="261"/>
      <c r="K32" s="261"/>
      <c r="L32" s="261"/>
      <c r="M32" s="261"/>
      <c r="N32" s="261"/>
      <c r="O32" s="261"/>
      <c r="P32" s="261"/>
      <c r="Q32" s="262"/>
    </row>
    <row r="33" spans="2:17" ht="32.25" customHeight="1" x14ac:dyDescent="0.3">
      <c r="B33" s="17" t="s">
        <v>47</v>
      </c>
      <c r="C33" s="20">
        <f>[1]PP!C33+[1]DA!C33</f>
        <v>0</v>
      </c>
      <c r="D33" s="20">
        <f>[1]PP!D33+[1]DA!D33</f>
        <v>0</v>
      </c>
      <c r="E33" s="20">
        <f>[1]PP!E33+[1]DA!E33</f>
        <v>0</v>
      </c>
      <c r="F33" s="20">
        <f>[1]PP!F33+[1]DA!F33</f>
        <v>0</v>
      </c>
      <c r="G33" s="20">
        <f>[1]PP!G33+[1]DA!G33</f>
        <v>0</v>
      </c>
      <c r="H33" s="20">
        <f>[1]PP!H33+[1]DA!H33</f>
        <v>0</v>
      </c>
      <c r="I33" s="20">
        <f>[1]PP!I33+[1]DA!I33</f>
        <v>0</v>
      </c>
      <c r="J33" s="20">
        <f>[1]PP!J33+[1]DA!J33</f>
        <v>0</v>
      </c>
      <c r="K33" s="20">
        <f>[1]PP!K33+[1]DA!K33</f>
        <v>0</v>
      </c>
      <c r="L33" s="20">
        <f>[1]PP!L33+[1]DA!L33</f>
        <v>0</v>
      </c>
      <c r="M33" s="20">
        <f>[1]PP!M33+[1]DA!M33</f>
        <v>0</v>
      </c>
      <c r="N33" s="20">
        <f>[1]PP!N33+[1]DA!N33</f>
        <v>0</v>
      </c>
      <c r="O33" s="20">
        <f>[1]PP!O33+[1]DA!O33</f>
        <v>0</v>
      </c>
      <c r="P33" s="20">
        <f>[1]PP!P33+[1]DA!P33</f>
        <v>0</v>
      </c>
      <c r="Q33" s="21">
        <f>[1]PP!Q33+[1]DA!Q33</f>
        <v>0</v>
      </c>
    </row>
    <row r="34" spans="2:17" ht="32.25" customHeight="1" x14ac:dyDescent="0.3">
      <c r="B34" s="17" t="s">
        <v>79</v>
      </c>
      <c r="C34" s="20">
        <f>[1]PP!C34+[1]DA!C34</f>
        <v>0</v>
      </c>
      <c r="D34" s="20">
        <f>[1]PP!D34+[1]DA!D34</f>
        <v>0</v>
      </c>
      <c r="E34" s="20">
        <f>[1]PP!E34+[1]DA!E34</f>
        <v>0</v>
      </c>
      <c r="F34" s="20">
        <f>[1]PP!F34+[1]DA!F34</f>
        <v>0</v>
      </c>
      <c r="G34" s="20">
        <f>[1]PP!G34+[1]DA!G34</f>
        <v>0</v>
      </c>
      <c r="H34" s="20">
        <f>[1]PP!H34+[1]DA!H34</f>
        <v>0</v>
      </c>
      <c r="I34" s="20">
        <f>[1]PP!I34+[1]DA!I34</f>
        <v>0</v>
      </c>
      <c r="J34" s="20">
        <f>[1]PP!J34+[1]DA!J34</f>
        <v>0</v>
      </c>
      <c r="K34" s="20">
        <f>[1]PP!K34+[1]DA!K34</f>
        <v>0</v>
      </c>
      <c r="L34" s="20">
        <f>[1]PP!L34+[1]DA!L34</f>
        <v>0</v>
      </c>
      <c r="M34" s="20">
        <f>[1]PP!M34+[1]DA!M34</f>
        <v>0</v>
      </c>
      <c r="N34" s="20">
        <f>[1]PP!N34+[1]DA!N34</f>
        <v>0</v>
      </c>
      <c r="O34" s="20">
        <f>[1]PP!O34+[1]DA!O34</f>
        <v>0</v>
      </c>
      <c r="P34" s="20">
        <f>[1]PP!P34+[1]DA!P34</f>
        <v>0</v>
      </c>
      <c r="Q34" s="21">
        <f>[1]PP!Q34+[1]DA!Q34</f>
        <v>0</v>
      </c>
    </row>
    <row r="35" spans="2:17" ht="32.25" customHeight="1" x14ac:dyDescent="0.3">
      <c r="B35" s="17" t="s">
        <v>48</v>
      </c>
      <c r="C35" s="20">
        <f>[1]PP!C35+[1]DA!C35</f>
        <v>0</v>
      </c>
      <c r="D35" s="20">
        <f>[1]PP!D35+[1]DA!D35</f>
        <v>0</v>
      </c>
      <c r="E35" s="20">
        <f>[1]PP!E35+[1]DA!E35</f>
        <v>0</v>
      </c>
      <c r="F35" s="20">
        <f>[1]PP!F35+[1]DA!F35</f>
        <v>0</v>
      </c>
      <c r="G35" s="20">
        <f>[1]PP!G35+[1]DA!G35</f>
        <v>0</v>
      </c>
      <c r="H35" s="20">
        <f>[1]PP!H35+[1]DA!H35</f>
        <v>0</v>
      </c>
      <c r="I35" s="20">
        <f>[1]PP!I35+[1]DA!I35</f>
        <v>0</v>
      </c>
      <c r="J35" s="20">
        <f>[1]PP!J35+[1]DA!J35</f>
        <v>0</v>
      </c>
      <c r="K35" s="20">
        <f>[1]PP!K35+[1]DA!K35</f>
        <v>0</v>
      </c>
      <c r="L35" s="20">
        <f>[1]PP!L35+[1]DA!L35</f>
        <v>0</v>
      </c>
      <c r="M35" s="20">
        <f>[1]PP!M35+[1]DA!M35</f>
        <v>0</v>
      </c>
      <c r="N35" s="20">
        <f>[1]PP!N35+[1]DA!N35</f>
        <v>0</v>
      </c>
      <c r="O35" s="20">
        <f>[1]PP!O35+[1]DA!O35</f>
        <v>0</v>
      </c>
      <c r="P35" s="20">
        <f>[1]PP!P35+[1]DA!P35</f>
        <v>0</v>
      </c>
      <c r="Q35" s="21">
        <f>[1]PP!Q35+[1]DA!Q35</f>
        <v>0</v>
      </c>
    </row>
    <row r="36" spans="2:17" ht="32.25" customHeight="1" x14ac:dyDescent="0.25">
      <c r="B36" s="79" t="s">
        <v>45</v>
      </c>
      <c r="C36" s="93">
        <f>SUM(C33:C35)</f>
        <v>0</v>
      </c>
      <c r="D36" s="93">
        <f t="shared" ref="D36:Q36" si="2">SUM(D33:D35)</f>
        <v>0</v>
      </c>
      <c r="E36" s="93">
        <f t="shared" si="2"/>
        <v>0</v>
      </c>
      <c r="F36" s="93">
        <f t="shared" si="2"/>
        <v>0</v>
      </c>
      <c r="G36" s="93">
        <f t="shared" si="2"/>
        <v>0</v>
      </c>
      <c r="H36" s="93">
        <f t="shared" si="2"/>
        <v>0</v>
      </c>
      <c r="I36" s="93">
        <f t="shared" si="2"/>
        <v>0</v>
      </c>
      <c r="J36" s="93">
        <f t="shared" si="2"/>
        <v>0</v>
      </c>
      <c r="K36" s="93">
        <f t="shared" si="2"/>
        <v>0</v>
      </c>
      <c r="L36" s="93">
        <f t="shared" si="2"/>
        <v>0</v>
      </c>
      <c r="M36" s="93">
        <f t="shared" si="2"/>
        <v>0</v>
      </c>
      <c r="N36" s="93">
        <f t="shared" si="2"/>
        <v>0</v>
      </c>
      <c r="O36" s="93">
        <f t="shared" si="2"/>
        <v>0</v>
      </c>
      <c r="P36" s="93">
        <f t="shared" si="2"/>
        <v>0</v>
      </c>
      <c r="Q36" s="93">
        <f t="shared" si="2"/>
        <v>0</v>
      </c>
    </row>
    <row r="37" spans="2:17" ht="23.25" customHeight="1" x14ac:dyDescent="0.25">
      <c r="B37" s="264" t="s">
        <v>50</v>
      </c>
      <c r="C37" s="264"/>
      <c r="D37" s="264"/>
      <c r="E37" s="264"/>
      <c r="F37" s="264"/>
      <c r="G37" s="264"/>
      <c r="H37" s="264"/>
      <c r="I37" s="264"/>
      <c r="J37" s="264"/>
      <c r="K37" s="264"/>
      <c r="L37" s="264"/>
      <c r="M37" s="264"/>
      <c r="N37" s="264"/>
      <c r="O37" s="264"/>
      <c r="P37" s="264"/>
      <c r="Q37" s="264"/>
    </row>
  </sheetData>
  <sheetProtection sheet="1" objects="1" scenarios="1"/>
  <mergeCells count="4">
    <mergeCell ref="B3:Q3"/>
    <mergeCell ref="B32:Q32"/>
    <mergeCell ref="B37:Q37"/>
    <mergeCell ref="B5:Q5"/>
  </mergeCells>
  <pageMargins left="0.7" right="0.7" top="0.75" bottom="0.75" header="0.3" footer="0.3"/>
  <pageSetup paperSize="9" scale="3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Q174"/>
  <sheetViews>
    <sheetView showGridLines="0" topLeftCell="E35" zoomScale="80" zoomScaleNormal="80" workbookViewId="0">
      <selection activeCell="M57" sqref="M57"/>
    </sheetView>
  </sheetViews>
  <sheetFormatPr defaultColWidth="16.5703125" defaultRowHeight="18" customHeight="1" x14ac:dyDescent="0.25"/>
  <cols>
    <col min="2" max="2" width="45.140625" bestFit="1" customWidth="1"/>
    <col min="3" max="3" width="18.5703125" customWidth="1"/>
    <col min="4" max="4" width="21" customWidth="1"/>
    <col min="5" max="16" width="18.5703125" customWidth="1"/>
    <col min="17" max="17" width="18.5703125" style="2" customWidth="1"/>
  </cols>
  <sheetData>
    <row r="2" spans="1:17" ht="18" customHeight="1" x14ac:dyDescent="0.25">
      <c r="B2" s="8"/>
      <c r="C2" s="8"/>
      <c r="D2" s="8"/>
      <c r="E2" s="8"/>
      <c r="F2" s="8"/>
      <c r="G2" s="8"/>
      <c r="H2" s="8"/>
      <c r="I2" s="8"/>
      <c r="J2" s="8"/>
      <c r="K2" s="8"/>
      <c r="L2" s="8"/>
      <c r="M2" s="8"/>
      <c r="N2" s="8"/>
      <c r="O2" s="8"/>
      <c r="P2" s="8"/>
      <c r="Q2" s="15"/>
    </row>
    <row r="3" spans="1:17" ht="25.5" customHeight="1" x14ac:dyDescent="0.25">
      <c r="B3" s="263" t="s">
        <v>212</v>
      </c>
      <c r="C3" s="263"/>
      <c r="D3" s="263"/>
      <c r="E3" s="263"/>
      <c r="F3" s="263"/>
      <c r="G3" s="263"/>
      <c r="H3" s="263"/>
      <c r="I3" s="263"/>
      <c r="J3" s="263"/>
      <c r="K3" s="263"/>
      <c r="L3" s="263"/>
      <c r="M3" s="263"/>
      <c r="N3" s="263"/>
      <c r="O3" s="263"/>
      <c r="P3" s="263"/>
      <c r="Q3" s="263"/>
    </row>
    <row r="4" spans="1:17" s="5" customFormat="1" ht="30" x14ac:dyDescent="0.25">
      <c r="B4" s="89" t="s">
        <v>0</v>
      </c>
      <c r="C4" s="85" t="s">
        <v>66</v>
      </c>
      <c r="D4" s="85" t="s">
        <v>67</v>
      </c>
      <c r="E4" s="85" t="s">
        <v>68</v>
      </c>
      <c r="F4" s="85" t="s">
        <v>69</v>
      </c>
      <c r="G4" s="85" t="s">
        <v>70</v>
      </c>
      <c r="H4" s="85" t="s">
        <v>87</v>
      </c>
      <c r="I4" s="90" t="s">
        <v>71</v>
      </c>
      <c r="J4" s="85" t="s">
        <v>72</v>
      </c>
      <c r="K4" s="86" t="s">
        <v>73</v>
      </c>
      <c r="L4" s="86" t="s">
        <v>74</v>
      </c>
      <c r="M4" s="92" t="s">
        <v>75</v>
      </c>
      <c r="N4" s="92" t="s">
        <v>2</v>
      </c>
      <c r="O4" s="92" t="s">
        <v>76</v>
      </c>
      <c r="P4" s="92" t="s">
        <v>77</v>
      </c>
      <c r="Q4" s="92" t="s">
        <v>78</v>
      </c>
    </row>
    <row r="5" spans="1:17" ht="29.25" customHeight="1" x14ac:dyDescent="0.25">
      <c r="A5" s="3"/>
      <c r="B5" s="255" t="s">
        <v>16</v>
      </c>
      <c r="C5" s="256"/>
      <c r="D5" s="256"/>
      <c r="E5" s="256"/>
      <c r="F5" s="256"/>
      <c r="G5" s="256"/>
      <c r="H5" s="256"/>
      <c r="I5" s="256"/>
      <c r="J5" s="256"/>
      <c r="K5" s="256"/>
      <c r="L5" s="256"/>
      <c r="M5" s="256"/>
      <c r="N5" s="256"/>
      <c r="O5" s="256"/>
      <c r="P5" s="256"/>
      <c r="Q5" s="257"/>
    </row>
    <row r="6" spans="1:17" ht="29.25" customHeight="1" x14ac:dyDescent="0.3">
      <c r="A6" s="3"/>
      <c r="B6" s="13" t="s">
        <v>51</v>
      </c>
      <c r="C6" s="6">
        <f>'APPENDIX 5'!C6+'APPENDIX 6'!C6+'APPENDIX 7'!C6+'APPENDIX 8'!C6+'APPENDIX 9'!C6+'APPENDIX 10'!C6+'APPENDIX 11'!C6</f>
        <v>3934918</v>
      </c>
      <c r="D6" s="6">
        <f>'APPENDIX 5'!D6+'APPENDIX 6'!D6+'APPENDIX 7'!D6+'APPENDIX 8'!D6+'APPENDIX 9'!D6+'APPENDIX 10'!D6+'APPENDIX 11'!D6</f>
        <v>1173180</v>
      </c>
      <c r="E6" s="6">
        <f>'APPENDIX 5'!E6+'APPENDIX 6'!E6+'APPENDIX 7'!E6+'APPENDIX 8'!E6+'APPENDIX 9'!E6+'APPENDIX 10'!E6+'APPENDIX 11'!E6</f>
        <v>809413</v>
      </c>
      <c r="F6" s="6">
        <f>'APPENDIX 5'!F6+'APPENDIX 6'!F6+'APPENDIX 7'!F6+'APPENDIX 8'!F6+'APPENDIX 9'!F6+'APPENDIX 10'!F6+'APPENDIX 11'!F6</f>
        <v>0</v>
      </c>
      <c r="G6" s="6">
        <f>'APPENDIX 5'!G6+'APPENDIX 6'!G6+'APPENDIX 7'!G6+'APPENDIX 8'!G6+'APPENDIX 9'!G6+'APPENDIX 10'!G6+'APPENDIX 11'!G6</f>
        <v>529005</v>
      </c>
      <c r="H6" s="6">
        <f>'APPENDIX 5'!H6+'APPENDIX 6'!H6+'APPENDIX 7'!H6+'APPENDIX 8'!H6+'APPENDIX 9'!H6+'APPENDIX 10'!H6+'APPENDIX 11'!H6</f>
        <v>491805</v>
      </c>
      <c r="I6" s="6">
        <f>'APPENDIX 5'!I6+'APPENDIX 6'!I6+'APPENDIX 7'!I6+'APPENDIX 8'!I6+'APPENDIX 9'!I6+'APPENDIX 10'!I6+'APPENDIX 11'!I6</f>
        <v>0</v>
      </c>
      <c r="J6" s="6">
        <f>'APPENDIX 5'!J6+'APPENDIX 6'!J6+'APPENDIX 7'!J6+'APPENDIX 8'!J6+'APPENDIX 9'!J6+'APPENDIX 10'!J6+'APPENDIX 11'!J6</f>
        <v>0</v>
      </c>
      <c r="K6" s="6">
        <f>'APPENDIX 5'!K6+'APPENDIX 6'!K6+'APPENDIX 7'!K6+'APPENDIX 8'!K6+'APPENDIX 9'!K6+'APPENDIX 10'!K6+'APPENDIX 11'!K6</f>
        <v>44043</v>
      </c>
      <c r="L6" s="6">
        <f>'APPENDIX 5'!L6+'APPENDIX 6'!L6+'APPENDIX 7'!L6+'APPENDIX 8'!L6+'APPENDIX 9'!L6+'APPENDIX 10'!L6+'APPENDIX 11'!L6</f>
        <v>53136</v>
      </c>
      <c r="M6" s="6">
        <f>'APPENDIX 5'!M6+'APPENDIX 6'!M6+'APPENDIX 7'!M6+'APPENDIX 8'!M6+'APPENDIX 9'!M6+'APPENDIX 10'!M6+'APPENDIX 11'!M6</f>
        <v>168858</v>
      </c>
      <c r="N6" s="6">
        <f>'APPENDIX 5'!N6+'APPENDIX 6'!N6+'APPENDIX 7'!N6+'APPENDIX 8'!N6+'APPENDIX 9'!N6+'APPENDIX 10'!N6+'APPENDIX 11'!N6</f>
        <v>344516</v>
      </c>
      <c r="O6" s="6">
        <f>'APPENDIX 5'!O6+'APPENDIX 6'!O6+'APPENDIX 7'!O6+'APPENDIX 8'!O6+'APPENDIX 9'!O6+'APPENDIX 10'!O6+'APPENDIX 11'!O6</f>
        <v>11834</v>
      </c>
      <c r="P6" s="6">
        <f>'APPENDIX 5'!P6+'APPENDIX 6'!P6+'APPENDIX 7'!P6+'APPENDIX 8'!P6+'APPENDIX 9'!P6+'APPENDIX 10'!P6+'APPENDIX 11'!P6</f>
        <v>31093</v>
      </c>
      <c r="Q6" s="7">
        <f>'APPENDIX 5'!Q6+'APPENDIX 6'!Q6+'APPENDIX 7'!Q6+'APPENDIX 8'!Q6+'APPENDIX 9'!Q6+'APPENDIX 10'!Q6+'APPENDIX 11'!Q6</f>
        <v>4288075</v>
      </c>
    </row>
    <row r="7" spans="1:17" ht="29.25" customHeight="1" x14ac:dyDescent="0.3">
      <c r="A7" s="3"/>
      <c r="B7" s="13" t="s">
        <v>144</v>
      </c>
      <c r="C7" s="6">
        <f>'APPENDIX 5'!C7+'APPENDIX 6'!C7+'APPENDIX 7'!C7+'APPENDIX 8'!C7+'APPENDIX 9'!C7+'APPENDIX 10'!C7+'APPENDIX 11'!C7</f>
        <v>-519310</v>
      </c>
      <c r="D7" s="6">
        <f>'APPENDIX 5'!D7+'APPENDIX 6'!D7+'APPENDIX 7'!D7+'APPENDIX 8'!D7+'APPENDIX 9'!D7+'APPENDIX 10'!D7+'APPENDIX 11'!D7</f>
        <v>1381372</v>
      </c>
      <c r="E7" s="6">
        <f>'APPENDIX 5'!E7+'APPENDIX 6'!E7+'APPENDIX 7'!E7+'APPENDIX 8'!E7+'APPENDIX 9'!E7+'APPENDIX 10'!E7+'APPENDIX 11'!E7</f>
        <v>810400</v>
      </c>
      <c r="F7" s="6">
        <f>'APPENDIX 5'!F7+'APPENDIX 6'!F7+'APPENDIX 7'!F7+'APPENDIX 8'!F7+'APPENDIX 9'!F7+'APPENDIX 10'!F7+'APPENDIX 11'!F7</f>
        <v>0</v>
      </c>
      <c r="G7" s="6">
        <f>'APPENDIX 5'!G7+'APPENDIX 6'!G7+'APPENDIX 7'!G7+'APPENDIX 8'!G7+'APPENDIX 9'!G7+'APPENDIX 10'!G7+'APPENDIX 11'!G7</f>
        <v>165563</v>
      </c>
      <c r="H7" s="6">
        <f>'APPENDIX 5'!H7+'APPENDIX 6'!H7+'APPENDIX 7'!H7+'APPENDIX 8'!H7+'APPENDIX 9'!H7+'APPENDIX 10'!H7+'APPENDIX 11'!H7</f>
        <v>517951</v>
      </c>
      <c r="I7" s="6">
        <f>'APPENDIX 5'!I7+'APPENDIX 6'!I7+'APPENDIX 7'!I7+'APPENDIX 8'!I7+'APPENDIX 9'!I7+'APPENDIX 10'!I7+'APPENDIX 11'!I7</f>
        <v>0</v>
      </c>
      <c r="J7" s="6">
        <f>'APPENDIX 5'!J7+'APPENDIX 6'!J7+'APPENDIX 7'!J7+'APPENDIX 8'!J7+'APPENDIX 9'!J7+'APPENDIX 10'!J7+'APPENDIX 11'!J7</f>
        <v>0</v>
      </c>
      <c r="K7" s="6">
        <f>'APPENDIX 5'!K7+'APPENDIX 6'!K7+'APPENDIX 7'!K7+'APPENDIX 8'!K7+'APPENDIX 9'!K7+'APPENDIX 10'!K7+'APPENDIX 11'!K7</f>
        <v>0</v>
      </c>
      <c r="L7" s="6">
        <f>'APPENDIX 5'!L7+'APPENDIX 6'!L7+'APPENDIX 7'!L7+'APPENDIX 8'!L7+'APPENDIX 9'!L7+'APPENDIX 10'!L7+'APPENDIX 11'!L7</f>
        <v>131713</v>
      </c>
      <c r="M7" s="6">
        <f>'APPENDIX 5'!M7+'APPENDIX 6'!M7+'APPENDIX 7'!M7+'APPENDIX 8'!M7+'APPENDIX 9'!M7+'APPENDIX 10'!M7+'APPENDIX 11'!M7</f>
        <v>330175</v>
      </c>
      <c r="N7" s="6">
        <f>'APPENDIX 5'!N7+'APPENDIX 6'!N7+'APPENDIX 7'!N7+'APPENDIX 8'!N7+'APPENDIX 9'!N7+'APPENDIX 10'!N7+'APPENDIX 11'!N7</f>
        <v>103737</v>
      </c>
      <c r="O7" s="6">
        <f>'APPENDIX 5'!O7+'APPENDIX 6'!O7+'APPENDIX 7'!O7+'APPENDIX 8'!O7+'APPENDIX 9'!O7+'APPENDIX 10'!O7+'APPENDIX 11'!O7</f>
        <v>0</v>
      </c>
      <c r="P7" s="6">
        <f>'APPENDIX 5'!P7+'APPENDIX 6'!P7+'APPENDIX 7'!P7+'APPENDIX 8'!P7+'APPENDIX 9'!P7+'APPENDIX 10'!P7+'APPENDIX 11'!P7</f>
        <v>0</v>
      </c>
      <c r="Q7" s="7">
        <f>'APPENDIX 5'!Q7+'APPENDIX 6'!Q7+'APPENDIX 7'!Q7+'APPENDIX 8'!Q7+'APPENDIX 9'!Q7+'APPENDIX 10'!Q7+'APPENDIX 11'!Q7</f>
        <v>-585015</v>
      </c>
    </row>
    <row r="8" spans="1:17" ht="29.25" customHeight="1" x14ac:dyDescent="0.3">
      <c r="A8" s="3"/>
      <c r="B8" s="13" t="s">
        <v>154</v>
      </c>
      <c r="C8" s="6">
        <f>'APPENDIX 5'!C8+'APPENDIX 6'!C8+'APPENDIX 7'!C8+'APPENDIX 8'!C8+'APPENDIX 9'!C8+'APPENDIX 10'!C8+'APPENDIX 11'!C8</f>
        <v>55573188</v>
      </c>
      <c r="D8" s="6">
        <f>'APPENDIX 5'!D8+'APPENDIX 6'!D8+'APPENDIX 7'!D8+'APPENDIX 8'!D8+'APPENDIX 9'!D8+'APPENDIX 10'!D8+'APPENDIX 11'!D8</f>
        <v>15454199</v>
      </c>
      <c r="E8" s="6">
        <f>'APPENDIX 5'!E8+'APPENDIX 6'!E8+'APPENDIX 7'!E8+'APPENDIX 8'!E8+'APPENDIX 9'!E8+'APPENDIX 10'!E8+'APPENDIX 11'!E8</f>
        <v>15235710</v>
      </c>
      <c r="F8" s="6">
        <f>'APPENDIX 5'!F8+'APPENDIX 6'!F8+'APPENDIX 7'!F8+'APPENDIX 8'!F8+'APPENDIX 9'!F8+'APPENDIX 10'!F8+'APPENDIX 11'!F8</f>
        <v>0</v>
      </c>
      <c r="G8" s="6">
        <f>'APPENDIX 5'!G8+'APPENDIX 6'!G8+'APPENDIX 7'!G8+'APPENDIX 8'!G8+'APPENDIX 9'!G8+'APPENDIX 10'!G8+'APPENDIX 11'!G8</f>
        <v>7422781</v>
      </c>
      <c r="H8" s="6">
        <f>'APPENDIX 5'!H8+'APPENDIX 6'!H8+'APPENDIX 7'!H8+'APPENDIX 8'!H8+'APPENDIX 9'!H8+'APPENDIX 10'!H8+'APPENDIX 11'!H8</f>
        <v>7422781</v>
      </c>
      <c r="I8" s="6">
        <f>'APPENDIX 5'!I8+'APPENDIX 6'!I8+'APPENDIX 7'!I8+'APPENDIX 8'!I8+'APPENDIX 9'!I8+'APPENDIX 10'!I8+'APPENDIX 11'!I8</f>
        <v>0</v>
      </c>
      <c r="J8" s="6">
        <f>'APPENDIX 5'!J8+'APPENDIX 6'!J8+'APPENDIX 7'!J8+'APPENDIX 8'!J8+'APPENDIX 9'!J8+'APPENDIX 10'!J8+'APPENDIX 11'!J8</f>
        <v>0</v>
      </c>
      <c r="K8" s="6">
        <f>'APPENDIX 5'!K8+'APPENDIX 6'!K8+'APPENDIX 7'!K8+'APPENDIX 8'!K8+'APPENDIX 9'!K8+'APPENDIX 10'!K8+'APPENDIX 11'!K8</f>
        <v>0</v>
      </c>
      <c r="L8" s="6">
        <f>'APPENDIX 5'!L8+'APPENDIX 6'!L8+'APPENDIX 7'!L8+'APPENDIX 8'!L8+'APPENDIX 9'!L8+'APPENDIX 10'!L8+'APPENDIX 11'!L8</f>
        <v>1091431</v>
      </c>
      <c r="M8" s="6">
        <f>'APPENDIX 5'!M8+'APPENDIX 6'!M8+'APPENDIX 7'!M8+'APPENDIX 8'!M8+'APPENDIX 9'!M8+'APPENDIX 10'!M8+'APPENDIX 11'!M8</f>
        <v>2184195</v>
      </c>
      <c r="N8" s="6">
        <f>'APPENDIX 5'!N8+'APPENDIX 6'!N8+'APPENDIX 7'!N8+'APPENDIX 8'!N8+'APPENDIX 9'!N8+'APPENDIX 10'!N8+'APPENDIX 11'!N8</f>
        <v>3917610</v>
      </c>
      <c r="O8" s="6">
        <f>'APPENDIX 5'!O8+'APPENDIX 6'!O8+'APPENDIX 7'!O8+'APPENDIX 8'!O8+'APPENDIX 9'!O8+'APPENDIX 10'!O8+'APPENDIX 11'!O8</f>
        <v>111616</v>
      </c>
      <c r="P8" s="6">
        <f>'APPENDIX 5'!P8+'APPENDIX 6'!P8+'APPENDIX 7'!P8+'APPENDIX 8'!P8+'APPENDIX 9'!P8+'APPENDIX 10'!P8+'APPENDIX 11'!P8</f>
        <v>0</v>
      </c>
      <c r="Q8" s="7">
        <f>'APPENDIX 5'!Q8+'APPENDIX 6'!Q8+'APPENDIX 7'!Q8+'APPENDIX 8'!Q8+'APPENDIX 9'!Q8+'APPENDIX 10'!Q8+'APPENDIX 11'!Q8</f>
        <v>63916487</v>
      </c>
    </row>
    <row r="9" spans="1:17" ht="29.25" customHeight="1" x14ac:dyDescent="0.3">
      <c r="A9" s="3"/>
      <c r="B9" s="13" t="s">
        <v>52</v>
      </c>
      <c r="C9" s="6">
        <f>'APPENDIX 5'!C9+'APPENDIX 6'!C9+'APPENDIX 7'!C9+'APPENDIX 8'!C9+'APPENDIX 9'!C9+'APPENDIX 10'!C9+'APPENDIX 11'!C9</f>
        <v>314875</v>
      </c>
      <c r="D9" s="6">
        <f>'APPENDIX 5'!D9+'APPENDIX 6'!D9+'APPENDIX 7'!D9+'APPENDIX 8'!D9+'APPENDIX 9'!D9+'APPENDIX 10'!D9+'APPENDIX 11'!D9</f>
        <v>238226</v>
      </c>
      <c r="E9" s="6">
        <f>'APPENDIX 5'!E9+'APPENDIX 6'!E9+'APPENDIX 7'!E9+'APPENDIX 8'!E9+'APPENDIX 9'!E9+'APPENDIX 10'!E9+'APPENDIX 11'!E9</f>
        <v>221134</v>
      </c>
      <c r="F9" s="6">
        <f>'APPENDIX 5'!F9+'APPENDIX 6'!F9+'APPENDIX 7'!F9+'APPENDIX 8'!F9+'APPENDIX 9'!F9+'APPENDIX 10'!F9+'APPENDIX 11'!F9</f>
        <v>0</v>
      </c>
      <c r="G9" s="6">
        <f>'APPENDIX 5'!G9+'APPENDIX 6'!G9+'APPENDIX 7'!G9+'APPENDIX 8'!G9+'APPENDIX 9'!G9+'APPENDIX 10'!G9+'APPENDIX 11'!G9</f>
        <v>85919</v>
      </c>
      <c r="H9" s="6">
        <f>'APPENDIX 5'!H9+'APPENDIX 6'!H9+'APPENDIX 7'!H9+'APPENDIX 8'!H9+'APPENDIX 9'!H9+'APPENDIX 10'!H9+'APPENDIX 11'!H9</f>
        <v>86659</v>
      </c>
      <c r="I9" s="6">
        <f>'APPENDIX 5'!I9+'APPENDIX 6'!I9+'APPENDIX 7'!I9+'APPENDIX 8'!I9+'APPENDIX 9'!I9+'APPENDIX 10'!I9+'APPENDIX 11'!I9</f>
        <v>0</v>
      </c>
      <c r="J9" s="6">
        <f>'APPENDIX 5'!J9+'APPENDIX 6'!J9+'APPENDIX 7'!J9+'APPENDIX 8'!J9+'APPENDIX 9'!J9+'APPENDIX 10'!J9+'APPENDIX 11'!J9</f>
        <v>0</v>
      </c>
      <c r="K9" s="6">
        <f>'APPENDIX 5'!K9+'APPENDIX 6'!K9+'APPENDIX 7'!K9+'APPENDIX 8'!K9+'APPENDIX 9'!K9+'APPENDIX 10'!K9+'APPENDIX 11'!K9</f>
        <v>0</v>
      </c>
      <c r="L9" s="6">
        <f>'APPENDIX 5'!L9+'APPENDIX 6'!L9+'APPENDIX 7'!L9+'APPENDIX 8'!L9+'APPENDIX 9'!L9+'APPENDIX 10'!L9+'APPENDIX 11'!L9</f>
        <v>10799</v>
      </c>
      <c r="M9" s="6">
        <f>'APPENDIX 5'!M9+'APPENDIX 6'!M9+'APPENDIX 7'!M9+'APPENDIX 8'!M9+'APPENDIX 9'!M9+'APPENDIX 10'!M9+'APPENDIX 11'!M9</f>
        <v>73485</v>
      </c>
      <c r="N9" s="6">
        <f>'APPENDIX 5'!N9+'APPENDIX 6'!N9+'APPENDIX 7'!N9+'APPENDIX 8'!N9+'APPENDIX 9'!N9+'APPENDIX 10'!N9+'APPENDIX 11'!N9</f>
        <v>70674</v>
      </c>
      <c r="O9" s="6">
        <f>'APPENDIX 5'!O9+'APPENDIX 6'!O9+'APPENDIX 7'!O9+'APPENDIX 8'!O9+'APPENDIX 9'!O9+'APPENDIX 10'!O9+'APPENDIX 11'!O9</f>
        <v>0</v>
      </c>
      <c r="P9" s="6">
        <f>'APPENDIX 5'!P9+'APPENDIX 6'!P9+'APPENDIX 7'!P9+'APPENDIX 8'!P9+'APPENDIX 9'!P9+'APPENDIX 10'!P9+'APPENDIX 11'!P9</f>
        <v>0</v>
      </c>
      <c r="Q9" s="7">
        <f>'APPENDIX 5'!Q9+'APPENDIX 6'!Q9+'APPENDIX 7'!Q9+'APPENDIX 8'!Q9+'APPENDIX 9'!Q9+'APPENDIX 10'!Q9+'APPENDIX 11'!Q9</f>
        <v>435740</v>
      </c>
    </row>
    <row r="10" spans="1:17" ht="29.25" customHeight="1" x14ac:dyDescent="0.3">
      <c r="A10" s="3"/>
      <c r="B10" s="13" t="s">
        <v>53</v>
      </c>
      <c r="C10" s="6">
        <f>'APPENDIX 5'!C10+'APPENDIX 6'!C10+'APPENDIX 7'!C10+'APPENDIX 8'!C10+'APPENDIX 9'!C10+'APPENDIX 10'!C10+'APPENDIX 11'!C10</f>
        <v>1034837</v>
      </c>
      <c r="D10" s="6">
        <f>'APPENDIX 5'!D10+'APPENDIX 6'!D10+'APPENDIX 7'!D10+'APPENDIX 8'!D10+'APPENDIX 9'!D10+'APPENDIX 10'!D10+'APPENDIX 11'!D10</f>
        <v>4864418</v>
      </c>
      <c r="E10" s="6">
        <f>'APPENDIX 5'!E10+'APPENDIX 6'!E10+'APPENDIX 7'!E10+'APPENDIX 8'!E10+'APPENDIX 9'!E10+'APPENDIX 10'!E10+'APPENDIX 11'!E10</f>
        <v>4056800</v>
      </c>
      <c r="F10" s="6">
        <f>'APPENDIX 5'!F10+'APPENDIX 6'!F10+'APPENDIX 7'!F10+'APPENDIX 8'!F10+'APPENDIX 9'!F10+'APPENDIX 10'!F10+'APPENDIX 11'!F10</f>
        <v>0</v>
      </c>
      <c r="G10" s="6">
        <f>'APPENDIX 5'!G10+'APPENDIX 6'!G10+'APPENDIX 7'!G10+'APPENDIX 8'!G10+'APPENDIX 9'!G10+'APPENDIX 10'!G10+'APPENDIX 11'!G10</f>
        <v>1216236</v>
      </c>
      <c r="H10" s="6">
        <f>'APPENDIX 5'!H10+'APPENDIX 6'!H10+'APPENDIX 7'!H10+'APPENDIX 8'!H10+'APPENDIX 9'!H10+'APPENDIX 10'!H10+'APPENDIX 11'!H10</f>
        <v>2313950</v>
      </c>
      <c r="I10" s="6">
        <f>'APPENDIX 5'!I10+'APPENDIX 6'!I10+'APPENDIX 7'!I10+'APPENDIX 8'!I10+'APPENDIX 9'!I10+'APPENDIX 10'!I10+'APPENDIX 11'!I10</f>
        <v>0</v>
      </c>
      <c r="J10" s="6">
        <f>'APPENDIX 5'!J10+'APPENDIX 6'!J10+'APPENDIX 7'!J10+'APPENDIX 8'!J10+'APPENDIX 9'!J10+'APPENDIX 10'!J10+'APPENDIX 11'!J10</f>
        <v>0</v>
      </c>
      <c r="K10" s="6">
        <f>'APPENDIX 5'!K10+'APPENDIX 6'!K10+'APPENDIX 7'!K10+'APPENDIX 8'!K10+'APPENDIX 9'!K10+'APPENDIX 10'!K10+'APPENDIX 11'!K10</f>
        <v>0</v>
      </c>
      <c r="L10" s="6">
        <f>'APPENDIX 5'!L10+'APPENDIX 6'!L10+'APPENDIX 7'!L10+'APPENDIX 8'!L10+'APPENDIX 9'!L10+'APPENDIX 10'!L10+'APPENDIX 11'!L10</f>
        <v>235747</v>
      </c>
      <c r="M10" s="6">
        <f>'APPENDIX 5'!M10+'APPENDIX 6'!M10+'APPENDIX 7'!M10+'APPENDIX 8'!M10+'APPENDIX 9'!M10+'APPENDIX 10'!M10+'APPENDIX 11'!M10</f>
        <v>890067</v>
      </c>
      <c r="N10" s="6">
        <f>'APPENDIX 5'!N10+'APPENDIX 6'!N10+'APPENDIX 7'!N10+'APPENDIX 8'!N10+'APPENDIX 9'!N10+'APPENDIX 10'!N10+'APPENDIX 11'!N10</f>
        <v>243728</v>
      </c>
      <c r="O10" s="6">
        <f>'APPENDIX 5'!O10+'APPENDIX 6'!O10+'APPENDIX 7'!O10+'APPENDIX 8'!O10+'APPENDIX 9'!O10+'APPENDIX 10'!O10+'APPENDIX 11'!O10</f>
        <v>0</v>
      </c>
      <c r="P10" s="6">
        <f>'APPENDIX 5'!P10+'APPENDIX 6'!P10+'APPENDIX 7'!P10+'APPENDIX 8'!P10+'APPENDIX 9'!P10+'APPENDIX 10'!P10+'APPENDIX 11'!P10</f>
        <v>86250</v>
      </c>
      <c r="Q10" s="7">
        <f>'APPENDIX 5'!Q10+'APPENDIX 6'!Q10+'APPENDIX 7'!Q10+'APPENDIX 8'!Q10+'APPENDIX 9'!Q10+'APPENDIX 10'!Q10+'APPENDIX 11'!Q10</f>
        <v>1809353</v>
      </c>
    </row>
    <row r="11" spans="1:17" ht="29.25" customHeight="1" x14ac:dyDescent="0.3">
      <c r="A11" s="3"/>
      <c r="B11" s="13" t="s">
        <v>22</v>
      </c>
      <c r="C11" s="6">
        <f>'APPENDIX 5'!C11+'APPENDIX 6'!C11+'APPENDIX 7'!C11+'APPENDIX 8'!C11+'APPENDIX 9'!C11+'APPENDIX 10'!C11+'APPENDIX 11'!C11</f>
        <v>535738</v>
      </c>
      <c r="D11" s="6">
        <f>'APPENDIX 5'!D11+'APPENDIX 6'!D11+'APPENDIX 7'!D11+'APPENDIX 8'!D11+'APPENDIX 9'!D11+'APPENDIX 10'!D11+'APPENDIX 11'!D11</f>
        <v>224424</v>
      </c>
      <c r="E11" s="6">
        <f>'APPENDIX 5'!E11+'APPENDIX 6'!E11+'APPENDIX 7'!E11+'APPENDIX 8'!E11+'APPENDIX 9'!E11+'APPENDIX 10'!E11+'APPENDIX 11'!E11</f>
        <v>223036</v>
      </c>
      <c r="F11" s="6">
        <f>'APPENDIX 5'!F11+'APPENDIX 6'!F11+'APPENDIX 7'!F11+'APPENDIX 8'!F11+'APPENDIX 9'!F11+'APPENDIX 10'!F11+'APPENDIX 11'!F11</f>
        <v>0</v>
      </c>
      <c r="G11" s="6">
        <f>'APPENDIX 5'!G11+'APPENDIX 6'!G11+'APPENDIX 7'!G11+'APPENDIX 8'!G11+'APPENDIX 9'!G11+'APPENDIX 10'!G11+'APPENDIX 11'!G11</f>
        <v>195729</v>
      </c>
      <c r="H11" s="6">
        <f>'APPENDIX 5'!H11+'APPENDIX 6'!H11+'APPENDIX 7'!H11+'APPENDIX 8'!H11+'APPENDIX 9'!H11+'APPENDIX 10'!H11+'APPENDIX 11'!H11</f>
        <v>195729</v>
      </c>
      <c r="I11" s="6">
        <f>'APPENDIX 5'!I11+'APPENDIX 6'!I11+'APPENDIX 7'!I11+'APPENDIX 8'!I11+'APPENDIX 9'!I11+'APPENDIX 10'!I11+'APPENDIX 11'!I11</f>
        <v>0</v>
      </c>
      <c r="J11" s="6">
        <f>'APPENDIX 5'!J11+'APPENDIX 6'!J11+'APPENDIX 7'!J11+'APPENDIX 8'!J11+'APPENDIX 9'!J11+'APPENDIX 10'!J11+'APPENDIX 11'!J11</f>
        <v>0</v>
      </c>
      <c r="K11" s="6">
        <f>'APPENDIX 5'!K11+'APPENDIX 6'!K11+'APPENDIX 7'!K11+'APPENDIX 8'!K11+'APPENDIX 9'!K11+'APPENDIX 10'!K11+'APPENDIX 11'!K11</f>
        <v>0</v>
      </c>
      <c r="L11" s="6">
        <f>'APPENDIX 5'!L11+'APPENDIX 6'!L11+'APPENDIX 7'!L11+'APPENDIX 8'!L11+'APPENDIX 9'!L11+'APPENDIX 10'!L11+'APPENDIX 11'!L11</f>
        <v>50311</v>
      </c>
      <c r="M11" s="6">
        <f>'APPENDIX 5'!M11+'APPENDIX 6'!M11+'APPENDIX 7'!M11+'APPENDIX 8'!M11+'APPENDIX 9'!M11+'APPENDIX 10'!M11+'APPENDIX 11'!M11</f>
        <v>36649</v>
      </c>
      <c r="N11" s="6">
        <f>'APPENDIX 5'!N11+'APPENDIX 6'!N11+'APPENDIX 7'!N11+'APPENDIX 8'!N11+'APPENDIX 9'!N11+'APPENDIX 10'!N11+'APPENDIX 11'!N11</f>
        <v>47139</v>
      </c>
      <c r="O11" s="6">
        <f>'APPENDIX 5'!O11+'APPENDIX 6'!O11+'APPENDIX 7'!O11+'APPENDIX 8'!O11+'APPENDIX 9'!O11+'APPENDIX 10'!O11+'APPENDIX 11'!O11</f>
        <v>0</v>
      </c>
      <c r="P11" s="6">
        <f>'APPENDIX 5'!P11+'APPENDIX 6'!P11+'APPENDIX 7'!P11+'APPENDIX 8'!P11+'APPENDIX 9'!P11+'APPENDIX 10'!P11+'APPENDIX 11'!P11</f>
        <v>0</v>
      </c>
      <c r="Q11" s="7">
        <f>'APPENDIX 5'!Q11+'APPENDIX 6'!Q11+'APPENDIX 7'!Q11+'APPENDIX 8'!Q11+'APPENDIX 9'!Q11+'APPENDIX 10'!Q11+'APPENDIX 11'!Q11</f>
        <v>523224</v>
      </c>
    </row>
    <row r="12" spans="1:17" ht="29.25" customHeight="1" x14ac:dyDescent="0.3">
      <c r="A12" s="3"/>
      <c r="B12" s="13" t="s">
        <v>54</v>
      </c>
      <c r="C12" s="6">
        <f>'APPENDIX 5'!C12+'APPENDIX 6'!C12+'APPENDIX 7'!C12+'APPENDIX 8'!C12+'APPENDIX 9'!C12+'APPENDIX 10'!C12+'APPENDIX 11'!C12</f>
        <v>410500</v>
      </c>
      <c r="D12" s="6">
        <f>'APPENDIX 5'!D12+'APPENDIX 6'!D12+'APPENDIX 7'!D12+'APPENDIX 8'!D12+'APPENDIX 9'!D12+'APPENDIX 10'!D12+'APPENDIX 11'!D12</f>
        <v>104928</v>
      </c>
      <c r="E12" s="6">
        <f>'APPENDIX 5'!E12+'APPENDIX 6'!E12+'APPENDIX 7'!E12+'APPENDIX 8'!E12+'APPENDIX 9'!E12+'APPENDIX 10'!E12+'APPENDIX 11'!E12</f>
        <v>19392</v>
      </c>
      <c r="F12" s="6">
        <f>'APPENDIX 5'!F12+'APPENDIX 6'!F12+'APPENDIX 7'!F12+'APPENDIX 8'!F12+'APPENDIX 9'!F12+'APPENDIX 10'!F12+'APPENDIX 11'!F12</f>
        <v>0</v>
      </c>
      <c r="G12" s="6">
        <f>'APPENDIX 5'!G12+'APPENDIX 6'!G12+'APPENDIX 7'!G12+'APPENDIX 8'!G12+'APPENDIX 9'!G12+'APPENDIX 10'!G12+'APPENDIX 11'!G12</f>
        <v>14302</v>
      </c>
      <c r="H12" s="6">
        <f>'APPENDIX 5'!H12+'APPENDIX 6'!H12+'APPENDIX 7'!H12+'APPENDIX 8'!H12+'APPENDIX 9'!H12+'APPENDIX 10'!H12+'APPENDIX 11'!H12</f>
        <v>17445</v>
      </c>
      <c r="I12" s="6">
        <f>'APPENDIX 5'!I12+'APPENDIX 6'!I12+'APPENDIX 7'!I12+'APPENDIX 8'!I12+'APPENDIX 9'!I12+'APPENDIX 10'!I12+'APPENDIX 11'!I12</f>
        <v>0</v>
      </c>
      <c r="J12" s="6">
        <f>'APPENDIX 5'!J12+'APPENDIX 6'!J12+'APPENDIX 7'!J12+'APPENDIX 8'!J12+'APPENDIX 9'!J12+'APPENDIX 10'!J12+'APPENDIX 11'!J12</f>
        <v>0</v>
      </c>
      <c r="K12" s="6">
        <f>'APPENDIX 5'!K12+'APPENDIX 6'!K12+'APPENDIX 7'!K12+'APPENDIX 8'!K12+'APPENDIX 9'!K12+'APPENDIX 10'!K12+'APPENDIX 11'!K12</f>
        <v>0</v>
      </c>
      <c r="L12" s="6">
        <f>'APPENDIX 5'!L12+'APPENDIX 6'!L12+'APPENDIX 7'!L12+'APPENDIX 8'!L12+'APPENDIX 9'!L12+'APPENDIX 10'!L12+'APPENDIX 11'!L12</f>
        <v>-13211</v>
      </c>
      <c r="M12" s="6">
        <f>'APPENDIX 5'!M12+'APPENDIX 6'!M12+'APPENDIX 7'!M12+'APPENDIX 8'!M12+'APPENDIX 9'!M12+'APPENDIX 10'!M12+'APPENDIX 11'!M12</f>
        <v>18290</v>
      </c>
      <c r="N12" s="6">
        <f>'APPENDIX 5'!N12+'APPENDIX 6'!N12+'APPENDIX 7'!N12+'APPENDIX 8'!N12+'APPENDIX 9'!N12+'APPENDIX 10'!N12+'APPENDIX 11'!N12</f>
        <v>28170</v>
      </c>
      <c r="O12" s="6">
        <f>'APPENDIX 5'!O12+'APPENDIX 6'!O12+'APPENDIX 7'!O12+'APPENDIX 8'!O12+'APPENDIX 9'!O12+'APPENDIX 10'!O12+'APPENDIX 11'!O12</f>
        <v>0</v>
      </c>
      <c r="P12" s="6">
        <f>'APPENDIX 5'!P12+'APPENDIX 6'!P12+'APPENDIX 7'!P12+'APPENDIX 8'!P12+'APPENDIX 9'!P12+'APPENDIX 10'!P12+'APPENDIX 11'!P12</f>
        <v>0</v>
      </c>
      <c r="Q12" s="7">
        <f>'APPENDIX 5'!Q12+'APPENDIX 6'!Q12+'APPENDIX 7'!Q12+'APPENDIX 8'!Q12+'APPENDIX 9'!Q12+'APPENDIX 10'!Q12+'APPENDIX 11'!Q12</f>
        <v>435538</v>
      </c>
    </row>
    <row r="13" spans="1:17" ht="29.25" customHeight="1" x14ac:dyDescent="0.3">
      <c r="A13" s="3"/>
      <c r="B13" s="13" t="s">
        <v>55</v>
      </c>
      <c r="C13" s="6">
        <f>'APPENDIX 5'!C13+'APPENDIX 6'!C13+'APPENDIX 7'!C13+'APPENDIX 8'!C13+'APPENDIX 9'!C13+'APPENDIX 10'!C13+'APPENDIX 11'!C13</f>
        <v>5702906</v>
      </c>
      <c r="D13" s="6">
        <f>'APPENDIX 5'!D13+'APPENDIX 6'!D13+'APPENDIX 7'!D13+'APPENDIX 8'!D13+'APPENDIX 9'!D13+'APPENDIX 10'!D13+'APPENDIX 11'!D13</f>
        <v>1183129</v>
      </c>
      <c r="E13" s="6">
        <f>'APPENDIX 5'!E13+'APPENDIX 6'!E13+'APPENDIX 7'!E13+'APPENDIX 8'!E13+'APPENDIX 9'!E13+'APPENDIX 10'!E13+'APPENDIX 11'!E13</f>
        <v>1149735</v>
      </c>
      <c r="F13" s="6">
        <f>'APPENDIX 5'!F13+'APPENDIX 6'!F13+'APPENDIX 7'!F13+'APPENDIX 8'!F13+'APPENDIX 9'!F13+'APPENDIX 10'!F13+'APPENDIX 11'!F13</f>
        <v>0</v>
      </c>
      <c r="G13" s="6">
        <f>'APPENDIX 5'!G13+'APPENDIX 6'!G13+'APPENDIX 7'!G13+'APPENDIX 8'!G13+'APPENDIX 9'!G13+'APPENDIX 10'!G13+'APPENDIX 11'!G13</f>
        <v>398601</v>
      </c>
      <c r="H13" s="6">
        <f>'APPENDIX 5'!H13+'APPENDIX 6'!H13+'APPENDIX 7'!H13+'APPENDIX 8'!H13+'APPENDIX 9'!H13+'APPENDIX 10'!H13+'APPENDIX 11'!H13</f>
        <v>398601</v>
      </c>
      <c r="I13" s="6">
        <f>'APPENDIX 5'!I13+'APPENDIX 6'!I13+'APPENDIX 7'!I13+'APPENDIX 8'!I13+'APPENDIX 9'!I13+'APPENDIX 10'!I13+'APPENDIX 11'!I13</f>
        <v>0</v>
      </c>
      <c r="J13" s="6">
        <f>'APPENDIX 5'!J13+'APPENDIX 6'!J13+'APPENDIX 7'!J13+'APPENDIX 8'!J13+'APPENDIX 9'!J13+'APPENDIX 10'!J13+'APPENDIX 11'!J13</f>
        <v>0</v>
      </c>
      <c r="K13" s="6">
        <f>'APPENDIX 5'!K13+'APPENDIX 6'!K13+'APPENDIX 7'!K13+'APPENDIX 8'!K13+'APPENDIX 9'!K13+'APPENDIX 10'!K13+'APPENDIX 11'!K13</f>
        <v>0</v>
      </c>
      <c r="L13" s="6">
        <f>'APPENDIX 5'!L13+'APPENDIX 6'!L13+'APPENDIX 7'!L13+'APPENDIX 8'!L13+'APPENDIX 9'!L13+'APPENDIX 10'!L13+'APPENDIX 11'!L13</f>
        <v>-1390</v>
      </c>
      <c r="M13" s="6">
        <f>'APPENDIX 5'!M13+'APPENDIX 6'!M13+'APPENDIX 7'!M13+'APPENDIX 8'!M13+'APPENDIX 9'!M13+'APPENDIX 10'!M13+'APPENDIX 11'!M13</f>
        <v>40751</v>
      </c>
      <c r="N13" s="6">
        <f>'APPENDIX 5'!N13+'APPENDIX 6'!N13+'APPENDIX 7'!N13+'APPENDIX 8'!N13+'APPENDIX 9'!N13+'APPENDIX 10'!N13+'APPENDIX 11'!N13</f>
        <v>557352</v>
      </c>
      <c r="O13" s="6">
        <f>'APPENDIX 5'!O13+'APPENDIX 6'!O13+'APPENDIX 7'!O13+'APPENDIX 8'!O13+'APPENDIX 9'!O13+'APPENDIX 10'!O13+'APPENDIX 11'!O13</f>
        <v>0</v>
      </c>
      <c r="P13" s="6">
        <f>'APPENDIX 5'!P13+'APPENDIX 6'!P13+'APPENDIX 7'!P13+'APPENDIX 8'!P13+'APPENDIX 9'!P13+'APPENDIX 10'!P13+'APPENDIX 11'!P13</f>
        <v>0</v>
      </c>
      <c r="Q13" s="7">
        <f>'APPENDIX 5'!Q13+'APPENDIX 6'!Q13+'APPENDIX 7'!Q13+'APPENDIX 8'!Q13+'APPENDIX 9'!Q13+'APPENDIX 10'!Q13+'APPENDIX 11'!Q13</f>
        <v>6972031</v>
      </c>
    </row>
    <row r="14" spans="1:17" ht="29.25" customHeight="1" x14ac:dyDescent="0.3">
      <c r="A14" s="3"/>
      <c r="B14" s="13" t="s">
        <v>56</v>
      </c>
      <c r="C14" s="6">
        <f>'APPENDIX 5'!C14+'APPENDIX 6'!C14+'APPENDIX 7'!C14+'APPENDIX 8'!C14+'APPENDIX 9'!C14+'APPENDIX 10'!C14+'APPENDIX 11'!C14</f>
        <v>806106</v>
      </c>
      <c r="D14" s="6">
        <f>'APPENDIX 5'!D14+'APPENDIX 6'!D14+'APPENDIX 7'!D14+'APPENDIX 8'!D14+'APPENDIX 9'!D14+'APPENDIX 10'!D14+'APPENDIX 11'!D14</f>
        <v>114995</v>
      </c>
      <c r="E14" s="6">
        <f>'APPENDIX 5'!E14+'APPENDIX 6'!E14+'APPENDIX 7'!E14+'APPENDIX 8'!E14+'APPENDIX 9'!E14+'APPENDIX 10'!E14+'APPENDIX 11'!E14</f>
        <v>83254</v>
      </c>
      <c r="F14" s="6">
        <f>'APPENDIX 5'!F14+'APPENDIX 6'!F14+'APPENDIX 7'!F14+'APPENDIX 8'!F14+'APPENDIX 9'!F14+'APPENDIX 10'!F14+'APPENDIX 11'!F14</f>
        <v>0</v>
      </c>
      <c r="G14" s="6">
        <f>'APPENDIX 5'!G14+'APPENDIX 6'!G14+'APPENDIX 7'!G14+'APPENDIX 8'!G14+'APPENDIX 9'!G14+'APPENDIX 10'!G14+'APPENDIX 11'!G14</f>
        <v>38702</v>
      </c>
      <c r="H14" s="6">
        <f>'APPENDIX 5'!H14+'APPENDIX 6'!H14+'APPENDIX 7'!H14+'APPENDIX 8'!H14+'APPENDIX 9'!H14+'APPENDIX 10'!H14+'APPENDIX 11'!H14</f>
        <v>74335</v>
      </c>
      <c r="I14" s="6">
        <f>'APPENDIX 5'!I14+'APPENDIX 6'!I14+'APPENDIX 7'!I14+'APPENDIX 8'!I14+'APPENDIX 9'!I14+'APPENDIX 10'!I14+'APPENDIX 11'!I14</f>
        <v>1465</v>
      </c>
      <c r="J14" s="6">
        <f>'APPENDIX 5'!J14+'APPENDIX 6'!J14+'APPENDIX 7'!J14+'APPENDIX 8'!J14+'APPENDIX 9'!J14+'APPENDIX 10'!J14+'APPENDIX 11'!J14</f>
        <v>140</v>
      </c>
      <c r="K14" s="6">
        <f>'APPENDIX 5'!K14+'APPENDIX 6'!K14+'APPENDIX 7'!K14+'APPENDIX 8'!K14+'APPENDIX 9'!K14+'APPENDIX 10'!K14+'APPENDIX 11'!K14</f>
        <v>0</v>
      </c>
      <c r="L14" s="6">
        <f>'APPENDIX 5'!L14+'APPENDIX 6'!L14+'APPENDIX 7'!L14+'APPENDIX 8'!L14+'APPENDIX 9'!L14+'APPENDIX 10'!L14+'APPENDIX 11'!L14</f>
        <v>3145</v>
      </c>
      <c r="M14" s="6">
        <f>'APPENDIX 5'!M14+'APPENDIX 6'!M14+'APPENDIX 7'!M14+'APPENDIX 8'!M14+'APPENDIX 9'!M14+'APPENDIX 10'!M14+'APPENDIX 11'!M14</f>
        <v>35842</v>
      </c>
      <c r="N14" s="6">
        <f>'APPENDIX 5'!N14+'APPENDIX 6'!N14+'APPENDIX 7'!N14+'APPENDIX 8'!N14+'APPENDIX 9'!N14+'APPENDIX 10'!N14+'APPENDIX 11'!N14</f>
        <v>62399</v>
      </c>
      <c r="O14" s="6">
        <f>'APPENDIX 5'!O14+'APPENDIX 6'!O14+'APPENDIX 7'!O14+'APPENDIX 8'!O14+'APPENDIX 9'!O14+'APPENDIX 10'!O14+'APPENDIX 11'!O14</f>
        <v>2</v>
      </c>
      <c r="P14" s="6">
        <f>'APPENDIX 5'!P14+'APPENDIX 6'!P14+'APPENDIX 7'!P14+'APPENDIX 8'!P14+'APPENDIX 9'!P14+'APPENDIX 10'!P14+'APPENDIX 11'!P14</f>
        <v>0</v>
      </c>
      <c r="Q14" s="7">
        <f>'APPENDIX 5'!Q14+'APPENDIX 6'!Q14+'APPENDIX 7'!Q14+'APPENDIX 8'!Q14+'APPENDIX 9'!Q14+'APPENDIX 10'!Q14+'APPENDIX 11'!Q14</f>
        <v>836829</v>
      </c>
    </row>
    <row r="15" spans="1:17" ht="29.25" customHeight="1" x14ac:dyDescent="0.3">
      <c r="A15" s="3"/>
      <c r="B15" s="13" t="s">
        <v>57</v>
      </c>
      <c r="C15" s="6">
        <f>'APPENDIX 5'!C15+'APPENDIX 6'!C15+'APPENDIX 7'!C15+'APPENDIX 8'!C15+'APPENDIX 9'!C15+'APPENDIX 10'!C15+'APPENDIX 11'!C15</f>
        <v>60579790</v>
      </c>
      <c r="D15" s="20">
        <f>'APPENDIX 5'!D15+'APPENDIX 6'!D15+'APPENDIX 7'!D15+'APPENDIX 8'!D15+'APPENDIX 9'!D15+'APPENDIX 10'!D15+'APPENDIX 11'!D15</f>
        <v>8570205</v>
      </c>
      <c r="E15" s="6">
        <f>'APPENDIX 5'!E15+'APPENDIX 6'!E15+'APPENDIX 7'!E15+'APPENDIX 8'!E15+'APPENDIX 9'!E15+'APPENDIX 10'!E15+'APPENDIX 11'!E15</f>
        <v>8309212</v>
      </c>
      <c r="F15" s="6">
        <f>'APPENDIX 5'!F15+'APPENDIX 6'!F15+'APPENDIX 7'!F15+'APPENDIX 8'!F15+'APPENDIX 9'!F15+'APPENDIX 10'!F15+'APPENDIX 11'!F15</f>
        <v>0</v>
      </c>
      <c r="G15" s="6">
        <f>'APPENDIX 5'!G15+'APPENDIX 6'!G15+'APPENDIX 7'!G15+'APPENDIX 8'!G15+'APPENDIX 9'!G15+'APPENDIX 10'!G15+'APPENDIX 11'!G15</f>
        <v>5264212</v>
      </c>
      <c r="H15" s="6">
        <f>'APPENDIX 5'!H15+'APPENDIX 6'!H15+'APPENDIX 7'!H15+'APPENDIX 8'!H15+'APPENDIX 9'!H15+'APPENDIX 10'!H15+'APPENDIX 11'!H15</f>
        <v>4489145</v>
      </c>
      <c r="I15" s="6">
        <f>'APPENDIX 5'!I15+'APPENDIX 6'!I15+'APPENDIX 7'!I15+'APPENDIX 8'!I15+'APPENDIX 9'!I15+'APPENDIX 10'!I15+'APPENDIX 11'!I15</f>
        <v>0</v>
      </c>
      <c r="J15" s="6">
        <f>'APPENDIX 5'!J15+'APPENDIX 6'!J15+'APPENDIX 7'!J15+'APPENDIX 8'!J15+'APPENDIX 9'!J15+'APPENDIX 10'!J15+'APPENDIX 11'!J15</f>
        <v>0</v>
      </c>
      <c r="K15" s="6">
        <f>'APPENDIX 5'!K15+'APPENDIX 6'!K15+'APPENDIX 7'!K15+'APPENDIX 8'!K15+'APPENDIX 9'!K15+'APPENDIX 10'!K15+'APPENDIX 11'!K15</f>
        <v>809000</v>
      </c>
      <c r="L15" s="6">
        <f>'APPENDIX 5'!L15+'APPENDIX 6'!L15+'APPENDIX 7'!L15+'APPENDIX 8'!L15+'APPENDIX 9'!L15+'APPENDIX 10'!L15+'APPENDIX 11'!L15</f>
        <v>388542</v>
      </c>
      <c r="M15" s="6">
        <f>'APPENDIX 5'!M15+'APPENDIX 6'!M15+'APPENDIX 7'!M15+'APPENDIX 8'!M15+'APPENDIX 9'!M15+'APPENDIX 10'!M15+'APPENDIX 11'!M15</f>
        <v>859760</v>
      </c>
      <c r="N15" s="6">
        <f>'APPENDIX 5'!N15+'APPENDIX 6'!N15+'APPENDIX 7'!N15+'APPENDIX 8'!N15+'APPENDIX 9'!N15+'APPENDIX 10'!N15+'APPENDIX 11'!N15</f>
        <v>4773873</v>
      </c>
      <c r="O15" s="6">
        <f>'APPENDIX 5'!O15+'APPENDIX 6'!O15+'APPENDIX 7'!O15+'APPENDIX 8'!O15+'APPENDIX 9'!O15+'APPENDIX 10'!O15+'APPENDIX 11'!O15</f>
        <v>0</v>
      </c>
      <c r="P15" s="6">
        <f>'APPENDIX 5'!P15+'APPENDIX 6'!P15+'APPENDIX 7'!P15+'APPENDIX 8'!P15+'APPENDIX 9'!P15+'APPENDIX 10'!P15+'APPENDIX 11'!P15</f>
        <v>375000</v>
      </c>
      <c r="Q15" s="7">
        <f>'APPENDIX 5'!Q15+'APPENDIX 6'!Q15+'APPENDIX 7'!Q15+'APPENDIX 8'!Q15+'APPENDIX 9'!Q15+'APPENDIX 10'!Q15+'APPENDIX 11'!Q15</f>
        <v>66741431</v>
      </c>
    </row>
    <row r="16" spans="1:17" ht="29.25" customHeight="1" x14ac:dyDescent="0.3">
      <c r="A16" s="3"/>
      <c r="B16" s="13" t="s">
        <v>58</v>
      </c>
      <c r="C16" s="6">
        <f>'APPENDIX 5'!C16+'APPENDIX 6'!C16+'APPENDIX 7'!C16+'APPENDIX 8'!C16+'APPENDIX 9'!C16+'APPENDIX 10'!C16+'APPENDIX 11'!C16</f>
        <v>57478514</v>
      </c>
      <c r="D16" s="20">
        <f>'APPENDIX 5'!D16+'APPENDIX 6'!D16+'APPENDIX 7'!D16+'APPENDIX 8'!D16+'APPENDIX 9'!D16+'APPENDIX 10'!D16+'APPENDIX 11'!D16</f>
        <v>9285057</v>
      </c>
      <c r="E16" s="6">
        <f>'APPENDIX 5'!E16+'APPENDIX 6'!E16+'APPENDIX 7'!E16+'APPENDIX 8'!E16+'APPENDIX 9'!E16+'APPENDIX 10'!E16+'APPENDIX 11'!E16</f>
        <v>8852113</v>
      </c>
      <c r="F16" s="6">
        <f>'APPENDIX 5'!F16+'APPENDIX 6'!F16+'APPENDIX 7'!F16+'APPENDIX 8'!F16+'APPENDIX 9'!F16+'APPENDIX 10'!F16+'APPENDIX 11'!F16</f>
        <v>0</v>
      </c>
      <c r="G16" s="6">
        <f>'APPENDIX 5'!G16+'APPENDIX 6'!G16+'APPENDIX 7'!G16+'APPENDIX 8'!G16+'APPENDIX 9'!G16+'APPENDIX 10'!G16+'APPENDIX 11'!G16</f>
        <v>6278625</v>
      </c>
      <c r="H16" s="6">
        <f>'APPENDIX 5'!H16+'APPENDIX 6'!H16+'APPENDIX 7'!H16+'APPENDIX 8'!H16+'APPENDIX 9'!H16+'APPENDIX 10'!H16+'APPENDIX 11'!H16</f>
        <v>5884046</v>
      </c>
      <c r="I16" s="6">
        <f>'APPENDIX 5'!I16+'APPENDIX 6'!I16+'APPENDIX 7'!I16+'APPENDIX 8'!I16+'APPENDIX 9'!I16+'APPENDIX 10'!I16+'APPENDIX 11'!I16</f>
        <v>259958</v>
      </c>
      <c r="J16" s="6">
        <f>'APPENDIX 5'!J16+'APPENDIX 6'!J16+'APPENDIX 7'!J16+'APPENDIX 8'!J16+'APPENDIX 9'!J16+'APPENDIX 10'!J16+'APPENDIX 11'!J16</f>
        <v>0</v>
      </c>
      <c r="K16" s="6">
        <f>'APPENDIX 5'!K16+'APPENDIX 6'!K16+'APPENDIX 7'!K16+'APPENDIX 8'!K16+'APPENDIX 9'!K16+'APPENDIX 10'!K16+'APPENDIX 11'!K16</f>
        <v>0</v>
      </c>
      <c r="L16" s="6">
        <f>'APPENDIX 5'!L16+'APPENDIX 6'!L16+'APPENDIX 7'!L16+'APPENDIX 8'!L16+'APPENDIX 9'!L16+'APPENDIX 10'!L16+'APPENDIX 11'!L16</f>
        <v>605332</v>
      </c>
      <c r="M16" s="6">
        <f>'APPENDIX 5'!M16+'APPENDIX 6'!M16+'APPENDIX 7'!M16+'APPENDIX 8'!M16+'APPENDIX 9'!M16+'APPENDIX 10'!M16+'APPENDIX 11'!M16</f>
        <v>769496</v>
      </c>
      <c r="N16" s="6">
        <f>'APPENDIX 5'!N16+'APPENDIX 6'!N16+'APPENDIX 7'!N16+'APPENDIX 8'!N16+'APPENDIX 9'!N16+'APPENDIX 10'!N16+'APPENDIX 11'!N16</f>
        <v>5705365</v>
      </c>
      <c r="O16" s="6">
        <f>'APPENDIX 5'!O16+'APPENDIX 6'!O16+'APPENDIX 7'!O16+'APPENDIX 8'!O16+'APPENDIX 9'!O16+'APPENDIX 10'!O16+'APPENDIX 11'!O16</f>
        <v>21307</v>
      </c>
      <c r="P16" s="6">
        <f>'APPENDIX 5'!P16+'APPENDIX 6'!P16+'APPENDIX 7'!P16+'APPENDIX 8'!P16+'APPENDIX 9'!P16+'APPENDIX 10'!P16+'APPENDIX 11'!P16</f>
        <v>227395</v>
      </c>
      <c r="Q16" s="7">
        <f>'APPENDIX 5'!Q16+'APPENDIX 6'!Q16+'APPENDIX 7'!Q16+'APPENDIX 8'!Q16+'APPENDIX 9'!Q16+'APPENDIX 10'!Q16+'APPENDIX 11'!Q16</f>
        <v>64268459</v>
      </c>
    </row>
    <row r="17" spans="1:17" ht="29.25" customHeight="1" x14ac:dyDescent="0.3">
      <c r="A17" s="3"/>
      <c r="B17" s="13" t="s">
        <v>59</v>
      </c>
      <c r="C17" s="6">
        <f>'APPENDIX 5'!C17+'APPENDIX 6'!C17+'APPENDIX 7'!C17+'APPENDIX 8'!C17+'APPENDIX 9'!C17+'APPENDIX 10'!C17+'APPENDIX 11'!C17</f>
        <v>29398990</v>
      </c>
      <c r="D17" s="20">
        <f>'APPENDIX 5'!D17+'APPENDIX 6'!D17+'APPENDIX 7'!D17+'APPENDIX 8'!D17+'APPENDIX 9'!D17+'APPENDIX 10'!D17+'APPENDIX 11'!D17</f>
        <v>4219284</v>
      </c>
      <c r="E17" s="6">
        <f>'APPENDIX 5'!E17+'APPENDIX 6'!E17+'APPENDIX 7'!E17+'APPENDIX 8'!E17+'APPENDIX 9'!E17+'APPENDIX 10'!E17+'APPENDIX 11'!E17</f>
        <v>4188503</v>
      </c>
      <c r="F17" s="6">
        <f>'APPENDIX 5'!F17+'APPENDIX 6'!F17+'APPENDIX 7'!F17+'APPENDIX 8'!F17+'APPENDIX 9'!F17+'APPENDIX 10'!F17+'APPENDIX 11'!F17</f>
        <v>0</v>
      </c>
      <c r="G17" s="6">
        <f>'APPENDIX 5'!G17+'APPENDIX 6'!G17+'APPENDIX 7'!G17+'APPENDIX 8'!G17+'APPENDIX 9'!G17+'APPENDIX 10'!G17+'APPENDIX 11'!G17</f>
        <v>2923164</v>
      </c>
      <c r="H17" s="6">
        <f>'APPENDIX 5'!H17+'APPENDIX 6'!H17+'APPENDIX 7'!H17+'APPENDIX 8'!H17+'APPENDIX 9'!H17+'APPENDIX 10'!H17+'APPENDIX 11'!H17</f>
        <v>4055105</v>
      </c>
      <c r="I17" s="6">
        <f>'APPENDIX 5'!I17+'APPENDIX 6'!I17+'APPENDIX 7'!I17+'APPENDIX 8'!I17+'APPENDIX 9'!I17+'APPENDIX 10'!I17+'APPENDIX 11'!I17</f>
        <v>0</v>
      </c>
      <c r="J17" s="6">
        <f>'APPENDIX 5'!J17+'APPENDIX 6'!J17+'APPENDIX 7'!J17+'APPENDIX 8'!J17+'APPENDIX 9'!J17+'APPENDIX 10'!J17+'APPENDIX 11'!J17</f>
        <v>0</v>
      </c>
      <c r="K17" s="6">
        <f>'APPENDIX 5'!K17+'APPENDIX 6'!K17+'APPENDIX 7'!K17+'APPENDIX 8'!K17+'APPENDIX 9'!K17+'APPENDIX 10'!K17+'APPENDIX 11'!K17</f>
        <v>0</v>
      </c>
      <c r="L17" s="6">
        <f>'APPENDIX 5'!L17+'APPENDIX 6'!L17+'APPENDIX 7'!L17+'APPENDIX 8'!L17+'APPENDIX 9'!L17+'APPENDIX 10'!L17+'APPENDIX 11'!L17</f>
        <v>111008</v>
      </c>
      <c r="M17" s="20">
        <f>'APPENDIX 5'!M17+'APPENDIX 6'!M17+'APPENDIX 7'!M17+'APPENDIX 8'!M17+'APPENDIX 9'!M17+'APPENDIX 10'!M17+'APPENDIX 11'!M17</f>
        <v>213105</v>
      </c>
      <c r="N17" s="20">
        <f>'APPENDIX 5'!N17+'APPENDIX 6'!N17+'APPENDIX 7'!N17+'APPENDIX 8'!N17+'APPENDIX 9'!N17+'APPENDIX 10'!N17+'APPENDIX 11'!N17</f>
        <v>2651793</v>
      </c>
      <c r="O17" s="6">
        <f>'APPENDIX 5'!O17+'APPENDIX 6'!O17+'APPENDIX 7'!O17+'APPENDIX 8'!O17+'APPENDIX 9'!O17+'APPENDIX 10'!O17+'APPENDIX 11'!O17</f>
        <v>0</v>
      </c>
      <c r="P17" s="6">
        <f>'APPENDIX 5'!P17+'APPENDIX 6'!P17+'APPENDIX 7'!P17+'APPENDIX 8'!P17+'APPENDIX 9'!P17+'APPENDIX 10'!P17+'APPENDIX 11'!P17</f>
        <v>45000</v>
      </c>
      <c r="Q17" s="7">
        <f>'APPENDIX 5'!Q17+'APPENDIX 6'!Q17+'APPENDIX 7'!Q17+'APPENDIX 8'!Q17+'APPENDIX 9'!Q17+'APPENDIX 10'!Q17+'APPENDIX 11'!Q17</f>
        <v>31815069</v>
      </c>
    </row>
    <row r="18" spans="1:17" ht="29.25" customHeight="1" x14ac:dyDescent="0.3">
      <c r="A18" s="3"/>
      <c r="B18" s="13" t="s">
        <v>133</v>
      </c>
      <c r="C18" s="6">
        <f>'APPENDIX 5'!C18+'APPENDIX 6'!C18+'APPENDIX 7'!C18+'APPENDIX 8'!C18+'APPENDIX 9'!C18+'APPENDIX 10'!C18+'APPENDIX 11'!C18</f>
        <v>540911</v>
      </c>
      <c r="D18" s="20">
        <f>'APPENDIX 5'!D18+'APPENDIX 6'!D18+'APPENDIX 7'!D18+'APPENDIX 8'!D18+'APPENDIX 9'!D18+'APPENDIX 10'!D18+'APPENDIX 11'!D18</f>
        <v>417751</v>
      </c>
      <c r="E18" s="6">
        <f>'APPENDIX 5'!E18+'APPENDIX 6'!E18+'APPENDIX 7'!E18+'APPENDIX 8'!E18+'APPENDIX 9'!E18+'APPENDIX 10'!E18+'APPENDIX 11'!E18</f>
        <v>395999</v>
      </c>
      <c r="F18" s="6">
        <f>'APPENDIX 5'!F18+'APPENDIX 6'!F18+'APPENDIX 7'!F18+'APPENDIX 8'!F18+'APPENDIX 9'!F18+'APPENDIX 10'!F18+'APPENDIX 11'!F18</f>
        <v>0</v>
      </c>
      <c r="G18" s="6">
        <f>'APPENDIX 5'!G18+'APPENDIX 6'!G18+'APPENDIX 7'!G18+'APPENDIX 8'!G18+'APPENDIX 9'!G18+'APPENDIX 10'!G18+'APPENDIX 11'!G18</f>
        <v>57068</v>
      </c>
      <c r="H18" s="6">
        <f>'APPENDIX 5'!H18+'APPENDIX 6'!H18+'APPENDIX 7'!H18+'APPENDIX 8'!H18+'APPENDIX 9'!H18+'APPENDIX 10'!H18+'APPENDIX 11'!H18</f>
        <v>36374</v>
      </c>
      <c r="I18" s="6">
        <f>'APPENDIX 5'!I18+'APPENDIX 6'!I18+'APPENDIX 7'!I18+'APPENDIX 8'!I18+'APPENDIX 9'!I18+'APPENDIX 10'!I18+'APPENDIX 11'!I18</f>
        <v>906</v>
      </c>
      <c r="J18" s="6">
        <f>'APPENDIX 5'!J18+'APPENDIX 6'!J18+'APPENDIX 7'!J18+'APPENDIX 8'!J18+'APPENDIX 9'!J18+'APPENDIX 10'!J18+'APPENDIX 11'!J18</f>
        <v>0</v>
      </c>
      <c r="K18" s="6">
        <f>'APPENDIX 5'!K18+'APPENDIX 6'!K18+'APPENDIX 7'!K18+'APPENDIX 8'!K18+'APPENDIX 9'!K18+'APPENDIX 10'!K18+'APPENDIX 11'!K18</f>
        <v>19788</v>
      </c>
      <c r="L18" s="6">
        <f>'APPENDIX 5'!L18+'APPENDIX 6'!L18+'APPENDIX 7'!L18+'APPENDIX 8'!L18+'APPENDIX 9'!L18+'APPENDIX 10'!L18+'APPENDIX 11'!L18</f>
        <v>20418</v>
      </c>
      <c r="M18" s="6">
        <f>'APPENDIX 5'!M18+'APPENDIX 6'!M18+'APPENDIX 7'!M18+'APPENDIX 8'!M18+'APPENDIX 9'!M18+'APPENDIX 10'!M18+'APPENDIX 11'!M18</f>
        <v>158678</v>
      </c>
      <c r="N18" s="6">
        <f>'APPENDIX 5'!N18+'APPENDIX 6'!N18+'APPENDIX 7'!N18+'APPENDIX 8'!N18+'APPENDIX 9'!N18+'APPENDIX 10'!N18+'APPENDIX 11'!N18</f>
        <v>44815</v>
      </c>
      <c r="O18" s="6">
        <f>'APPENDIX 5'!O18+'APPENDIX 6'!O18+'APPENDIX 7'!O18+'APPENDIX 8'!O18+'APPENDIX 9'!O18+'APPENDIX 10'!O18+'APPENDIX 11'!O18</f>
        <v>0</v>
      </c>
      <c r="P18" s="6">
        <f>'APPENDIX 5'!P18+'APPENDIX 6'!P18+'APPENDIX 7'!P18+'APPENDIX 8'!P18+'APPENDIX 9'!P18+'APPENDIX 10'!P18+'APPENDIX 11'!P18</f>
        <v>0</v>
      </c>
      <c r="Q18" s="7">
        <f>'APPENDIX 5'!Q18+'APPENDIX 6'!Q18+'APPENDIX 7'!Q18+'APPENDIX 8'!Q18+'APPENDIX 9'!Q18+'APPENDIX 10'!Q18+'APPENDIX 11'!Q18</f>
        <v>745562</v>
      </c>
    </row>
    <row r="19" spans="1:17" ht="29.25" customHeight="1" x14ac:dyDescent="0.3">
      <c r="A19" s="3"/>
      <c r="B19" s="13" t="s">
        <v>138</v>
      </c>
      <c r="C19" s="6">
        <f>'APPENDIX 5'!C19+'APPENDIX 6'!C19+'APPENDIX 7'!C19+'APPENDIX 8'!C19+'APPENDIX 9'!C19+'APPENDIX 10'!C19+'APPENDIX 11'!C19</f>
        <v>22080947</v>
      </c>
      <c r="D19" s="20">
        <f>'APPENDIX 5'!D19+'APPENDIX 6'!D19+'APPENDIX 7'!D19+'APPENDIX 8'!D19+'APPENDIX 9'!D19+'APPENDIX 10'!D19+'APPENDIX 11'!D19</f>
        <v>3401690</v>
      </c>
      <c r="E19" s="6">
        <f>'APPENDIX 5'!E19+'APPENDIX 6'!E19+'APPENDIX 7'!E19+'APPENDIX 8'!E19+'APPENDIX 9'!E19+'APPENDIX 10'!E19+'APPENDIX 11'!E19</f>
        <v>3254926</v>
      </c>
      <c r="F19" s="6">
        <f>'APPENDIX 5'!F19+'APPENDIX 6'!F19+'APPENDIX 7'!F19+'APPENDIX 8'!F19+'APPENDIX 9'!F19+'APPENDIX 10'!F19+'APPENDIX 11'!F19</f>
        <v>0</v>
      </c>
      <c r="G19" s="6">
        <f>'APPENDIX 5'!G19+'APPENDIX 6'!G19+'APPENDIX 7'!G19+'APPENDIX 8'!G19+'APPENDIX 9'!G19+'APPENDIX 10'!G19+'APPENDIX 11'!G19</f>
        <v>4024858</v>
      </c>
      <c r="H19" s="6">
        <f>'APPENDIX 5'!H19+'APPENDIX 6'!H19+'APPENDIX 7'!H19+'APPENDIX 8'!H19+'APPENDIX 9'!H19+'APPENDIX 10'!H19+'APPENDIX 11'!H19</f>
        <v>3972982</v>
      </c>
      <c r="I19" s="6">
        <f>'APPENDIX 5'!I19+'APPENDIX 6'!I19+'APPENDIX 7'!I19+'APPENDIX 8'!I19+'APPENDIX 9'!I19+'APPENDIX 10'!I19+'APPENDIX 11'!I19</f>
        <v>0</v>
      </c>
      <c r="J19" s="6">
        <f>'APPENDIX 5'!J19+'APPENDIX 6'!J19+'APPENDIX 7'!J19+'APPENDIX 8'!J19+'APPENDIX 9'!J19+'APPENDIX 10'!J19+'APPENDIX 11'!J19</f>
        <v>0</v>
      </c>
      <c r="K19" s="6">
        <f>'APPENDIX 5'!K19+'APPENDIX 6'!K19+'APPENDIX 7'!K19+'APPENDIX 8'!K19+'APPENDIX 9'!K19+'APPENDIX 10'!K19+'APPENDIX 11'!K19</f>
        <v>0</v>
      </c>
      <c r="L19" s="6">
        <f>'APPENDIX 5'!L19+'APPENDIX 6'!L19+'APPENDIX 7'!L19+'APPENDIX 8'!L19+'APPENDIX 9'!L19+'APPENDIX 10'!L19+'APPENDIX 11'!L19</f>
        <v>189727</v>
      </c>
      <c r="M19" s="6">
        <f>'APPENDIX 5'!M19+'APPENDIX 6'!M19+'APPENDIX 7'!M19+'APPENDIX 8'!M19+'APPENDIX 9'!M19+'APPENDIX 10'!M19+'APPENDIX 11'!M19</f>
        <v>863713</v>
      </c>
      <c r="N19" s="6">
        <f>'APPENDIX 5'!N19+'APPENDIX 6'!N19+'APPENDIX 7'!N19+'APPENDIX 8'!N19+'APPENDIX 9'!N19+'APPENDIX 10'!N19+'APPENDIX 11'!N19</f>
        <v>1248197</v>
      </c>
      <c r="O19" s="6">
        <f>'APPENDIX 5'!O19+'APPENDIX 6'!O19+'APPENDIX 7'!O19+'APPENDIX 8'!O19+'APPENDIX 9'!O19+'APPENDIX 10'!O19+'APPENDIX 11'!O19</f>
        <v>0</v>
      </c>
      <c r="P19" s="6">
        <f>'APPENDIX 5'!P19+'APPENDIX 6'!P19+'APPENDIX 7'!P19+'APPENDIX 8'!P19+'APPENDIX 9'!P19+'APPENDIX 10'!P19+'APPENDIX 11'!P19</f>
        <v>0</v>
      </c>
      <c r="Q19" s="7">
        <f>'APPENDIX 5'!Q19+'APPENDIX 6'!Q19+'APPENDIX 7'!Q19+'APPENDIX 8'!Q19+'APPENDIX 9'!Q19+'APPENDIX 10'!Q19+'APPENDIX 11'!Q19</f>
        <v>21557645</v>
      </c>
    </row>
    <row r="20" spans="1:17" ht="29.25" customHeight="1" x14ac:dyDescent="0.3">
      <c r="A20" s="3"/>
      <c r="B20" s="13" t="s">
        <v>35</v>
      </c>
      <c r="C20" s="6">
        <f>'APPENDIX 5'!C20+'APPENDIX 6'!C20+'APPENDIX 7'!C20+'APPENDIX 8'!C20+'APPENDIX 9'!C20+'APPENDIX 10'!C20+'APPENDIX 11'!C20</f>
        <v>9950357</v>
      </c>
      <c r="D20" s="20">
        <f>'APPENDIX 5'!D20+'APPENDIX 6'!D20+'APPENDIX 7'!D20+'APPENDIX 8'!D20+'APPENDIX 9'!D20+'APPENDIX 10'!D20+'APPENDIX 11'!D20</f>
        <v>2530277</v>
      </c>
      <c r="E20" s="6">
        <f>'APPENDIX 5'!E20+'APPENDIX 6'!E20+'APPENDIX 7'!E20+'APPENDIX 8'!E20+'APPENDIX 9'!E20+'APPENDIX 10'!E20+'APPENDIX 11'!E20</f>
        <v>2485554</v>
      </c>
      <c r="F20" s="6">
        <f>'APPENDIX 5'!F20+'APPENDIX 6'!F20+'APPENDIX 7'!F20+'APPENDIX 8'!F20+'APPENDIX 9'!F20+'APPENDIX 10'!F20+'APPENDIX 11'!F20</f>
        <v>0</v>
      </c>
      <c r="G20" s="6">
        <f>'APPENDIX 5'!G20+'APPENDIX 6'!G20+'APPENDIX 7'!G20+'APPENDIX 8'!G20+'APPENDIX 9'!G20+'APPENDIX 10'!G20+'APPENDIX 11'!G20</f>
        <v>1032374</v>
      </c>
      <c r="H20" s="6">
        <f>'APPENDIX 5'!H20+'APPENDIX 6'!H20+'APPENDIX 7'!H20+'APPENDIX 8'!H20+'APPENDIX 9'!H20+'APPENDIX 10'!H20+'APPENDIX 11'!H20</f>
        <v>1032374</v>
      </c>
      <c r="I20" s="6">
        <f>'APPENDIX 5'!I20+'APPENDIX 6'!I20+'APPENDIX 7'!I20+'APPENDIX 8'!I20+'APPENDIX 9'!I20+'APPENDIX 10'!I20+'APPENDIX 11'!I20</f>
        <v>0</v>
      </c>
      <c r="J20" s="6">
        <f>'APPENDIX 5'!J20+'APPENDIX 6'!J20+'APPENDIX 7'!J20+'APPENDIX 8'!J20+'APPENDIX 9'!J20+'APPENDIX 10'!J20+'APPENDIX 11'!J20</f>
        <v>0</v>
      </c>
      <c r="K20" s="6">
        <f>'APPENDIX 5'!K20+'APPENDIX 6'!K20+'APPENDIX 7'!K20+'APPENDIX 8'!K20+'APPENDIX 9'!K20+'APPENDIX 10'!K20+'APPENDIX 11'!K20</f>
        <v>0</v>
      </c>
      <c r="L20" s="6">
        <f>'APPENDIX 5'!L20+'APPENDIX 6'!L20+'APPENDIX 7'!L20+'APPENDIX 8'!L20+'APPENDIX 9'!L20+'APPENDIX 10'!L20+'APPENDIX 11'!L20</f>
        <v>159202</v>
      </c>
      <c r="M20" s="6">
        <f>'APPENDIX 5'!M20+'APPENDIX 6'!M20+'APPENDIX 7'!M20+'APPENDIX 8'!M20+'APPENDIX 9'!M20+'APPENDIX 10'!M20+'APPENDIX 11'!M20</f>
        <v>496206</v>
      </c>
      <c r="N20" s="6">
        <f>'APPENDIX 5'!N20+'APPENDIX 6'!N20+'APPENDIX 7'!N20+'APPENDIX 8'!N20+'APPENDIX 9'!N20+'APPENDIX 10'!N20+'APPENDIX 11'!N20</f>
        <v>325576</v>
      </c>
      <c r="O20" s="6">
        <f>'APPENDIX 5'!O20+'APPENDIX 6'!O20+'APPENDIX 7'!O20+'APPENDIX 8'!O20+'APPENDIX 9'!O20+'APPENDIX 10'!O20+'APPENDIX 11'!O20</f>
        <v>0</v>
      </c>
      <c r="P20" s="6">
        <f>'APPENDIX 5'!P20+'APPENDIX 6'!P20+'APPENDIX 7'!P20+'APPENDIX 8'!P20+'APPENDIX 9'!P20+'APPENDIX 10'!P20+'APPENDIX 11'!P20</f>
        <v>0</v>
      </c>
      <c r="Q20" s="7">
        <f>'APPENDIX 5'!Q20+'APPENDIX 6'!Q20+'APPENDIX 7'!Q20+'APPENDIX 8'!Q20+'APPENDIX 9'!Q20+'APPENDIX 10'!Q20+'APPENDIX 11'!Q20</f>
        <v>11073705</v>
      </c>
    </row>
    <row r="21" spans="1:17" ht="29.25" customHeight="1" x14ac:dyDescent="0.3">
      <c r="A21" s="3"/>
      <c r="B21" s="72" t="s">
        <v>199</v>
      </c>
      <c r="C21" s="6">
        <f>'APPENDIX 5'!C21+'APPENDIX 6'!C21+'APPENDIX 7'!C21+'APPENDIX 8'!C21+'APPENDIX 9'!C21+'APPENDIX 10'!C21+'APPENDIX 11'!C21</f>
        <v>1564914</v>
      </c>
      <c r="D21" s="20">
        <f>'APPENDIX 5'!D21+'APPENDIX 6'!D21+'APPENDIX 7'!D21+'APPENDIX 8'!D21+'APPENDIX 9'!D21+'APPENDIX 10'!D21+'APPENDIX 11'!D21</f>
        <v>196713</v>
      </c>
      <c r="E21" s="6">
        <f>'APPENDIX 5'!E21+'APPENDIX 6'!E21+'APPENDIX 7'!E21+'APPENDIX 8'!E21+'APPENDIX 9'!E21+'APPENDIX 10'!E21+'APPENDIX 11'!E21</f>
        <v>143263</v>
      </c>
      <c r="F21" s="6">
        <f>'APPENDIX 5'!F21+'APPENDIX 6'!F21+'APPENDIX 7'!F21+'APPENDIX 8'!F21+'APPENDIX 9'!F21+'APPENDIX 10'!F21+'APPENDIX 11'!F21</f>
        <v>-2016</v>
      </c>
      <c r="G21" s="6">
        <f>'APPENDIX 5'!G21+'APPENDIX 6'!G21+'APPENDIX 7'!G21+'APPENDIX 8'!G21+'APPENDIX 9'!G21+'APPENDIX 10'!G21+'APPENDIX 11'!G21</f>
        <v>350668</v>
      </c>
      <c r="H21" s="6">
        <f>'APPENDIX 5'!H21+'APPENDIX 6'!H21+'APPENDIX 7'!H21+'APPENDIX 8'!H21+'APPENDIX 9'!H21+'APPENDIX 10'!H21+'APPENDIX 11'!H21</f>
        <v>415444</v>
      </c>
      <c r="I21" s="6">
        <f>'APPENDIX 5'!I21+'APPENDIX 6'!I21+'APPENDIX 7'!I21+'APPENDIX 8'!I21+'APPENDIX 9'!I21+'APPENDIX 10'!I21+'APPENDIX 11'!I21</f>
        <v>57271</v>
      </c>
      <c r="J21" s="6">
        <f>'APPENDIX 5'!J21+'APPENDIX 6'!J21+'APPENDIX 7'!J21+'APPENDIX 8'!J21+'APPENDIX 9'!J21+'APPENDIX 10'!J21+'APPENDIX 11'!J21</f>
        <v>0</v>
      </c>
      <c r="K21" s="6">
        <f>'APPENDIX 5'!K21+'APPENDIX 6'!K21+'APPENDIX 7'!K21+'APPENDIX 8'!K21+'APPENDIX 9'!K21+'APPENDIX 10'!K21+'APPENDIX 11'!K21</f>
        <v>0</v>
      </c>
      <c r="L21" s="6">
        <f>'APPENDIX 5'!L21+'APPENDIX 6'!L21+'APPENDIX 7'!L21+'APPENDIX 8'!L21+'APPENDIX 9'!L21+'APPENDIX 10'!L21+'APPENDIX 11'!L21</f>
        <v>9003</v>
      </c>
      <c r="M21" s="6">
        <f>'APPENDIX 5'!M21+'APPENDIX 6'!M21+'APPENDIX 7'!M21+'APPENDIX 8'!M21+'APPENDIX 9'!M21+'APPENDIX 10'!M21+'APPENDIX 11'!M21</f>
        <v>119820</v>
      </c>
      <c r="N21" s="6">
        <f>'APPENDIX 5'!N21+'APPENDIX 6'!N21+'APPENDIX 7'!N21+'APPENDIX 8'!N21+'APPENDIX 9'!N21+'APPENDIX 10'!N21+'APPENDIX 11'!N21</f>
        <v>109195</v>
      </c>
      <c r="O21" s="6">
        <f>'APPENDIX 5'!O21+'APPENDIX 6'!O21+'APPENDIX 7'!O21+'APPENDIX 8'!O21+'APPENDIX 9'!O21+'APPENDIX 10'!O21+'APPENDIX 11'!O21</f>
        <v>0</v>
      </c>
      <c r="P21" s="6">
        <f>'APPENDIX 5'!P21+'APPENDIX 6'!P21+'APPENDIX 7'!P21+'APPENDIX 8'!P21+'APPENDIX 9'!P21+'APPENDIX 10'!P21+'APPENDIX 11'!P21</f>
        <v>-212376</v>
      </c>
      <c r="Q21" s="7">
        <f>'APPENDIX 5'!Q21+'APPENDIX 6'!Q21+'APPENDIX 7'!Q21+'APPENDIX 8'!Q21+'APPENDIX 9'!Q21+'APPENDIX 10'!Q21+'APPENDIX 11'!Q21</f>
        <v>1426194</v>
      </c>
    </row>
    <row r="22" spans="1:17" ht="29.25" customHeight="1" x14ac:dyDescent="0.3">
      <c r="A22" s="3"/>
      <c r="B22" s="13" t="s">
        <v>60</v>
      </c>
      <c r="C22" s="6">
        <f>'APPENDIX 5'!C22+'APPENDIX 6'!C22+'APPENDIX 7'!C22+'APPENDIX 8'!C22+'APPENDIX 9'!C22+'APPENDIX 10'!C22+'APPENDIX 11'!C22</f>
        <v>11702757</v>
      </c>
      <c r="D22" s="20">
        <f>'APPENDIX 5'!D22+'APPENDIX 6'!D22+'APPENDIX 7'!D22+'APPENDIX 8'!D22+'APPENDIX 9'!D22+'APPENDIX 10'!D22+'APPENDIX 11'!D22</f>
        <v>1507989</v>
      </c>
      <c r="E22" s="6">
        <f>'APPENDIX 5'!E22+'APPENDIX 6'!E22+'APPENDIX 7'!E22+'APPENDIX 8'!E22+'APPENDIX 9'!E22+'APPENDIX 10'!E22+'APPENDIX 11'!E22</f>
        <v>1385594</v>
      </c>
      <c r="F22" s="6">
        <f>'APPENDIX 5'!F22+'APPENDIX 6'!F22+'APPENDIX 7'!F22+'APPENDIX 8'!F22+'APPENDIX 9'!F22+'APPENDIX 10'!F22+'APPENDIX 11'!F22</f>
        <v>289555</v>
      </c>
      <c r="G22" s="6">
        <f>'APPENDIX 5'!G22+'APPENDIX 6'!G22+'APPENDIX 7'!G22+'APPENDIX 8'!G22+'APPENDIX 9'!G22+'APPENDIX 10'!G22+'APPENDIX 11'!G22</f>
        <v>1558251</v>
      </c>
      <c r="H22" s="6">
        <f>'APPENDIX 5'!H22+'APPENDIX 6'!H22+'APPENDIX 7'!H22+'APPENDIX 8'!H22+'APPENDIX 9'!H22+'APPENDIX 10'!H22+'APPENDIX 11'!H22</f>
        <v>615912</v>
      </c>
      <c r="I22" s="6">
        <f>'APPENDIX 5'!I22+'APPENDIX 6'!I22+'APPENDIX 7'!I22+'APPENDIX 8'!I22+'APPENDIX 9'!I22+'APPENDIX 10'!I22+'APPENDIX 11'!I22</f>
        <v>862493</v>
      </c>
      <c r="J22" s="6">
        <f>'APPENDIX 5'!J22+'APPENDIX 6'!J22+'APPENDIX 7'!J22+'APPENDIX 8'!J22+'APPENDIX 9'!J22+'APPENDIX 10'!J22+'APPENDIX 11'!J22</f>
        <v>0</v>
      </c>
      <c r="K22" s="6">
        <f>'APPENDIX 5'!K22+'APPENDIX 6'!K22+'APPENDIX 7'!K22+'APPENDIX 8'!K22+'APPENDIX 9'!K22+'APPENDIX 10'!K22+'APPENDIX 11'!K22</f>
        <v>1024</v>
      </c>
      <c r="L22" s="6">
        <f>'APPENDIX 5'!L22+'APPENDIX 6'!L22+'APPENDIX 7'!L22+'APPENDIX 8'!L22+'APPENDIX 9'!L22+'APPENDIX 10'!L22+'APPENDIX 11'!L22</f>
        <v>157806</v>
      </c>
      <c r="M22" s="6">
        <f>'APPENDIX 5'!M22+'APPENDIX 6'!M22+'APPENDIX 7'!M22+'APPENDIX 8'!M22+'APPENDIX 9'!M22+'APPENDIX 10'!M22+'APPENDIX 11'!M22</f>
        <v>696776</v>
      </c>
      <c r="N22" s="6">
        <f>'APPENDIX 5'!N22+'APPENDIX 6'!N22+'APPENDIX 7'!N22+'APPENDIX 8'!N22+'APPENDIX 9'!N22+'APPENDIX 10'!N22+'APPENDIX 11'!N22</f>
        <v>331333</v>
      </c>
      <c r="O22" s="6">
        <f>'APPENDIX 5'!O22+'APPENDIX 6'!O22+'APPENDIX 7'!O22+'APPENDIX 8'!O22+'APPENDIX 9'!O22+'APPENDIX 10'!O22+'APPENDIX 11'!O22</f>
        <v>35817</v>
      </c>
      <c r="P22" s="6">
        <f>'APPENDIX 5'!P22+'APPENDIX 6'!P22+'APPENDIX 7'!P22+'APPENDIX 8'!P22+'APPENDIX 9'!P22+'APPENDIX 10'!P22+'APPENDIX 11'!P22</f>
        <v>-238544</v>
      </c>
      <c r="Q22" s="7">
        <f>'APPENDIX 5'!Q22+'APPENDIX 6'!Q22+'APPENDIX 7'!Q22+'APPENDIX 8'!Q22+'APPENDIX 9'!Q22+'APPENDIX 10'!Q22+'APPENDIX 11'!Q22</f>
        <v>11577955</v>
      </c>
    </row>
    <row r="23" spans="1:17" ht="29.25" customHeight="1" x14ac:dyDescent="0.3">
      <c r="A23" s="3"/>
      <c r="B23" s="13" t="s">
        <v>61</v>
      </c>
      <c r="C23" s="6">
        <f>'APPENDIX 5'!C23+'APPENDIX 6'!C23+'APPENDIX 7'!C23+'APPENDIX 8'!C23+'APPENDIX 9'!C23+'APPENDIX 10'!C23+'APPENDIX 11'!C23</f>
        <v>3079741</v>
      </c>
      <c r="D23" s="6">
        <f>'APPENDIX 5'!D23+'APPENDIX 6'!D23+'APPENDIX 7'!D23+'APPENDIX 8'!D23+'APPENDIX 9'!D23+'APPENDIX 10'!D23+'APPENDIX 11'!D23</f>
        <v>2093503</v>
      </c>
      <c r="E23" s="6">
        <f>'APPENDIX 5'!E23+'APPENDIX 6'!E23+'APPENDIX 7'!E23+'APPENDIX 8'!E23+'APPENDIX 9'!E23+'APPENDIX 10'!E23+'APPENDIX 11'!E23</f>
        <v>1493345</v>
      </c>
      <c r="F23" s="6">
        <f>'APPENDIX 5'!F23+'APPENDIX 6'!F23+'APPENDIX 7'!F23+'APPENDIX 8'!F23+'APPENDIX 9'!F23+'APPENDIX 10'!F23+'APPENDIX 11'!F23</f>
        <v>0</v>
      </c>
      <c r="G23" s="6">
        <f>'APPENDIX 5'!G23+'APPENDIX 6'!G23+'APPENDIX 7'!G23+'APPENDIX 8'!G23+'APPENDIX 9'!G23+'APPENDIX 10'!G23+'APPENDIX 11'!G23</f>
        <v>1342756</v>
      </c>
      <c r="H23" s="6">
        <f>'APPENDIX 5'!H23+'APPENDIX 6'!H23+'APPENDIX 7'!H23+'APPENDIX 8'!H23+'APPENDIX 9'!H23+'APPENDIX 10'!H23+'APPENDIX 11'!H23</f>
        <v>1713606</v>
      </c>
      <c r="I23" s="6">
        <f>'APPENDIX 5'!I23+'APPENDIX 6'!I23+'APPENDIX 7'!I23+'APPENDIX 8'!I23+'APPENDIX 9'!I23+'APPENDIX 10'!I23+'APPENDIX 11'!I23</f>
        <v>0</v>
      </c>
      <c r="J23" s="6">
        <f>'APPENDIX 5'!J23+'APPENDIX 6'!J23+'APPENDIX 7'!J23+'APPENDIX 8'!J23+'APPENDIX 9'!J23+'APPENDIX 10'!J23+'APPENDIX 11'!J23</f>
        <v>0</v>
      </c>
      <c r="K23" s="6">
        <f>'APPENDIX 5'!K23+'APPENDIX 6'!K23+'APPENDIX 7'!K23+'APPENDIX 8'!K23+'APPENDIX 9'!K23+'APPENDIX 10'!K23+'APPENDIX 11'!K23</f>
        <v>0</v>
      </c>
      <c r="L23" s="6">
        <f>'APPENDIX 5'!L23+'APPENDIX 6'!L23+'APPENDIX 7'!L23+'APPENDIX 8'!L23+'APPENDIX 9'!L23+'APPENDIX 10'!L23+'APPENDIX 11'!L23</f>
        <v>316778</v>
      </c>
      <c r="M23" s="6">
        <f>'APPENDIX 5'!M23+'APPENDIX 6'!M23+'APPENDIX 7'!M23+'APPENDIX 8'!M23+'APPENDIX 9'!M23+'APPENDIX 10'!M23+'APPENDIX 11'!M23</f>
        <v>363820</v>
      </c>
      <c r="N23" s="6">
        <f>'APPENDIX 5'!N23+'APPENDIX 6'!N23+'APPENDIX 7'!N23+'APPENDIX 8'!N23+'APPENDIX 9'!N23+'APPENDIX 10'!N23+'APPENDIX 11'!N23</f>
        <v>59417</v>
      </c>
      <c r="O23" s="6">
        <f>'APPENDIX 5'!O23+'APPENDIX 6'!O23+'APPENDIX 7'!O23+'APPENDIX 8'!O23+'APPENDIX 9'!O23+'APPENDIX 10'!O23+'APPENDIX 11'!O23</f>
        <v>0</v>
      </c>
      <c r="P23" s="6">
        <f>'APPENDIX 5'!P23+'APPENDIX 6'!P23+'APPENDIX 7'!P23+'APPENDIX 8'!P23+'APPENDIX 9'!P23+'APPENDIX 10'!P23+'APPENDIX 11'!P23</f>
        <v>0</v>
      </c>
      <c r="Q23" s="7">
        <f>'APPENDIX 5'!Q23+'APPENDIX 6'!Q23+'APPENDIX 7'!Q23+'APPENDIX 8'!Q23+'APPENDIX 9'!Q23+'APPENDIX 10'!Q23+'APPENDIX 11'!Q23</f>
        <v>2238298</v>
      </c>
    </row>
    <row r="24" spans="1:17" ht="29.25" customHeight="1" x14ac:dyDescent="0.3">
      <c r="A24" s="3"/>
      <c r="B24" s="13" t="s">
        <v>136</v>
      </c>
      <c r="C24" s="6">
        <f>'APPENDIX 5'!C24+'APPENDIX 6'!C24+'APPENDIX 7'!C24+'APPENDIX 8'!C24+'APPENDIX 9'!C24+'APPENDIX 10'!C24+'APPENDIX 11'!C24</f>
        <v>561193</v>
      </c>
      <c r="D24" s="6">
        <f>'APPENDIX 5'!D24+'APPENDIX 6'!D24+'APPENDIX 7'!D24+'APPENDIX 8'!D24+'APPENDIX 9'!D24+'APPENDIX 10'!D24+'APPENDIX 11'!D24</f>
        <v>302575</v>
      </c>
      <c r="E24" s="6">
        <f>'APPENDIX 5'!E24+'APPENDIX 6'!E24+'APPENDIX 7'!E24+'APPENDIX 8'!E24+'APPENDIX 9'!E24+'APPENDIX 10'!E24+'APPENDIX 11'!E24</f>
        <v>284856</v>
      </c>
      <c r="F24" s="6">
        <f>'APPENDIX 5'!F24+'APPENDIX 6'!F24+'APPENDIX 7'!F24+'APPENDIX 8'!F24+'APPENDIX 9'!F24+'APPENDIX 10'!F24+'APPENDIX 11'!F24</f>
        <v>9781</v>
      </c>
      <c r="G24" s="6">
        <f>'APPENDIX 5'!G24+'APPENDIX 6'!G24+'APPENDIX 7'!G24+'APPENDIX 8'!G24+'APPENDIX 9'!G24+'APPENDIX 10'!G24+'APPENDIX 11'!G24</f>
        <v>142396</v>
      </c>
      <c r="H24" s="6">
        <f>'APPENDIX 5'!H24+'APPENDIX 6'!H24+'APPENDIX 7'!H24+'APPENDIX 8'!H24+'APPENDIX 9'!H24+'APPENDIX 10'!H24+'APPENDIX 11'!H24</f>
        <v>117207</v>
      </c>
      <c r="I24" s="6">
        <f>'APPENDIX 5'!I24+'APPENDIX 6'!I24+'APPENDIX 7'!I24+'APPENDIX 8'!I24+'APPENDIX 9'!I24+'APPENDIX 10'!I24+'APPENDIX 11'!I24</f>
        <v>2517</v>
      </c>
      <c r="J24" s="6">
        <f>'APPENDIX 5'!J24+'APPENDIX 6'!J24+'APPENDIX 7'!J24+'APPENDIX 8'!J24+'APPENDIX 9'!J24+'APPENDIX 10'!J24+'APPENDIX 11'!J24</f>
        <v>10</v>
      </c>
      <c r="K24" s="6">
        <f>'APPENDIX 5'!K24+'APPENDIX 6'!K24+'APPENDIX 7'!K24+'APPENDIX 8'!K24+'APPENDIX 9'!K24+'APPENDIX 10'!K24+'APPENDIX 11'!K24</f>
        <v>0</v>
      </c>
      <c r="L24" s="6">
        <f>'APPENDIX 5'!L24+'APPENDIX 6'!L24+'APPENDIX 7'!L24+'APPENDIX 8'!L24+'APPENDIX 9'!L24+'APPENDIX 10'!L24+'APPENDIX 11'!L24</f>
        <v>77664</v>
      </c>
      <c r="M24" s="6">
        <f>'APPENDIX 5'!M24+'APPENDIX 6'!M24+'APPENDIX 7'!M24+'APPENDIX 8'!M24+'APPENDIX 9'!M24+'APPENDIX 10'!M24+'APPENDIX 11'!M24</f>
        <v>134882</v>
      </c>
      <c r="N24" s="6">
        <f>'APPENDIX 5'!N24+'APPENDIX 6'!N24+'APPENDIX 7'!N24+'APPENDIX 8'!N24+'APPENDIX 9'!N24+'APPENDIX 10'!N24+'APPENDIX 11'!N24</f>
        <v>55763</v>
      </c>
      <c r="O24" s="6">
        <f>'APPENDIX 5'!O24+'APPENDIX 6'!O24+'APPENDIX 7'!O24+'APPENDIX 8'!O24+'APPENDIX 9'!O24+'APPENDIX 10'!O24+'APPENDIX 11'!O24</f>
        <v>2160</v>
      </c>
      <c r="P24" s="6">
        <f>'APPENDIX 5'!P24+'APPENDIX 6'!P24+'APPENDIX 7'!P24+'APPENDIX 8'!P24+'APPENDIX 9'!P24+'APPENDIX 10'!P24+'APPENDIX 11'!P24</f>
        <v>0</v>
      </c>
      <c r="Q24" s="7">
        <f>'APPENDIX 5'!Q24+'APPENDIX 6'!Q24+'APPENDIX 7'!Q24+'APPENDIX 8'!Q24+'APPENDIX 9'!Q24+'APPENDIX 10'!Q24+'APPENDIX 11'!Q24</f>
        <v>577150</v>
      </c>
    </row>
    <row r="25" spans="1:17" ht="29.25" customHeight="1" x14ac:dyDescent="0.3">
      <c r="A25" s="3"/>
      <c r="B25" s="13" t="s">
        <v>137</v>
      </c>
      <c r="C25" s="6">
        <f>'APPENDIX 5'!C25+'APPENDIX 6'!C25+'APPENDIX 7'!C25+'APPENDIX 8'!C25+'APPENDIX 9'!C25+'APPENDIX 10'!C25+'APPENDIX 11'!C25</f>
        <v>1091827</v>
      </c>
      <c r="D25" s="6">
        <f>'APPENDIX 5'!D25+'APPENDIX 6'!D25+'APPENDIX 7'!D25+'APPENDIX 8'!D25+'APPENDIX 9'!D25+'APPENDIX 10'!D25+'APPENDIX 11'!D25</f>
        <v>45468</v>
      </c>
      <c r="E25" s="6">
        <f>'APPENDIX 5'!E25+'APPENDIX 6'!E25+'APPENDIX 7'!E25+'APPENDIX 8'!E25+'APPENDIX 9'!E25+'APPENDIX 10'!E25+'APPENDIX 11'!E25</f>
        <v>39171</v>
      </c>
      <c r="F25" s="6">
        <f>'APPENDIX 5'!F25+'APPENDIX 6'!F25+'APPENDIX 7'!F25+'APPENDIX 8'!F25+'APPENDIX 9'!F25+'APPENDIX 10'!F25+'APPENDIX 11'!F25</f>
        <v>0</v>
      </c>
      <c r="G25" s="6">
        <f>'APPENDIX 5'!G25+'APPENDIX 6'!G25+'APPENDIX 7'!G25+'APPENDIX 8'!G25+'APPENDIX 9'!G25+'APPENDIX 10'!G25+'APPENDIX 11'!G25</f>
        <v>310552</v>
      </c>
      <c r="H25" s="6">
        <f>'APPENDIX 5'!H25+'APPENDIX 6'!H25+'APPENDIX 7'!H25+'APPENDIX 8'!H25+'APPENDIX 9'!H25+'APPENDIX 10'!H25+'APPENDIX 11'!H25</f>
        <v>310552</v>
      </c>
      <c r="I25" s="6">
        <f>'APPENDIX 5'!I25+'APPENDIX 6'!I25+'APPENDIX 7'!I25+'APPENDIX 8'!I25+'APPENDIX 9'!I25+'APPENDIX 10'!I25+'APPENDIX 11'!I25</f>
        <v>0</v>
      </c>
      <c r="J25" s="6">
        <f>'APPENDIX 5'!J25+'APPENDIX 6'!J25+'APPENDIX 7'!J25+'APPENDIX 8'!J25+'APPENDIX 9'!J25+'APPENDIX 10'!J25+'APPENDIX 11'!J25</f>
        <v>0</v>
      </c>
      <c r="K25" s="6">
        <f>'APPENDIX 5'!K25+'APPENDIX 6'!K25+'APPENDIX 7'!K25+'APPENDIX 8'!K25+'APPENDIX 9'!K25+'APPENDIX 10'!K25+'APPENDIX 11'!K25</f>
        <v>0</v>
      </c>
      <c r="L25" s="6">
        <f>'APPENDIX 5'!L25+'APPENDIX 6'!L25+'APPENDIX 7'!L25+'APPENDIX 8'!L25+'APPENDIX 9'!L25+'APPENDIX 10'!L25+'APPENDIX 11'!L25</f>
        <v>3028</v>
      </c>
      <c r="M25" s="6">
        <f>'APPENDIX 5'!M25+'APPENDIX 6'!M25+'APPENDIX 7'!M25+'APPENDIX 8'!M25+'APPENDIX 9'!M25+'APPENDIX 10'!M25+'APPENDIX 11'!M25</f>
        <v>26237</v>
      </c>
      <c r="N25" s="6">
        <f>'APPENDIX 5'!N25+'APPENDIX 6'!N25+'APPENDIX 7'!N25+'APPENDIX 8'!N25+'APPENDIX 9'!N25+'APPENDIX 10'!N25+'APPENDIX 11'!N25</f>
        <v>81273</v>
      </c>
      <c r="O25" s="6">
        <f>'APPENDIX 5'!O25+'APPENDIX 6'!O25+'APPENDIX 7'!O25+'APPENDIX 8'!O25+'APPENDIX 9'!O25+'APPENDIX 10'!O25+'APPENDIX 11'!O25</f>
        <v>0</v>
      </c>
      <c r="P25" s="6">
        <f>'APPENDIX 5'!P25+'APPENDIX 6'!P25+'APPENDIX 7'!P25+'APPENDIX 8'!P25+'APPENDIX 9'!P25+'APPENDIX 10'!P25+'APPENDIX 11'!P25</f>
        <v>0</v>
      </c>
      <c r="Q25" s="7">
        <f>'APPENDIX 5'!Q25+'APPENDIX 6'!Q25+'APPENDIX 7'!Q25+'APPENDIX 8'!Q25+'APPENDIX 9'!Q25+'APPENDIX 10'!Q25+'APPENDIX 11'!Q25</f>
        <v>872453</v>
      </c>
    </row>
    <row r="26" spans="1:17" ht="29.25" customHeight="1" x14ac:dyDescent="0.3">
      <c r="A26" s="3"/>
      <c r="B26" s="13" t="s">
        <v>155</v>
      </c>
      <c r="C26" s="6">
        <f>'APPENDIX 5'!C26+'APPENDIX 6'!C26+'APPENDIX 7'!C26+'APPENDIX 8'!C26+'APPENDIX 9'!C26+'APPENDIX 10'!C26+'APPENDIX 11'!C26</f>
        <v>22464383</v>
      </c>
      <c r="D26" s="6">
        <f>'APPENDIX 5'!D26+'APPENDIX 6'!D26+'APPENDIX 7'!D26+'APPENDIX 8'!D26+'APPENDIX 9'!D26+'APPENDIX 10'!D26+'APPENDIX 11'!D26</f>
        <v>3409046</v>
      </c>
      <c r="E26" s="6">
        <f>'APPENDIX 5'!E26+'APPENDIX 6'!E26+'APPENDIX 7'!E26+'APPENDIX 8'!E26+'APPENDIX 9'!E26+'APPENDIX 10'!E26+'APPENDIX 11'!E26</f>
        <v>3133212</v>
      </c>
      <c r="F26" s="6">
        <f>'APPENDIX 5'!F26+'APPENDIX 6'!F26+'APPENDIX 7'!F26+'APPENDIX 8'!F26+'APPENDIX 9'!F26+'APPENDIX 10'!F26+'APPENDIX 11'!F26</f>
        <v>0</v>
      </c>
      <c r="G26" s="6">
        <f>'APPENDIX 5'!G26+'APPENDIX 6'!G26+'APPENDIX 7'!G26+'APPENDIX 8'!G26+'APPENDIX 9'!G26+'APPENDIX 10'!G26+'APPENDIX 11'!G26</f>
        <v>3637511</v>
      </c>
      <c r="H26" s="6">
        <f>'APPENDIX 5'!H26+'APPENDIX 6'!H26+'APPENDIX 7'!H26+'APPENDIX 8'!H26+'APPENDIX 9'!H26+'APPENDIX 10'!H26+'APPENDIX 11'!H26</f>
        <v>3580543</v>
      </c>
      <c r="I26" s="6">
        <f>'APPENDIX 5'!I26+'APPENDIX 6'!I26+'APPENDIX 7'!I26+'APPENDIX 8'!I26+'APPENDIX 9'!I26+'APPENDIX 10'!I26+'APPENDIX 11'!I26</f>
        <v>0</v>
      </c>
      <c r="J26" s="6">
        <f>'APPENDIX 5'!J26+'APPENDIX 6'!J26+'APPENDIX 7'!J26+'APPENDIX 8'!J26+'APPENDIX 9'!J26+'APPENDIX 10'!J26+'APPENDIX 11'!J26</f>
        <v>0</v>
      </c>
      <c r="K26" s="6">
        <f>'APPENDIX 5'!K26+'APPENDIX 6'!K26+'APPENDIX 7'!K26+'APPENDIX 8'!K26+'APPENDIX 9'!K26+'APPENDIX 10'!K26+'APPENDIX 11'!K26</f>
        <v>0</v>
      </c>
      <c r="L26" s="6">
        <f>'APPENDIX 5'!L26+'APPENDIX 6'!L26+'APPENDIX 7'!L26+'APPENDIX 8'!L26+'APPENDIX 9'!L26+'APPENDIX 10'!L26+'APPENDIX 11'!L26</f>
        <v>316868</v>
      </c>
      <c r="M26" s="6">
        <f>'APPENDIX 5'!M26+'APPENDIX 6'!M26+'APPENDIX 7'!M26+'APPENDIX 8'!M26+'APPENDIX 9'!M26+'APPENDIX 10'!M26+'APPENDIX 11'!M26</f>
        <v>672433</v>
      </c>
      <c r="N26" s="6">
        <f>'APPENDIX 5'!N26+'APPENDIX 6'!N26+'APPENDIX 7'!N26+'APPENDIX 8'!N26+'APPENDIX 9'!N26+'APPENDIX 10'!N26+'APPENDIX 11'!N26</f>
        <v>1135268</v>
      </c>
      <c r="O26" s="6">
        <f>'APPENDIX 5'!O26+'APPENDIX 6'!O26+'APPENDIX 7'!O26+'APPENDIX 8'!O26+'APPENDIX 9'!O26+'APPENDIX 10'!O26+'APPENDIX 11'!O26</f>
        <v>0</v>
      </c>
      <c r="P26" s="6">
        <f>'APPENDIX 5'!P26+'APPENDIX 6'!P26+'APPENDIX 7'!P26+'APPENDIX 8'!P26+'APPENDIX 9'!P26+'APPENDIX 10'!P26+'APPENDIX 11'!P26</f>
        <v>0</v>
      </c>
      <c r="Q26" s="7">
        <f>'APPENDIX 5'!Q26+'APPENDIX 6'!Q26+'APPENDIX 7'!Q26+'APPENDIX 8'!Q26+'APPENDIX 9'!Q26+'APPENDIX 10'!Q26+'APPENDIX 11'!Q26</f>
        <v>22163019</v>
      </c>
    </row>
    <row r="27" spans="1:17" ht="29.25" customHeight="1" x14ac:dyDescent="0.3">
      <c r="A27" s="3"/>
      <c r="B27" s="13" t="s">
        <v>38</v>
      </c>
      <c r="C27" s="6">
        <f>'APPENDIX 5'!C27+'APPENDIX 6'!C27+'APPENDIX 7'!C27+'APPENDIX 8'!C27+'APPENDIX 9'!C27+'APPENDIX 10'!C27+'APPENDIX 11'!C27</f>
        <v>41155</v>
      </c>
      <c r="D27" s="6">
        <f>'APPENDIX 5'!D27+'APPENDIX 6'!D27+'APPENDIX 7'!D27+'APPENDIX 8'!D27+'APPENDIX 9'!D27+'APPENDIX 10'!D27+'APPENDIX 11'!D27</f>
        <v>40342</v>
      </c>
      <c r="E27" s="6">
        <f>'APPENDIX 5'!E27+'APPENDIX 6'!E27+'APPENDIX 7'!E27+'APPENDIX 8'!E27+'APPENDIX 9'!E27+'APPENDIX 10'!E27+'APPENDIX 11'!E27</f>
        <v>23962</v>
      </c>
      <c r="F27" s="6">
        <f>'APPENDIX 5'!F27+'APPENDIX 6'!F27+'APPENDIX 7'!F27+'APPENDIX 8'!F27+'APPENDIX 9'!F27+'APPENDIX 10'!F27+'APPENDIX 11'!F27</f>
        <v>0</v>
      </c>
      <c r="G27" s="6">
        <f>'APPENDIX 5'!G27+'APPENDIX 6'!G27+'APPENDIX 7'!G27+'APPENDIX 8'!G27+'APPENDIX 9'!G27+'APPENDIX 10'!G27+'APPENDIX 11'!G27</f>
        <v>0</v>
      </c>
      <c r="H27" s="6">
        <f>'APPENDIX 5'!H27+'APPENDIX 6'!H27+'APPENDIX 7'!H27+'APPENDIX 8'!H27+'APPENDIX 9'!H27+'APPENDIX 10'!H27+'APPENDIX 11'!H27</f>
        <v>0</v>
      </c>
      <c r="I27" s="6">
        <f>'APPENDIX 5'!I27+'APPENDIX 6'!I27+'APPENDIX 7'!I27+'APPENDIX 8'!I27+'APPENDIX 9'!I27+'APPENDIX 10'!I27+'APPENDIX 11'!I27</f>
        <v>0</v>
      </c>
      <c r="J27" s="6">
        <f>'APPENDIX 5'!J27+'APPENDIX 6'!J27+'APPENDIX 7'!J27+'APPENDIX 8'!J27+'APPENDIX 9'!J27+'APPENDIX 10'!J27+'APPENDIX 11'!J27</f>
        <v>0</v>
      </c>
      <c r="K27" s="6">
        <f>'APPENDIX 5'!K27+'APPENDIX 6'!K27+'APPENDIX 7'!K27+'APPENDIX 8'!K27+'APPENDIX 9'!K27+'APPENDIX 10'!K27+'APPENDIX 11'!K27</f>
        <v>0</v>
      </c>
      <c r="L27" s="6">
        <f>'APPENDIX 5'!L27+'APPENDIX 6'!L27+'APPENDIX 7'!L27+'APPENDIX 8'!L27+'APPENDIX 9'!L27+'APPENDIX 10'!L27+'APPENDIX 11'!L27</f>
        <v>-433</v>
      </c>
      <c r="M27" s="6">
        <f>'APPENDIX 5'!M27+'APPENDIX 6'!M27+'APPENDIX 7'!M27+'APPENDIX 8'!M27+'APPENDIX 9'!M27+'APPENDIX 10'!M27+'APPENDIX 11'!M27</f>
        <v>18730</v>
      </c>
      <c r="N27" s="6">
        <f>'APPENDIX 5'!N27+'APPENDIX 6'!N27+'APPENDIX 7'!N27+'APPENDIX 8'!N27+'APPENDIX 9'!N27+'APPENDIX 10'!N27+'APPENDIX 11'!N27</f>
        <v>12220</v>
      </c>
      <c r="O27" s="6">
        <f>'APPENDIX 5'!O27+'APPENDIX 6'!O27+'APPENDIX 7'!O27+'APPENDIX 8'!O27+'APPENDIX 9'!O27+'APPENDIX 10'!O27+'APPENDIX 11'!O27</f>
        <v>0</v>
      </c>
      <c r="P27" s="6">
        <f>'APPENDIX 5'!P27+'APPENDIX 6'!P27+'APPENDIX 7'!P27+'APPENDIX 8'!P27+'APPENDIX 9'!P27+'APPENDIX 10'!P27+'APPENDIX 11'!P27</f>
        <v>0</v>
      </c>
      <c r="Q27" s="7">
        <f>'APPENDIX 5'!Q27+'APPENDIX 6'!Q27+'APPENDIX 7'!Q27+'APPENDIX 8'!Q27+'APPENDIX 9'!Q27+'APPENDIX 10'!Q27+'APPENDIX 11'!Q27</f>
        <v>59039</v>
      </c>
    </row>
    <row r="28" spans="1:17" ht="29.25" customHeight="1" x14ac:dyDescent="0.3">
      <c r="A28" s="3"/>
      <c r="B28" s="13" t="s">
        <v>62</v>
      </c>
      <c r="C28" s="6">
        <f>'APPENDIX 5'!C28+'APPENDIX 6'!C28+'APPENDIX 7'!C28+'APPENDIX 8'!C28+'APPENDIX 9'!C28+'APPENDIX 10'!C28+'APPENDIX 11'!C28</f>
        <v>2348184</v>
      </c>
      <c r="D28" s="6">
        <f>'APPENDIX 5'!D28+'APPENDIX 6'!D28+'APPENDIX 7'!D28+'APPENDIX 8'!D28+'APPENDIX 9'!D28+'APPENDIX 10'!D28+'APPENDIX 11'!D28</f>
        <v>324913</v>
      </c>
      <c r="E28" s="6">
        <f>'APPENDIX 5'!E28+'APPENDIX 6'!E28+'APPENDIX 7'!E28+'APPENDIX 8'!E28+'APPENDIX 9'!E28+'APPENDIX 10'!E28+'APPENDIX 11'!E28</f>
        <v>274286</v>
      </c>
      <c r="F28" s="6">
        <f>'APPENDIX 5'!F28+'APPENDIX 6'!F28+'APPENDIX 7'!F28+'APPENDIX 8'!F28+'APPENDIX 9'!F28+'APPENDIX 10'!F28+'APPENDIX 11'!F28</f>
        <v>0</v>
      </c>
      <c r="G28" s="6">
        <f>'APPENDIX 5'!G28+'APPENDIX 6'!G28+'APPENDIX 7'!G28+'APPENDIX 8'!G28+'APPENDIX 9'!G28+'APPENDIX 10'!G28+'APPENDIX 11'!G28</f>
        <v>268235</v>
      </c>
      <c r="H28" s="6">
        <f>'APPENDIX 5'!H28+'APPENDIX 6'!H28+'APPENDIX 7'!H28+'APPENDIX 8'!H28+'APPENDIX 9'!H28+'APPENDIX 10'!H28+'APPENDIX 11'!H28</f>
        <v>177425</v>
      </c>
      <c r="I28" s="6">
        <f>'APPENDIX 5'!I28+'APPENDIX 6'!I28+'APPENDIX 7'!I28+'APPENDIX 8'!I28+'APPENDIX 9'!I28+'APPENDIX 10'!I28+'APPENDIX 11'!I28</f>
        <v>0</v>
      </c>
      <c r="J28" s="6">
        <f>'APPENDIX 5'!J28+'APPENDIX 6'!J28+'APPENDIX 7'!J28+'APPENDIX 8'!J28+'APPENDIX 9'!J28+'APPENDIX 10'!J28+'APPENDIX 11'!J28</f>
        <v>0</v>
      </c>
      <c r="K28" s="6">
        <f>'APPENDIX 5'!K28+'APPENDIX 6'!K28+'APPENDIX 7'!K28+'APPENDIX 8'!K28+'APPENDIX 9'!K28+'APPENDIX 10'!K28+'APPENDIX 11'!K28</f>
        <v>82169</v>
      </c>
      <c r="L28" s="6">
        <f>'APPENDIX 5'!L28+'APPENDIX 6'!L28+'APPENDIX 7'!L28+'APPENDIX 8'!L28+'APPENDIX 9'!L28+'APPENDIX 10'!L28+'APPENDIX 11'!L28</f>
        <v>-3579</v>
      </c>
      <c r="M28" s="6">
        <f>'APPENDIX 5'!M28+'APPENDIX 6'!M28+'APPENDIX 7'!M28+'APPENDIX 8'!M28+'APPENDIX 9'!M28+'APPENDIX 10'!M28+'APPENDIX 11'!M28</f>
        <v>59124</v>
      </c>
      <c r="N28" s="6">
        <f>'APPENDIX 5'!N28+'APPENDIX 6'!N28+'APPENDIX 7'!N28+'APPENDIX 8'!N28+'APPENDIX 9'!N28+'APPENDIX 10'!N28+'APPENDIX 11'!N28</f>
        <v>77533</v>
      </c>
      <c r="O28" s="6">
        <f>'APPENDIX 5'!O28+'APPENDIX 6'!O28+'APPENDIX 7'!O28+'APPENDIX 8'!O28+'APPENDIX 9'!O28+'APPENDIX 10'!O28+'APPENDIX 11'!O28</f>
        <v>0</v>
      </c>
      <c r="P28" s="6">
        <f>'APPENDIX 5'!P28+'APPENDIX 6'!P28+'APPENDIX 7'!P28+'APPENDIX 8'!P28+'APPENDIX 9'!P28+'APPENDIX 10'!P28+'APPENDIX 11'!P28</f>
        <v>0</v>
      </c>
      <c r="Q28" s="7">
        <f>'APPENDIX 5'!Q28+'APPENDIX 6'!Q28+'APPENDIX 7'!Q28+'APPENDIX 8'!Q28+'APPENDIX 9'!Q28+'APPENDIX 10'!Q28+'APPENDIX 11'!Q28</f>
        <v>2384863</v>
      </c>
    </row>
    <row r="29" spans="1:17" ht="29.25" customHeight="1" x14ac:dyDescent="0.3">
      <c r="A29" s="3"/>
      <c r="B29" s="13" t="s">
        <v>63</v>
      </c>
      <c r="C29" s="6">
        <f>'APPENDIX 5'!C29+'APPENDIX 6'!C29+'APPENDIX 7'!C29+'APPENDIX 8'!C29+'APPENDIX 9'!C29+'APPENDIX 10'!C29+'APPENDIX 11'!C29</f>
        <v>24458</v>
      </c>
      <c r="D29" s="6">
        <f>'APPENDIX 5'!D29+'APPENDIX 6'!D29+'APPENDIX 7'!D29+'APPENDIX 8'!D29+'APPENDIX 9'!D29+'APPENDIX 10'!D29+'APPENDIX 11'!D29</f>
        <v>29935</v>
      </c>
      <c r="E29" s="6">
        <f>'APPENDIX 5'!E29+'APPENDIX 6'!E29+'APPENDIX 7'!E29+'APPENDIX 8'!E29+'APPENDIX 9'!E29+'APPENDIX 10'!E29+'APPENDIX 11'!E29</f>
        <v>23459</v>
      </c>
      <c r="F29" s="6">
        <f>'APPENDIX 5'!F29+'APPENDIX 6'!F29+'APPENDIX 7'!F29+'APPENDIX 8'!F29+'APPENDIX 9'!F29+'APPENDIX 10'!F29+'APPENDIX 11'!F29</f>
        <v>0</v>
      </c>
      <c r="G29" s="6">
        <f>'APPENDIX 5'!G29+'APPENDIX 6'!G29+'APPENDIX 7'!G29+'APPENDIX 8'!G29+'APPENDIX 9'!G29+'APPENDIX 10'!G29+'APPENDIX 11'!G29</f>
        <v>18113</v>
      </c>
      <c r="H29" s="6">
        <f>'APPENDIX 5'!H29+'APPENDIX 6'!H29+'APPENDIX 7'!H29+'APPENDIX 8'!H29+'APPENDIX 9'!H29+'APPENDIX 10'!H29+'APPENDIX 11'!H29</f>
        <v>9437</v>
      </c>
      <c r="I29" s="6">
        <f>'APPENDIX 5'!I29+'APPENDIX 6'!I29+'APPENDIX 7'!I29+'APPENDIX 8'!I29+'APPENDIX 9'!I29+'APPENDIX 10'!I29+'APPENDIX 11'!I29</f>
        <v>0</v>
      </c>
      <c r="J29" s="6">
        <f>'APPENDIX 5'!J29+'APPENDIX 6'!J29+'APPENDIX 7'!J29+'APPENDIX 8'!J29+'APPENDIX 9'!J29+'APPENDIX 10'!J29+'APPENDIX 11'!J29</f>
        <v>0</v>
      </c>
      <c r="K29" s="6">
        <f>'APPENDIX 5'!K29+'APPENDIX 6'!K29+'APPENDIX 7'!K29+'APPENDIX 8'!K29+'APPENDIX 9'!K29+'APPENDIX 10'!K29+'APPENDIX 11'!K29</f>
        <v>0</v>
      </c>
      <c r="L29" s="6">
        <f>'APPENDIX 5'!L29+'APPENDIX 6'!L29+'APPENDIX 7'!L29+'APPENDIX 8'!L29+'APPENDIX 9'!L29+'APPENDIX 10'!L29+'APPENDIX 11'!L29</f>
        <v>1014</v>
      </c>
      <c r="M29" s="6">
        <f>'APPENDIX 5'!M29+'APPENDIX 6'!M29+'APPENDIX 7'!M29+'APPENDIX 8'!M29+'APPENDIX 9'!M29+'APPENDIX 10'!M29+'APPENDIX 11'!M29</f>
        <v>27488</v>
      </c>
      <c r="N29" s="6">
        <f>'APPENDIX 5'!N29+'APPENDIX 6'!N29+'APPENDIX 7'!N29+'APPENDIX 8'!N29+'APPENDIX 9'!N29+'APPENDIX 10'!N29+'APPENDIX 11'!N29</f>
        <v>31138</v>
      </c>
      <c r="O29" s="6">
        <f>'APPENDIX 5'!O29+'APPENDIX 6'!O29+'APPENDIX 7'!O29+'APPENDIX 8'!O29+'APPENDIX 9'!O29+'APPENDIX 10'!O29+'APPENDIX 11'!O29</f>
        <v>15749</v>
      </c>
      <c r="P29" s="6">
        <f>'APPENDIX 5'!P29+'APPENDIX 6'!P29+'APPENDIX 7'!P29+'APPENDIX 8'!P29+'APPENDIX 9'!P29+'APPENDIX 10'!P29+'APPENDIX 11'!P29</f>
        <v>0</v>
      </c>
      <c r="Q29" s="7">
        <f>'APPENDIX 5'!Q29+'APPENDIX 6'!Q29+'APPENDIX 7'!Q29+'APPENDIX 8'!Q29+'APPENDIX 9'!Q29+'APPENDIX 10'!Q29+'APPENDIX 11'!Q29</f>
        <v>25369</v>
      </c>
    </row>
    <row r="30" spans="1:17" ht="29.25" customHeight="1" x14ac:dyDescent="0.3">
      <c r="A30" s="3"/>
      <c r="B30" s="13" t="s">
        <v>64</v>
      </c>
      <c r="C30" s="6">
        <f>'APPENDIX 5'!C30+'APPENDIX 6'!C30+'APPENDIX 7'!C30+'APPENDIX 8'!C30+'APPENDIX 9'!C30+'APPENDIX 10'!C30+'APPENDIX 11'!C30</f>
        <v>9533305</v>
      </c>
      <c r="D30" s="6">
        <f>'APPENDIX 5'!D30+'APPENDIX 6'!D30+'APPENDIX 7'!D30+'APPENDIX 8'!D30+'APPENDIX 9'!D30+'APPENDIX 10'!D30+'APPENDIX 11'!D30</f>
        <v>1696799</v>
      </c>
      <c r="E30" s="6">
        <f>'APPENDIX 5'!E30+'APPENDIX 6'!E30+'APPENDIX 7'!E30+'APPENDIX 8'!E30+'APPENDIX 9'!E30+'APPENDIX 10'!E30+'APPENDIX 11'!E30</f>
        <v>1465418</v>
      </c>
      <c r="F30" s="6">
        <f>'APPENDIX 5'!F30+'APPENDIX 6'!F30+'APPENDIX 7'!F30+'APPENDIX 8'!F30+'APPENDIX 9'!F30+'APPENDIX 10'!F30+'APPENDIX 11'!F30</f>
        <v>0</v>
      </c>
      <c r="G30" s="6">
        <f>'APPENDIX 5'!G30+'APPENDIX 6'!G30+'APPENDIX 7'!G30+'APPENDIX 8'!G30+'APPENDIX 9'!G30+'APPENDIX 10'!G30+'APPENDIX 11'!G30</f>
        <v>1411435</v>
      </c>
      <c r="H30" s="6">
        <f>'APPENDIX 5'!H30+'APPENDIX 6'!H30+'APPENDIX 7'!H30+'APPENDIX 8'!H30+'APPENDIX 9'!H30+'APPENDIX 10'!H30+'APPENDIX 11'!H30</f>
        <v>1085800</v>
      </c>
      <c r="I30" s="6">
        <f>'APPENDIX 5'!I30+'APPENDIX 6'!I30+'APPENDIX 7'!I30+'APPENDIX 8'!I30+'APPENDIX 9'!I30+'APPENDIX 10'!I30+'APPENDIX 11'!I30</f>
        <v>128987</v>
      </c>
      <c r="J30" s="6">
        <f>'APPENDIX 5'!J30+'APPENDIX 6'!J30+'APPENDIX 7'!J30+'APPENDIX 8'!J30+'APPENDIX 9'!J30+'APPENDIX 10'!J30+'APPENDIX 11'!J30</f>
        <v>8</v>
      </c>
      <c r="K30" s="6">
        <f>'APPENDIX 5'!K30+'APPENDIX 6'!K30+'APPENDIX 7'!K30+'APPENDIX 8'!K30+'APPENDIX 9'!K30+'APPENDIX 10'!K30+'APPENDIX 11'!K30</f>
        <v>113107</v>
      </c>
      <c r="L30" s="6">
        <f>'APPENDIX 5'!L30+'APPENDIX 6'!L30+'APPENDIX 7'!L30+'APPENDIX 8'!L30+'APPENDIX 9'!L30+'APPENDIX 10'!L30+'APPENDIX 11'!L30</f>
        <v>26121</v>
      </c>
      <c r="M30" s="6">
        <f>'APPENDIX 5'!M30+'APPENDIX 6'!M30+'APPENDIX 7'!M30+'APPENDIX 8'!M30+'APPENDIX 9'!M30+'APPENDIX 10'!M30+'APPENDIX 11'!M30</f>
        <v>357888</v>
      </c>
      <c r="N30" s="6">
        <f>'APPENDIX 5'!N30+'APPENDIX 6'!N30+'APPENDIX 7'!N30+'APPENDIX 8'!N30+'APPENDIX 9'!N30+'APPENDIX 10'!N30+'APPENDIX 11'!N30</f>
        <v>0</v>
      </c>
      <c r="O30" s="6">
        <f>'APPENDIX 5'!O30+'APPENDIX 6'!O30+'APPENDIX 7'!O30+'APPENDIX 8'!O30+'APPENDIX 9'!O30+'APPENDIX 10'!O30+'APPENDIX 11'!O30</f>
        <v>0</v>
      </c>
      <c r="P30" s="6">
        <f>'APPENDIX 5'!P30+'APPENDIX 6'!P30+'APPENDIX 7'!P30+'APPENDIX 8'!P30+'APPENDIX 9'!P30+'APPENDIX 10'!P30+'APPENDIX 11'!P30</f>
        <v>0</v>
      </c>
      <c r="Q30" s="7">
        <f>'APPENDIX 5'!Q30+'APPENDIX 6'!Q30+'APPENDIX 7'!Q30+'APPENDIX 8'!Q30+'APPENDIX 9'!Q30+'APPENDIX 10'!Q30+'APPENDIX 11'!Q30</f>
        <v>9286812</v>
      </c>
    </row>
    <row r="31" spans="1:17" ht="29.25" customHeight="1" x14ac:dyDescent="0.25">
      <c r="A31" s="3"/>
      <c r="B31" s="79" t="s">
        <v>45</v>
      </c>
      <c r="C31" s="94">
        <f t="shared" ref="C31:Q31" si="0">SUM(C6:C30)</f>
        <v>300235184</v>
      </c>
      <c r="D31" s="94">
        <f t="shared" si="0"/>
        <v>62810418</v>
      </c>
      <c r="E31" s="94">
        <f t="shared" si="0"/>
        <v>58361747</v>
      </c>
      <c r="F31" s="94">
        <f t="shared" si="0"/>
        <v>297320</v>
      </c>
      <c r="G31" s="94">
        <f t="shared" si="0"/>
        <v>38687056</v>
      </c>
      <c r="H31" s="94">
        <f t="shared" si="0"/>
        <v>39015208</v>
      </c>
      <c r="I31" s="94">
        <f t="shared" si="0"/>
        <v>1313597</v>
      </c>
      <c r="J31" s="94">
        <f t="shared" si="0"/>
        <v>158</v>
      </c>
      <c r="K31" s="94">
        <f t="shared" si="0"/>
        <v>1069131</v>
      </c>
      <c r="L31" s="94">
        <f t="shared" si="0"/>
        <v>3940180</v>
      </c>
      <c r="M31" s="94">
        <f t="shared" si="0"/>
        <v>9616468</v>
      </c>
      <c r="N31" s="94">
        <f t="shared" si="0"/>
        <v>22018084</v>
      </c>
      <c r="O31" s="94">
        <f t="shared" si="0"/>
        <v>198485</v>
      </c>
      <c r="P31" s="94">
        <f t="shared" si="0"/>
        <v>313818</v>
      </c>
      <c r="Q31" s="94">
        <f t="shared" si="0"/>
        <v>325445285</v>
      </c>
    </row>
    <row r="32" spans="1:17" ht="29.25" customHeight="1" x14ac:dyDescent="0.25">
      <c r="A32" s="3"/>
      <c r="B32" s="255" t="s">
        <v>46</v>
      </c>
      <c r="C32" s="256"/>
      <c r="D32" s="256"/>
      <c r="E32" s="256"/>
      <c r="F32" s="256"/>
      <c r="G32" s="256"/>
      <c r="H32" s="256"/>
      <c r="I32" s="256"/>
      <c r="J32" s="256"/>
      <c r="K32" s="256"/>
      <c r="L32" s="256"/>
      <c r="M32" s="256"/>
      <c r="N32" s="256"/>
      <c r="O32" s="256"/>
      <c r="P32" s="256"/>
      <c r="Q32" s="257"/>
    </row>
    <row r="33" spans="1:17" ht="29.25" customHeight="1" x14ac:dyDescent="0.25">
      <c r="A33" s="3"/>
      <c r="B33" s="13" t="s">
        <v>47</v>
      </c>
      <c r="C33" s="34">
        <f>'APPENDIX 5'!C33+'APPENDIX 6'!C33+'APPENDIX 7'!C33+'APPENDIX 8'!C33+'APPENDIX 9'!C33+'APPENDIX 10'!C33+'APPENDIX 11'!C33</f>
        <v>0</v>
      </c>
      <c r="D33" s="34">
        <f>'APPENDIX 5'!D33+'APPENDIX 6'!D33+'APPENDIX 7'!D33+'APPENDIX 8'!D33+'APPENDIX 9'!D33+'APPENDIX 10'!D33+'APPENDIX 11'!D33</f>
        <v>143862</v>
      </c>
      <c r="E33" s="34">
        <f>'APPENDIX 5'!E33+'APPENDIX 6'!E33+'APPENDIX 7'!E33+'APPENDIX 8'!E33+'APPENDIX 9'!E33+'APPENDIX 10'!E33+'APPENDIX 11'!E33</f>
        <v>122283</v>
      </c>
      <c r="F33" s="34">
        <f>'APPENDIX 5'!F33+'APPENDIX 6'!F33+'APPENDIX 7'!F33+'APPENDIX 8'!F33+'APPENDIX 9'!F33+'APPENDIX 10'!F33+'APPENDIX 11'!F33</f>
        <v>0</v>
      </c>
      <c r="G33" s="34">
        <f>'APPENDIX 5'!G33+'APPENDIX 6'!G33+'APPENDIX 7'!G33+'APPENDIX 8'!G33+'APPENDIX 9'!G33+'APPENDIX 10'!G33+'APPENDIX 11'!G33</f>
        <v>56324</v>
      </c>
      <c r="H33" s="34">
        <f>'APPENDIX 5'!H33+'APPENDIX 6'!H33+'APPENDIX 7'!H33+'APPENDIX 8'!H33+'APPENDIX 9'!H33+'APPENDIX 10'!H33+'APPENDIX 11'!H33</f>
        <v>59638</v>
      </c>
      <c r="I33" s="34">
        <f>'APPENDIX 5'!I33+'APPENDIX 6'!I33+'APPENDIX 7'!I33+'APPENDIX 8'!I33+'APPENDIX 9'!I33+'APPENDIX 10'!I33+'APPENDIX 11'!I33</f>
        <v>0</v>
      </c>
      <c r="J33" s="34">
        <f>'APPENDIX 5'!J33+'APPENDIX 6'!J33+'APPENDIX 7'!J33+'APPENDIX 8'!J33+'APPENDIX 9'!J33+'APPENDIX 10'!J33+'APPENDIX 11'!J33</f>
        <v>0</v>
      </c>
      <c r="K33" s="34">
        <f>'APPENDIX 5'!K33+'APPENDIX 6'!K33+'APPENDIX 7'!K33+'APPENDIX 8'!K33+'APPENDIX 9'!K33+'APPENDIX 10'!K33+'APPENDIX 11'!K33</f>
        <v>0</v>
      </c>
      <c r="L33" s="34">
        <f>'APPENDIX 5'!L33+'APPENDIX 6'!L33+'APPENDIX 7'!L33+'APPENDIX 8'!L33+'APPENDIX 9'!L33+'APPENDIX 10'!L33+'APPENDIX 11'!L33</f>
        <v>32645</v>
      </c>
      <c r="M33" s="34">
        <f>'APPENDIX 5'!M33+'APPENDIX 6'!M33+'APPENDIX 7'!M33+'APPENDIX 8'!M33+'APPENDIX 9'!M33+'APPENDIX 10'!M33+'APPENDIX 11'!M33</f>
        <v>15892</v>
      </c>
      <c r="N33" s="34">
        <f>'APPENDIX 5'!N33+'APPENDIX 6'!N33+'APPENDIX 7'!N33+'APPENDIX 8'!N33+'APPENDIX 9'!N33+'APPENDIX 10'!N33+'APPENDIX 11'!N33</f>
        <v>35184</v>
      </c>
      <c r="O33" s="34">
        <f>'APPENDIX 5'!O33+'APPENDIX 6'!O33+'APPENDIX 7'!O33+'APPENDIX 8'!O33+'APPENDIX 9'!O33+'APPENDIX 10'!O33+'APPENDIX 11'!O33</f>
        <v>1553</v>
      </c>
      <c r="P33" s="34">
        <f>'APPENDIX 5'!P33+'APPENDIX 6'!P33+'APPENDIX 7'!P33+'APPENDIX 8'!P33+'APPENDIX 9'!P33+'APPENDIX 10'!P33+'APPENDIX 11'!P33</f>
        <v>0</v>
      </c>
      <c r="Q33" s="35">
        <f>'APPENDIX 5'!Q33+'APPENDIX 6'!Q33+'APPENDIX 7'!Q33+'APPENDIX 8'!Q33+'APPENDIX 9'!Q33+'APPENDIX 10'!Q33+'APPENDIX 11'!Q33</f>
        <v>47738</v>
      </c>
    </row>
    <row r="34" spans="1:17" ht="29.25" customHeight="1" x14ac:dyDescent="0.25">
      <c r="B34" s="13" t="s">
        <v>79</v>
      </c>
      <c r="C34" s="34">
        <f>'APPENDIX 5'!C34+'APPENDIX 6'!C34+'APPENDIX 7'!C34+'APPENDIX 8'!C34+'APPENDIX 9'!C34+'APPENDIX 10'!C34+'APPENDIX 11'!C34</f>
        <v>0</v>
      </c>
      <c r="D34" s="34">
        <f>'APPENDIX 5'!D34+'APPENDIX 6'!D34+'APPENDIX 7'!D34+'APPENDIX 8'!D34+'APPENDIX 9'!D34+'APPENDIX 10'!D34+'APPENDIX 11'!D34</f>
        <v>825567</v>
      </c>
      <c r="E34" s="34">
        <f>'APPENDIX 5'!E34+'APPENDIX 6'!E34+'APPENDIX 7'!E34+'APPENDIX 8'!E34+'APPENDIX 9'!E34+'APPENDIX 10'!E34+'APPENDIX 11'!E34</f>
        <v>698831</v>
      </c>
      <c r="F34" s="34">
        <f>'APPENDIX 5'!F34+'APPENDIX 6'!F34+'APPENDIX 7'!F34+'APPENDIX 8'!F34+'APPENDIX 9'!F34+'APPENDIX 10'!F34+'APPENDIX 11'!F34</f>
        <v>-222105</v>
      </c>
      <c r="G34" s="34">
        <f>'APPENDIX 5'!G34+'APPENDIX 6'!G34+'APPENDIX 7'!G34+'APPENDIX 8'!G34+'APPENDIX 9'!G34+'APPENDIX 10'!G34+'APPENDIX 11'!G34</f>
        <v>240812</v>
      </c>
      <c r="H34" s="34">
        <f>'APPENDIX 5'!H34+'APPENDIX 6'!H34+'APPENDIX 7'!H34+'APPENDIX 8'!H34+'APPENDIX 9'!H34+'APPENDIX 10'!H34+'APPENDIX 11'!H34</f>
        <v>174186</v>
      </c>
      <c r="I34" s="34">
        <f>'APPENDIX 5'!I34+'APPENDIX 6'!I34+'APPENDIX 7'!I34+'APPENDIX 8'!I34+'APPENDIX 9'!I34+'APPENDIX 10'!I34+'APPENDIX 11'!I34</f>
        <v>0</v>
      </c>
      <c r="J34" s="34">
        <f>'APPENDIX 5'!J34+'APPENDIX 6'!J34+'APPENDIX 7'!J34+'APPENDIX 8'!J34+'APPENDIX 9'!J34+'APPENDIX 10'!J34+'APPENDIX 11'!J34</f>
        <v>0</v>
      </c>
      <c r="K34" s="34">
        <f>'APPENDIX 5'!K34+'APPENDIX 6'!K34+'APPENDIX 7'!K34+'APPENDIX 8'!K34+'APPENDIX 9'!K34+'APPENDIX 10'!K34+'APPENDIX 11'!K34</f>
        <v>0</v>
      </c>
      <c r="L34" s="34">
        <f>'APPENDIX 5'!L34+'APPENDIX 6'!L34+'APPENDIX 7'!L34+'APPENDIX 8'!L34+'APPENDIX 9'!L34+'APPENDIX 10'!L34+'APPENDIX 11'!L34</f>
        <v>183093</v>
      </c>
      <c r="M34" s="34">
        <f>'APPENDIX 5'!M34+'APPENDIX 6'!M34+'APPENDIX 7'!M34+'APPENDIX 8'!M34+'APPENDIX 9'!M34+'APPENDIX 10'!M34+'APPENDIX 11'!M34</f>
        <v>80689</v>
      </c>
      <c r="N34" s="34">
        <f>'APPENDIX 5'!N34+'APPENDIX 6'!N34+'APPENDIX 7'!N34+'APPENDIX 8'!N34+'APPENDIX 9'!N34+'APPENDIX 10'!N34+'APPENDIX 11'!N34</f>
        <v>0</v>
      </c>
      <c r="O34" s="34">
        <f>'APPENDIX 5'!O34+'APPENDIX 6'!O34+'APPENDIX 7'!O34+'APPENDIX 8'!O34+'APPENDIX 9'!O34+'APPENDIX 10'!O34+'APPENDIX 11'!O34</f>
        <v>0</v>
      </c>
      <c r="P34" s="34">
        <f>'APPENDIX 5'!P34+'APPENDIX 6'!P34+'APPENDIX 7'!P34+'APPENDIX 8'!P34+'APPENDIX 9'!P34+'APPENDIX 10'!P34+'APPENDIX 11'!P34</f>
        <v>0</v>
      </c>
      <c r="Q34" s="35">
        <f>'APPENDIX 5'!Q34+'APPENDIX 6'!Q34+'APPENDIX 7'!Q34+'APPENDIX 8'!Q34+'APPENDIX 9'!Q34+'APPENDIX 10'!Q34+'APPENDIX 11'!Q34</f>
        <v>38760</v>
      </c>
    </row>
    <row r="35" spans="1:17" ht="29.25" customHeight="1" x14ac:dyDescent="0.25">
      <c r="B35" s="13" t="s">
        <v>48</v>
      </c>
      <c r="C35" s="34">
        <f>'APPENDIX 5'!C35+'APPENDIX 6'!C35+'APPENDIX 7'!C35+'APPENDIX 8'!C35+'APPENDIX 9'!C35+'APPENDIX 10'!C35+'APPENDIX 11'!C35</f>
        <v>6938435</v>
      </c>
      <c r="D35" s="34">
        <f>'APPENDIX 5'!D35+'APPENDIX 6'!D35+'APPENDIX 7'!D35+'APPENDIX 8'!D35+'APPENDIX 9'!D35+'APPENDIX 10'!D35+'APPENDIX 11'!D35</f>
        <v>856820</v>
      </c>
      <c r="E35" s="34">
        <f>'APPENDIX 5'!E35+'APPENDIX 6'!E35+'APPENDIX 7'!E35+'APPENDIX 8'!E35+'APPENDIX 9'!E35+'APPENDIX 10'!E35+'APPENDIX 11'!E35</f>
        <v>803236</v>
      </c>
      <c r="F35" s="34">
        <f>'APPENDIX 5'!F35+'APPENDIX 6'!F35+'APPENDIX 7'!F35+'APPENDIX 8'!F35+'APPENDIX 9'!F35+'APPENDIX 10'!F35+'APPENDIX 11'!F35</f>
        <v>0</v>
      </c>
      <c r="G35" s="34">
        <f>'APPENDIX 5'!G35+'APPENDIX 6'!G35+'APPENDIX 7'!G35+'APPENDIX 8'!G35+'APPENDIX 9'!G35+'APPENDIX 10'!G35+'APPENDIX 11'!G35</f>
        <v>438283</v>
      </c>
      <c r="H35" s="34">
        <f>'APPENDIX 5'!H35+'APPENDIX 6'!H35+'APPENDIX 7'!H35+'APPENDIX 8'!H35+'APPENDIX 9'!H35+'APPENDIX 10'!H35+'APPENDIX 11'!H35</f>
        <v>484655</v>
      </c>
      <c r="I35" s="34">
        <f>'APPENDIX 5'!I35+'APPENDIX 6'!I35+'APPENDIX 7'!I35+'APPENDIX 8'!I35+'APPENDIX 9'!I35+'APPENDIX 10'!I35+'APPENDIX 11'!I35</f>
        <v>0</v>
      </c>
      <c r="J35" s="34">
        <f>'APPENDIX 5'!J35+'APPENDIX 6'!J35+'APPENDIX 7'!J35+'APPENDIX 8'!J35+'APPENDIX 9'!J35+'APPENDIX 10'!J35+'APPENDIX 11'!J35</f>
        <v>0</v>
      </c>
      <c r="K35" s="34">
        <f>'APPENDIX 5'!K35+'APPENDIX 6'!K35+'APPENDIX 7'!K35+'APPENDIX 8'!K35+'APPENDIX 9'!K35+'APPENDIX 10'!K35+'APPENDIX 11'!K35</f>
        <v>0</v>
      </c>
      <c r="L35" s="34">
        <f>'APPENDIX 5'!L35+'APPENDIX 6'!L35+'APPENDIX 7'!L35+'APPENDIX 8'!L35+'APPENDIX 9'!L35+'APPENDIX 10'!L35+'APPENDIX 11'!L35</f>
        <v>272633</v>
      </c>
      <c r="M35" s="34">
        <f>'APPENDIX 5'!M35+'APPENDIX 6'!M35+'APPENDIX 7'!M35+'APPENDIX 8'!M35+'APPENDIX 9'!M35+'APPENDIX 10'!M35+'APPENDIX 11'!M35</f>
        <v>86321</v>
      </c>
      <c r="N35" s="34">
        <f>'APPENDIX 5'!N35+'APPENDIX 6'!N35+'APPENDIX 7'!N35+'APPENDIX 8'!N35+'APPENDIX 9'!N35+'APPENDIX 10'!N35+'APPENDIX 11'!N35</f>
        <v>317520</v>
      </c>
      <c r="O35" s="34">
        <f>'APPENDIX 5'!O35+'APPENDIX 6'!O35+'APPENDIX 7'!O35+'APPENDIX 8'!O35+'APPENDIX 9'!O35+'APPENDIX 10'!O35+'APPENDIX 11'!O35</f>
        <v>0</v>
      </c>
      <c r="P35" s="34">
        <f>'APPENDIX 5'!P35+'APPENDIX 6'!P35+'APPENDIX 7'!P35+'APPENDIX 8'!P35+'APPENDIX 9'!P35+'APPENDIX 10'!P35+'APPENDIX 11'!P35</f>
        <v>0</v>
      </c>
      <c r="Q35" s="35">
        <f>'APPENDIX 5'!Q35+'APPENDIX 6'!Q35+'APPENDIX 7'!Q35+'APPENDIX 8'!Q35+'APPENDIX 9'!Q35+'APPENDIX 10'!Q35+'APPENDIX 11'!Q35</f>
        <v>7215580</v>
      </c>
    </row>
    <row r="36" spans="1:17" ht="29.25" customHeight="1" x14ac:dyDescent="0.25">
      <c r="B36" s="79" t="s">
        <v>45</v>
      </c>
      <c r="C36" s="94">
        <f t="shared" ref="C36:Q36" si="1">SUM(C33:C35)</f>
        <v>6938435</v>
      </c>
      <c r="D36" s="94">
        <f t="shared" si="1"/>
        <v>1826249</v>
      </c>
      <c r="E36" s="94">
        <f t="shared" si="1"/>
        <v>1624350</v>
      </c>
      <c r="F36" s="94">
        <f t="shared" si="1"/>
        <v>-222105</v>
      </c>
      <c r="G36" s="94">
        <f t="shared" si="1"/>
        <v>735419</v>
      </c>
      <c r="H36" s="94">
        <f t="shared" si="1"/>
        <v>718479</v>
      </c>
      <c r="I36" s="94">
        <f t="shared" si="1"/>
        <v>0</v>
      </c>
      <c r="J36" s="94">
        <f t="shared" si="1"/>
        <v>0</v>
      </c>
      <c r="K36" s="94">
        <f t="shared" si="1"/>
        <v>0</v>
      </c>
      <c r="L36" s="94">
        <f t="shared" si="1"/>
        <v>488371</v>
      </c>
      <c r="M36" s="94">
        <f t="shared" si="1"/>
        <v>182902</v>
      </c>
      <c r="N36" s="94">
        <f t="shared" si="1"/>
        <v>352704</v>
      </c>
      <c r="O36" s="94">
        <f t="shared" si="1"/>
        <v>1553</v>
      </c>
      <c r="P36" s="94">
        <f t="shared" si="1"/>
        <v>0</v>
      </c>
      <c r="Q36" s="94">
        <f t="shared" si="1"/>
        <v>7302078</v>
      </c>
    </row>
    <row r="37" spans="1:17" ht="18" customHeight="1" x14ac:dyDescent="0.25">
      <c r="B37" s="259" t="s">
        <v>50</v>
      </c>
      <c r="C37" s="259"/>
      <c r="D37" s="259"/>
      <c r="E37" s="259"/>
      <c r="F37" s="259"/>
      <c r="G37" s="259"/>
      <c r="H37" s="259"/>
      <c r="I37" s="259"/>
      <c r="J37" s="259"/>
      <c r="K37" s="259"/>
      <c r="L37" s="259"/>
      <c r="M37" s="259"/>
      <c r="N37" s="259"/>
      <c r="O37" s="259"/>
      <c r="P37" s="259"/>
      <c r="Q37" s="259"/>
    </row>
    <row r="38" spans="1:17" ht="18" customHeight="1" x14ac:dyDescent="0.25">
      <c r="C38" s="4"/>
      <c r="D38" s="4"/>
      <c r="E38" s="4"/>
      <c r="F38" s="4"/>
      <c r="G38" s="4"/>
      <c r="H38" s="4"/>
      <c r="I38" s="4"/>
      <c r="J38" s="4"/>
      <c r="K38" s="4"/>
      <c r="L38" s="4"/>
      <c r="M38" s="4"/>
      <c r="N38" s="4"/>
      <c r="O38" s="4"/>
      <c r="P38" s="4"/>
      <c r="Q38" s="4"/>
    </row>
    <row r="39" spans="1:17" ht="18" customHeight="1" x14ac:dyDescent="0.25">
      <c r="C39" s="4"/>
      <c r="D39" s="4"/>
      <c r="E39" s="4"/>
      <c r="F39" s="4"/>
      <c r="G39" s="4"/>
      <c r="H39" s="4"/>
      <c r="I39" s="4"/>
      <c r="J39" s="4"/>
      <c r="K39" s="4"/>
      <c r="L39" s="4"/>
      <c r="M39" s="4"/>
      <c r="N39" s="4"/>
      <c r="O39" s="4"/>
      <c r="P39" s="4"/>
      <c r="Q39" s="4"/>
    </row>
    <row r="40" spans="1:17" ht="18" customHeight="1" x14ac:dyDescent="0.25">
      <c r="C40" s="4"/>
      <c r="D40" s="4"/>
      <c r="E40" s="4"/>
      <c r="F40" s="4"/>
      <c r="G40" s="4"/>
      <c r="H40" s="4"/>
      <c r="I40" s="4"/>
      <c r="J40" s="4"/>
      <c r="K40" s="4"/>
      <c r="L40" s="4"/>
      <c r="M40" s="4"/>
      <c r="N40" s="4"/>
      <c r="O40" s="4"/>
      <c r="P40" s="4"/>
      <c r="Q40" s="4"/>
    </row>
    <row r="41" spans="1:17" ht="18" customHeight="1" x14ac:dyDescent="0.25">
      <c r="C41" s="4"/>
      <c r="D41" s="4"/>
      <c r="E41" s="4"/>
      <c r="F41" s="4"/>
      <c r="G41" s="4"/>
      <c r="H41" s="4"/>
      <c r="I41" s="4"/>
      <c r="J41" s="4"/>
      <c r="K41" s="4"/>
      <c r="L41" s="4"/>
      <c r="M41" s="4"/>
      <c r="N41" s="4"/>
      <c r="O41" s="4"/>
      <c r="P41" s="4"/>
      <c r="Q41" s="4"/>
    </row>
    <row r="42" spans="1:17" ht="18" customHeight="1" x14ac:dyDescent="0.25">
      <c r="C42" s="4"/>
      <c r="D42" s="4"/>
      <c r="E42" s="4"/>
      <c r="F42" s="4"/>
      <c r="G42" s="4"/>
      <c r="H42" s="4"/>
      <c r="I42" s="4"/>
      <c r="J42" s="4"/>
      <c r="K42" s="4"/>
      <c r="L42" s="4"/>
      <c r="M42" s="4"/>
      <c r="N42" s="4"/>
      <c r="O42" s="4"/>
      <c r="P42" s="4"/>
      <c r="Q42" s="4"/>
    </row>
    <row r="43" spans="1:17" ht="18" customHeight="1" x14ac:dyDescent="0.25">
      <c r="C43" s="4"/>
      <c r="D43" s="4"/>
      <c r="E43" s="4"/>
      <c r="F43" s="4"/>
      <c r="G43" s="4"/>
      <c r="H43" s="4"/>
      <c r="I43" s="4"/>
      <c r="J43" s="4"/>
      <c r="K43" s="4"/>
      <c r="L43" s="4"/>
      <c r="M43" s="4"/>
      <c r="N43" s="4"/>
      <c r="O43" s="4"/>
      <c r="P43" s="4"/>
      <c r="Q43" s="4"/>
    </row>
    <row r="44" spans="1:17" ht="18" customHeight="1" x14ac:dyDescent="0.25">
      <c r="C44" s="4"/>
      <c r="D44" s="4"/>
      <c r="E44" s="4"/>
      <c r="F44" s="4"/>
      <c r="G44" s="4"/>
      <c r="H44" s="4"/>
      <c r="I44" s="4"/>
      <c r="J44" s="4"/>
      <c r="K44" s="4"/>
      <c r="L44" s="4"/>
      <c r="M44" s="4"/>
      <c r="N44" s="4"/>
      <c r="O44" s="4"/>
      <c r="P44" s="4"/>
      <c r="Q44" s="4"/>
    </row>
    <row r="45" spans="1:17" ht="18" customHeight="1" x14ac:dyDescent="0.25">
      <c r="C45" s="4"/>
      <c r="D45" s="4"/>
      <c r="E45" s="4"/>
      <c r="F45" s="4"/>
      <c r="G45" s="4"/>
      <c r="H45" s="4"/>
      <c r="I45" s="4"/>
      <c r="J45" s="4"/>
      <c r="K45" s="4"/>
      <c r="L45" s="4"/>
      <c r="M45" s="4"/>
      <c r="N45" s="4"/>
      <c r="O45" s="4"/>
      <c r="P45" s="4"/>
      <c r="Q45" s="4"/>
    </row>
    <row r="46" spans="1:17" ht="18" customHeight="1" x14ac:dyDescent="0.25">
      <c r="C46" s="4"/>
      <c r="D46" s="4"/>
      <c r="E46" s="4"/>
      <c r="F46" s="4"/>
      <c r="G46" s="4"/>
      <c r="H46" s="4"/>
      <c r="I46" s="4"/>
      <c r="J46" s="4"/>
      <c r="K46" s="4"/>
      <c r="L46" s="4"/>
      <c r="M46" s="4"/>
      <c r="N46" s="4"/>
      <c r="O46" s="4"/>
      <c r="P46" s="4"/>
      <c r="Q46" s="4"/>
    </row>
    <row r="47" spans="1:17" ht="18" customHeight="1" x14ac:dyDescent="0.25">
      <c r="C47" s="4"/>
      <c r="D47" s="4"/>
      <c r="E47" s="4"/>
      <c r="F47" s="4"/>
      <c r="G47" s="4"/>
      <c r="H47" s="4"/>
      <c r="I47" s="4"/>
      <c r="J47" s="4"/>
      <c r="K47" s="4"/>
      <c r="L47" s="4"/>
      <c r="M47" s="4"/>
      <c r="N47" s="4"/>
      <c r="O47" s="4"/>
      <c r="P47" s="4"/>
      <c r="Q47" s="4"/>
    </row>
    <row r="48" spans="1:17" ht="18" customHeight="1" x14ac:dyDescent="0.25">
      <c r="C48" s="4"/>
      <c r="D48" s="4"/>
      <c r="E48" s="4"/>
      <c r="F48" s="4"/>
      <c r="G48" s="4"/>
      <c r="H48" s="4"/>
      <c r="I48" s="4"/>
      <c r="J48" s="4"/>
      <c r="K48" s="4"/>
      <c r="L48" s="4"/>
      <c r="M48" s="4"/>
      <c r="N48" s="4"/>
      <c r="O48" s="4"/>
      <c r="P48" s="4"/>
      <c r="Q48" s="4"/>
    </row>
    <row r="49" spans="3:17" ht="18" customHeight="1" x14ac:dyDescent="0.25">
      <c r="C49" s="4"/>
      <c r="D49" s="4"/>
      <c r="E49" s="4"/>
      <c r="F49" s="4"/>
      <c r="G49" s="4"/>
      <c r="H49" s="4"/>
      <c r="I49" s="4"/>
      <c r="J49" s="4"/>
      <c r="K49" s="4"/>
      <c r="L49" s="4"/>
      <c r="M49" s="4"/>
      <c r="N49" s="4"/>
      <c r="O49" s="4"/>
      <c r="P49" s="4"/>
      <c r="Q49" s="4"/>
    </row>
    <row r="50" spans="3:17" ht="18" customHeight="1" x14ac:dyDescent="0.25">
      <c r="C50" s="4"/>
      <c r="D50" s="4"/>
      <c r="E50" s="4"/>
      <c r="F50" s="4"/>
      <c r="G50" s="4"/>
      <c r="H50" s="4"/>
      <c r="I50" s="4"/>
      <c r="J50" s="4"/>
      <c r="K50" s="4"/>
      <c r="L50" s="4"/>
      <c r="M50" s="4"/>
      <c r="N50" s="4"/>
      <c r="O50" s="4"/>
      <c r="P50" s="4"/>
      <c r="Q50" s="4"/>
    </row>
    <row r="51" spans="3:17" ht="18" customHeight="1" x14ac:dyDescent="0.25">
      <c r="C51" s="4"/>
      <c r="D51" s="4"/>
      <c r="E51" s="4"/>
      <c r="F51" s="4"/>
      <c r="G51" s="4"/>
      <c r="H51" s="4"/>
      <c r="I51" s="4"/>
      <c r="J51" s="4"/>
      <c r="K51" s="4"/>
      <c r="L51" s="4"/>
      <c r="M51" s="4"/>
      <c r="N51" s="4"/>
      <c r="O51" s="4"/>
      <c r="P51" s="4"/>
      <c r="Q51" s="4"/>
    </row>
    <row r="52" spans="3:17" ht="18" customHeight="1" x14ac:dyDescent="0.25">
      <c r="C52" s="4"/>
      <c r="D52" s="4"/>
      <c r="E52" s="4"/>
      <c r="F52" s="4"/>
      <c r="G52" s="4"/>
      <c r="H52" s="4"/>
      <c r="I52" s="4"/>
      <c r="J52" s="4"/>
      <c r="K52" s="4"/>
      <c r="L52" s="4"/>
      <c r="M52" s="4"/>
      <c r="N52" s="4"/>
      <c r="O52" s="4"/>
      <c r="P52" s="4"/>
      <c r="Q52" s="4"/>
    </row>
    <row r="53" spans="3:17" ht="18" customHeight="1" x14ac:dyDescent="0.25">
      <c r="C53" s="4"/>
      <c r="D53" s="4"/>
      <c r="E53" s="4"/>
      <c r="F53" s="4"/>
      <c r="G53" s="4"/>
      <c r="H53" s="4"/>
      <c r="I53" s="4"/>
      <c r="J53" s="4"/>
      <c r="K53" s="4"/>
      <c r="L53" s="4"/>
      <c r="M53" s="4"/>
      <c r="N53" s="4"/>
      <c r="O53" s="4"/>
      <c r="P53" s="4"/>
      <c r="Q53" s="4"/>
    </row>
    <row r="54" spans="3:17" ht="18" customHeight="1" x14ac:dyDescent="0.25">
      <c r="C54" s="4"/>
      <c r="D54" s="4"/>
      <c r="E54" s="4"/>
      <c r="F54" s="4"/>
      <c r="G54" s="4"/>
      <c r="H54" s="4"/>
      <c r="I54" s="4"/>
      <c r="J54" s="4"/>
      <c r="K54" s="4"/>
      <c r="L54" s="4"/>
      <c r="M54" s="4"/>
      <c r="N54" s="4"/>
      <c r="O54" s="4"/>
      <c r="P54" s="4"/>
      <c r="Q54" s="4"/>
    </row>
    <row r="55" spans="3:17" ht="18" customHeight="1" x14ac:dyDescent="0.25">
      <c r="C55" s="4"/>
      <c r="D55" s="4"/>
      <c r="E55" s="4"/>
      <c r="F55" s="4"/>
      <c r="G55" s="4"/>
      <c r="H55" s="4"/>
      <c r="I55" s="4"/>
      <c r="J55" s="4"/>
      <c r="K55" s="4"/>
      <c r="L55" s="4"/>
      <c r="M55" s="4"/>
      <c r="N55" s="4"/>
      <c r="O55" s="4"/>
      <c r="P55" s="4"/>
      <c r="Q55" s="4"/>
    </row>
    <row r="56" spans="3:17" ht="18" customHeight="1" x14ac:dyDescent="0.25">
      <c r="C56" s="4"/>
      <c r="D56" s="4"/>
      <c r="E56" s="4"/>
      <c r="F56" s="4"/>
      <c r="G56" s="4"/>
      <c r="H56" s="4"/>
      <c r="I56" s="4"/>
      <c r="J56" s="4"/>
      <c r="K56" s="4"/>
      <c r="L56" s="4"/>
      <c r="M56" s="4"/>
      <c r="N56" s="4"/>
      <c r="O56" s="4"/>
      <c r="P56" s="4"/>
      <c r="Q56" s="4"/>
    </row>
    <row r="57" spans="3:17" ht="18" customHeight="1" x14ac:dyDescent="0.25">
      <c r="C57" s="4"/>
      <c r="D57" s="4"/>
      <c r="E57" s="4"/>
      <c r="F57" s="4"/>
      <c r="G57" s="4"/>
      <c r="H57" s="4"/>
      <c r="I57" s="4"/>
      <c r="J57" s="4"/>
      <c r="K57" s="4"/>
      <c r="L57" s="4"/>
      <c r="M57" s="4"/>
      <c r="N57" s="4"/>
      <c r="O57" s="4"/>
      <c r="P57" s="4"/>
      <c r="Q57" s="4"/>
    </row>
    <row r="58" spans="3:17" ht="18" customHeight="1" x14ac:dyDescent="0.25">
      <c r="C58" s="4"/>
      <c r="D58" s="4"/>
      <c r="E58" s="4"/>
      <c r="F58" s="4"/>
      <c r="G58" s="4"/>
      <c r="H58" s="4"/>
      <c r="I58" s="4"/>
      <c r="J58" s="4"/>
      <c r="K58" s="4"/>
      <c r="L58" s="4"/>
      <c r="M58" s="4"/>
      <c r="N58" s="4"/>
      <c r="O58" s="4"/>
      <c r="P58" s="4"/>
      <c r="Q58" s="4"/>
    </row>
    <row r="59" spans="3:17" ht="18" customHeight="1" x14ac:dyDescent="0.25">
      <c r="C59" s="4"/>
      <c r="D59" s="4"/>
      <c r="E59" s="4"/>
      <c r="F59" s="4"/>
      <c r="G59" s="4"/>
      <c r="H59" s="4"/>
      <c r="I59" s="4"/>
      <c r="J59" s="4"/>
      <c r="K59" s="4"/>
      <c r="L59" s="4"/>
      <c r="M59" s="4"/>
      <c r="N59" s="4"/>
      <c r="O59" s="4"/>
      <c r="P59" s="4"/>
      <c r="Q59" s="4"/>
    </row>
    <row r="60" spans="3:17" ht="18" customHeight="1" x14ac:dyDescent="0.25">
      <c r="C60" s="4"/>
      <c r="D60" s="4"/>
      <c r="E60" s="4"/>
      <c r="F60" s="4"/>
      <c r="G60" s="4"/>
      <c r="H60" s="4"/>
      <c r="I60" s="4"/>
      <c r="J60" s="4"/>
      <c r="K60" s="4"/>
      <c r="L60" s="4"/>
      <c r="M60" s="4"/>
      <c r="N60" s="4"/>
      <c r="O60" s="4"/>
      <c r="P60" s="4"/>
      <c r="Q60" s="4"/>
    </row>
    <row r="61" spans="3:17" ht="18" customHeight="1" x14ac:dyDescent="0.25">
      <c r="C61" s="4"/>
      <c r="D61" s="4"/>
      <c r="E61" s="4"/>
      <c r="F61" s="4"/>
      <c r="G61" s="4"/>
      <c r="H61" s="4"/>
      <c r="I61" s="4"/>
      <c r="J61" s="4"/>
      <c r="K61" s="4"/>
      <c r="L61" s="4"/>
      <c r="M61" s="4"/>
      <c r="N61" s="4"/>
      <c r="O61" s="4"/>
      <c r="P61" s="4"/>
      <c r="Q61" s="4"/>
    </row>
    <row r="62" spans="3:17" ht="18" customHeight="1" x14ac:dyDescent="0.25">
      <c r="C62" s="4"/>
      <c r="D62" s="4"/>
      <c r="E62" s="4"/>
      <c r="F62" s="4"/>
      <c r="G62" s="4"/>
      <c r="H62" s="4"/>
      <c r="I62" s="4"/>
      <c r="J62" s="4"/>
      <c r="K62" s="4"/>
      <c r="L62" s="4"/>
      <c r="M62" s="4"/>
      <c r="N62" s="4"/>
      <c r="O62" s="4"/>
      <c r="P62" s="4"/>
      <c r="Q62" s="4"/>
    </row>
    <row r="63" spans="3:17" ht="18" customHeight="1" x14ac:dyDescent="0.25">
      <c r="C63" s="4"/>
      <c r="D63" s="4"/>
      <c r="E63" s="4"/>
      <c r="F63" s="4"/>
      <c r="G63" s="4"/>
      <c r="H63" s="4"/>
      <c r="I63" s="4"/>
      <c r="J63" s="4"/>
      <c r="K63" s="4"/>
      <c r="L63" s="4"/>
      <c r="M63" s="4"/>
      <c r="N63" s="4"/>
      <c r="O63" s="4"/>
      <c r="P63" s="4"/>
      <c r="Q63" s="4"/>
    </row>
    <row r="64" spans="3:17" ht="18" customHeight="1" x14ac:dyDescent="0.25">
      <c r="C64" s="4"/>
      <c r="D64" s="4"/>
      <c r="E64" s="4"/>
      <c r="F64" s="4"/>
      <c r="G64" s="4"/>
      <c r="H64" s="4"/>
      <c r="I64" s="4"/>
      <c r="J64" s="4"/>
      <c r="K64" s="4"/>
      <c r="L64" s="4"/>
      <c r="M64" s="4"/>
      <c r="N64" s="4"/>
      <c r="O64" s="4"/>
      <c r="P64" s="4"/>
      <c r="Q64" s="4"/>
    </row>
    <row r="65" spans="3:17" ht="18" customHeight="1" x14ac:dyDescent="0.25">
      <c r="C65" s="4"/>
      <c r="D65" s="4"/>
      <c r="E65" s="4"/>
      <c r="F65" s="4"/>
      <c r="G65" s="4"/>
      <c r="H65" s="4"/>
      <c r="I65" s="4"/>
      <c r="J65" s="4"/>
      <c r="K65" s="4"/>
      <c r="L65" s="4"/>
      <c r="M65" s="4"/>
      <c r="N65" s="4"/>
      <c r="O65" s="4"/>
      <c r="P65" s="4"/>
      <c r="Q65" s="4"/>
    </row>
    <row r="66" spans="3:17" ht="18" customHeight="1" x14ac:dyDescent="0.25">
      <c r="C66" s="4"/>
      <c r="D66" s="4"/>
      <c r="E66" s="4"/>
      <c r="F66" s="4"/>
      <c r="G66" s="4"/>
      <c r="H66" s="4"/>
      <c r="I66" s="4"/>
      <c r="J66" s="4"/>
      <c r="K66" s="4"/>
      <c r="L66" s="4"/>
      <c r="M66" s="4"/>
      <c r="N66" s="4"/>
      <c r="O66" s="4"/>
      <c r="P66" s="4"/>
      <c r="Q66" s="4"/>
    </row>
    <row r="67" spans="3:17" ht="18" customHeight="1" x14ac:dyDescent="0.25">
      <c r="C67" s="4"/>
      <c r="D67" s="4"/>
      <c r="E67" s="4"/>
      <c r="F67" s="4"/>
      <c r="G67" s="4"/>
      <c r="H67" s="4"/>
      <c r="I67" s="4"/>
      <c r="J67" s="4"/>
      <c r="K67" s="4"/>
      <c r="L67" s="4"/>
      <c r="M67" s="4"/>
      <c r="N67" s="4"/>
      <c r="O67" s="4"/>
      <c r="P67" s="4"/>
      <c r="Q67" s="4"/>
    </row>
    <row r="68" spans="3:17" ht="18" customHeight="1" x14ac:dyDescent="0.25">
      <c r="C68" s="4"/>
      <c r="D68" s="4"/>
      <c r="E68" s="4"/>
      <c r="F68" s="4"/>
      <c r="G68" s="4"/>
      <c r="H68" s="4"/>
      <c r="I68" s="4"/>
      <c r="J68" s="4"/>
      <c r="K68" s="4"/>
      <c r="L68" s="4"/>
      <c r="M68" s="4"/>
      <c r="N68" s="4"/>
      <c r="O68" s="4"/>
      <c r="P68" s="4"/>
      <c r="Q68" s="4"/>
    </row>
    <row r="69" spans="3:17" ht="18" customHeight="1" x14ac:dyDescent="0.25">
      <c r="C69" s="4"/>
      <c r="D69" s="4"/>
      <c r="E69" s="4"/>
      <c r="F69" s="4"/>
      <c r="G69" s="4"/>
      <c r="H69" s="4"/>
      <c r="I69" s="4"/>
      <c r="J69" s="4"/>
      <c r="K69" s="4"/>
      <c r="L69" s="4"/>
      <c r="M69" s="4"/>
      <c r="N69" s="4"/>
      <c r="O69" s="4"/>
      <c r="P69" s="4"/>
      <c r="Q69" s="4"/>
    </row>
    <row r="70" spans="3:17" ht="18" customHeight="1" x14ac:dyDescent="0.25">
      <c r="C70" s="4"/>
      <c r="D70" s="4"/>
      <c r="E70" s="4"/>
      <c r="F70" s="4"/>
      <c r="G70" s="4"/>
      <c r="H70" s="4"/>
      <c r="I70" s="4"/>
      <c r="J70" s="4"/>
      <c r="K70" s="4"/>
      <c r="L70" s="4"/>
      <c r="M70" s="4"/>
      <c r="N70" s="4"/>
      <c r="O70" s="4"/>
      <c r="P70" s="4"/>
      <c r="Q70" s="4"/>
    </row>
    <row r="71" spans="3:17" ht="18" customHeight="1" x14ac:dyDescent="0.25">
      <c r="C71" s="4"/>
      <c r="D71" s="4"/>
      <c r="E71" s="4"/>
      <c r="F71" s="4"/>
      <c r="G71" s="4"/>
      <c r="H71" s="4"/>
      <c r="I71" s="4"/>
      <c r="J71" s="4"/>
      <c r="K71" s="4"/>
      <c r="L71" s="4"/>
      <c r="M71" s="4"/>
      <c r="N71" s="4"/>
      <c r="O71" s="4"/>
      <c r="P71" s="4"/>
      <c r="Q71" s="4"/>
    </row>
    <row r="72" spans="3:17" ht="18" customHeight="1" x14ac:dyDescent="0.25">
      <c r="C72" s="4"/>
      <c r="D72" s="4"/>
      <c r="E72" s="4"/>
      <c r="F72" s="4"/>
      <c r="G72" s="4"/>
      <c r="H72" s="4"/>
      <c r="I72" s="4"/>
      <c r="J72" s="4"/>
      <c r="K72" s="4"/>
      <c r="L72" s="4"/>
      <c r="M72" s="4"/>
      <c r="N72" s="4"/>
      <c r="O72" s="4"/>
      <c r="P72" s="4"/>
      <c r="Q72" s="4"/>
    </row>
    <row r="73" spans="3:17" ht="18" customHeight="1" x14ac:dyDescent="0.25">
      <c r="C73" s="4"/>
      <c r="D73" s="4"/>
      <c r="E73" s="4"/>
      <c r="F73" s="4"/>
      <c r="G73" s="4"/>
      <c r="H73" s="4"/>
      <c r="I73" s="4"/>
      <c r="J73" s="4"/>
      <c r="K73" s="4"/>
      <c r="L73" s="4"/>
      <c r="M73" s="4"/>
      <c r="N73" s="4"/>
      <c r="O73" s="4"/>
      <c r="P73" s="4"/>
      <c r="Q73" s="4"/>
    </row>
    <row r="74" spans="3:17" ht="18" customHeight="1" x14ac:dyDescent="0.25">
      <c r="C74" s="4"/>
      <c r="D74" s="4"/>
      <c r="E74" s="4"/>
      <c r="F74" s="4"/>
      <c r="G74" s="4"/>
      <c r="H74" s="4"/>
      <c r="I74" s="4"/>
      <c r="J74" s="4"/>
      <c r="K74" s="4"/>
      <c r="L74" s="4"/>
      <c r="M74" s="4"/>
      <c r="N74" s="4"/>
      <c r="O74" s="4"/>
      <c r="P74" s="4"/>
      <c r="Q74" s="4"/>
    </row>
    <row r="75" spans="3:17" ht="18" customHeight="1" x14ac:dyDescent="0.25">
      <c r="C75" s="4"/>
      <c r="D75" s="4"/>
      <c r="E75" s="4"/>
      <c r="F75" s="4"/>
      <c r="G75" s="4"/>
      <c r="H75" s="4"/>
      <c r="I75" s="4"/>
      <c r="J75" s="4"/>
      <c r="K75" s="4"/>
      <c r="L75" s="4"/>
      <c r="M75" s="4"/>
      <c r="N75" s="4"/>
      <c r="O75" s="4"/>
      <c r="P75" s="4"/>
      <c r="Q75" s="4"/>
    </row>
    <row r="76" spans="3:17" ht="18" customHeight="1" x14ac:dyDescent="0.25">
      <c r="C76" s="4"/>
      <c r="D76" s="4"/>
      <c r="E76" s="4"/>
      <c r="F76" s="4"/>
      <c r="G76" s="4"/>
      <c r="H76" s="4"/>
      <c r="I76" s="4"/>
      <c r="J76" s="4"/>
      <c r="K76" s="4"/>
      <c r="L76" s="4"/>
      <c r="M76" s="4"/>
      <c r="N76" s="4"/>
      <c r="O76" s="4"/>
      <c r="P76" s="4"/>
      <c r="Q76" s="4"/>
    </row>
    <row r="77" spans="3:17" ht="18" customHeight="1" x14ac:dyDescent="0.25">
      <c r="C77" s="4"/>
      <c r="D77" s="4"/>
      <c r="E77" s="4"/>
      <c r="F77" s="4"/>
      <c r="G77" s="4"/>
      <c r="H77" s="4"/>
      <c r="I77" s="4"/>
      <c r="J77" s="4"/>
      <c r="K77" s="4"/>
      <c r="L77" s="4"/>
      <c r="M77" s="4"/>
      <c r="N77" s="4"/>
      <c r="O77" s="4"/>
      <c r="P77" s="4"/>
      <c r="Q77" s="4"/>
    </row>
    <row r="78" spans="3:17" ht="18" customHeight="1" x14ac:dyDescent="0.25">
      <c r="C78" s="4"/>
      <c r="D78" s="4"/>
      <c r="E78" s="4"/>
      <c r="F78" s="4"/>
      <c r="G78" s="4"/>
      <c r="H78" s="4"/>
      <c r="I78" s="4"/>
      <c r="J78" s="4"/>
      <c r="K78" s="4"/>
      <c r="L78" s="4"/>
      <c r="M78" s="4"/>
      <c r="N78" s="4"/>
      <c r="O78" s="4"/>
      <c r="P78" s="4"/>
      <c r="Q78" s="4"/>
    </row>
    <row r="79" spans="3:17" ht="18" customHeight="1" x14ac:dyDescent="0.25">
      <c r="C79" s="4"/>
      <c r="D79" s="4"/>
      <c r="E79" s="4"/>
      <c r="F79" s="4"/>
      <c r="G79" s="4"/>
      <c r="H79" s="4"/>
      <c r="I79" s="4"/>
      <c r="J79" s="4"/>
      <c r="K79" s="4"/>
      <c r="L79" s="4"/>
      <c r="M79" s="4"/>
      <c r="N79" s="4"/>
      <c r="O79" s="4"/>
      <c r="P79" s="4"/>
      <c r="Q79" s="4"/>
    </row>
    <row r="80" spans="3:17" ht="18" customHeight="1" x14ac:dyDescent="0.25">
      <c r="C80" s="4"/>
      <c r="D80" s="4"/>
      <c r="E80" s="4"/>
      <c r="F80" s="4"/>
      <c r="G80" s="4"/>
      <c r="H80" s="4"/>
      <c r="I80" s="4"/>
      <c r="J80" s="4"/>
      <c r="K80" s="4"/>
      <c r="L80" s="4"/>
      <c r="M80" s="4"/>
      <c r="N80" s="4"/>
      <c r="O80" s="4"/>
      <c r="P80" s="4"/>
      <c r="Q80" s="4"/>
    </row>
    <row r="81" spans="3:17" ht="18" customHeight="1" x14ac:dyDescent="0.25">
      <c r="C81" s="4"/>
      <c r="D81" s="4"/>
      <c r="E81" s="4"/>
      <c r="F81" s="4"/>
      <c r="G81" s="4"/>
      <c r="H81" s="4"/>
      <c r="I81" s="4"/>
      <c r="J81" s="4"/>
      <c r="K81" s="4"/>
      <c r="L81" s="4"/>
      <c r="M81" s="4"/>
      <c r="N81" s="4"/>
      <c r="O81" s="4"/>
      <c r="P81" s="4"/>
      <c r="Q81" s="4"/>
    </row>
    <row r="82" spans="3:17" ht="18" customHeight="1" x14ac:dyDescent="0.25">
      <c r="C82" s="4"/>
      <c r="D82" s="4"/>
      <c r="E82" s="4"/>
      <c r="F82" s="4"/>
      <c r="G82" s="4"/>
      <c r="H82" s="4"/>
      <c r="I82" s="4"/>
      <c r="J82" s="4"/>
      <c r="K82" s="4"/>
      <c r="L82" s="4"/>
      <c r="M82" s="4"/>
      <c r="N82" s="4"/>
      <c r="O82" s="4"/>
      <c r="P82" s="4"/>
      <c r="Q82" s="4"/>
    </row>
    <row r="83" spans="3:17" ht="18" customHeight="1" x14ac:dyDescent="0.25">
      <c r="C83" s="4"/>
      <c r="D83" s="4"/>
      <c r="E83" s="4"/>
      <c r="F83" s="4"/>
      <c r="G83" s="4"/>
      <c r="H83" s="4"/>
      <c r="I83" s="4"/>
      <c r="J83" s="4"/>
      <c r="K83" s="4"/>
      <c r="L83" s="4"/>
      <c r="M83" s="4"/>
      <c r="N83" s="4"/>
      <c r="O83" s="4"/>
      <c r="P83" s="4"/>
      <c r="Q83" s="4"/>
    </row>
    <row r="84" spans="3:17" ht="18" customHeight="1" x14ac:dyDescent="0.25">
      <c r="C84" s="4"/>
      <c r="D84" s="4"/>
      <c r="E84" s="4"/>
      <c r="F84" s="4"/>
      <c r="G84" s="4"/>
      <c r="H84" s="4"/>
      <c r="I84" s="4"/>
      <c r="J84" s="4"/>
      <c r="K84" s="4"/>
      <c r="L84" s="4"/>
      <c r="M84" s="4"/>
      <c r="N84" s="4"/>
      <c r="O84" s="4"/>
      <c r="P84" s="4"/>
      <c r="Q84" s="4"/>
    </row>
    <row r="85" spans="3:17" ht="18" customHeight="1" x14ac:dyDescent="0.25">
      <c r="C85" s="4"/>
      <c r="D85" s="4"/>
      <c r="E85" s="4"/>
      <c r="F85" s="4"/>
      <c r="G85" s="4"/>
      <c r="H85" s="4"/>
      <c r="I85" s="4"/>
      <c r="J85" s="4"/>
      <c r="K85" s="4"/>
      <c r="L85" s="4"/>
      <c r="M85" s="4"/>
      <c r="N85" s="4"/>
      <c r="O85" s="4"/>
      <c r="P85" s="4"/>
      <c r="Q85" s="4"/>
    </row>
    <row r="86" spans="3:17" ht="18" customHeight="1" x14ac:dyDescent="0.25">
      <c r="C86" s="4"/>
      <c r="D86" s="4"/>
      <c r="E86" s="4"/>
      <c r="F86" s="4"/>
      <c r="G86" s="4"/>
      <c r="H86" s="4"/>
      <c r="I86" s="4"/>
      <c r="J86" s="4"/>
      <c r="K86" s="4"/>
      <c r="L86" s="4"/>
      <c r="M86" s="4"/>
      <c r="N86" s="4"/>
      <c r="O86" s="4"/>
      <c r="P86" s="4"/>
      <c r="Q86" s="4"/>
    </row>
    <row r="87" spans="3:17" ht="18" customHeight="1" x14ac:dyDescent="0.25">
      <c r="C87" s="4"/>
      <c r="D87" s="4"/>
      <c r="E87" s="4"/>
      <c r="F87" s="4"/>
      <c r="G87" s="4"/>
      <c r="H87" s="4"/>
      <c r="I87" s="4"/>
      <c r="J87" s="4"/>
      <c r="K87" s="4"/>
      <c r="L87" s="4"/>
      <c r="M87" s="4"/>
      <c r="N87" s="4"/>
      <c r="O87" s="4"/>
      <c r="P87" s="4"/>
      <c r="Q87" s="4"/>
    </row>
    <row r="88" spans="3:17" ht="18" customHeight="1" x14ac:dyDescent="0.25">
      <c r="C88" s="4"/>
      <c r="D88" s="4"/>
      <c r="E88" s="4"/>
      <c r="F88" s="4"/>
      <c r="G88" s="4"/>
      <c r="H88" s="4"/>
      <c r="I88" s="4"/>
      <c r="J88" s="4"/>
      <c r="K88" s="4"/>
      <c r="L88" s="4"/>
      <c r="M88" s="4"/>
      <c r="N88" s="4"/>
      <c r="O88" s="4"/>
      <c r="P88" s="4"/>
      <c r="Q88" s="4"/>
    </row>
    <row r="89" spans="3:17" ht="18" customHeight="1" x14ac:dyDescent="0.25">
      <c r="C89" s="4"/>
      <c r="D89" s="4"/>
      <c r="E89" s="4"/>
      <c r="F89" s="4"/>
      <c r="G89" s="4"/>
      <c r="H89" s="4"/>
      <c r="I89" s="4"/>
      <c r="J89" s="4"/>
      <c r="K89" s="4"/>
      <c r="L89" s="4"/>
      <c r="M89" s="4"/>
      <c r="N89" s="4"/>
      <c r="O89" s="4"/>
      <c r="P89" s="4"/>
      <c r="Q89" s="4"/>
    </row>
    <row r="90" spans="3:17" ht="18" customHeight="1" x14ac:dyDescent="0.25">
      <c r="C90" s="4"/>
      <c r="D90" s="4"/>
      <c r="E90" s="4"/>
      <c r="F90" s="4"/>
      <c r="G90" s="4"/>
      <c r="H90" s="4"/>
      <c r="I90" s="4"/>
      <c r="J90" s="4"/>
      <c r="K90" s="4"/>
      <c r="L90" s="4"/>
      <c r="M90" s="4"/>
      <c r="N90" s="4"/>
      <c r="O90" s="4"/>
      <c r="P90" s="4"/>
      <c r="Q90" s="4"/>
    </row>
    <row r="91" spans="3:17" ht="18" customHeight="1" x14ac:dyDescent="0.25">
      <c r="C91" s="4"/>
      <c r="D91" s="4"/>
      <c r="E91" s="4"/>
      <c r="F91" s="4"/>
      <c r="G91" s="4"/>
      <c r="H91" s="4"/>
      <c r="I91" s="4"/>
      <c r="J91" s="4"/>
      <c r="K91" s="4"/>
      <c r="L91" s="4"/>
      <c r="M91" s="4"/>
      <c r="N91" s="4"/>
      <c r="O91" s="4"/>
      <c r="P91" s="4"/>
      <c r="Q91" s="4"/>
    </row>
    <row r="92" spans="3:17" ht="18" customHeight="1" x14ac:dyDescent="0.25">
      <c r="C92" s="4"/>
      <c r="D92" s="4"/>
      <c r="E92" s="4"/>
      <c r="F92" s="4"/>
      <c r="G92" s="4"/>
      <c r="H92" s="4"/>
      <c r="I92" s="4"/>
      <c r="J92" s="4"/>
      <c r="K92" s="4"/>
      <c r="L92" s="4"/>
      <c r="M92" s="4"/>
      <c r="N92" s="4"/>
      <c r="O92" s="4"/>
      <c r="P92" s="4"/>
      <c r="Q92" s="4"/>
    </row>
    <row r="93" spans="3:17" ht="18" customHeight="1" x14ac:dyDescent="0.25">
      <c r="C93" s="4"/>
      <c r="D93" s="4"/>
      <c r="E93" s="4"/>
      <c r="F93" s="4"/>
      <c r="G93" s="4"/>
      <c r="H93" s="4"/>
      <c r="I93" s="4"/>
      <c r="J93" s="4"/>
      <c r="K93" s="4"/>
      <c r="L93" s="4"/>
      <c r="M93" s="4"/>
      <c r="N93" s="4"/>
      <c r="O93" s="4"/>
      <c r="P93" s="4"/>
      <c r="Q93" s="4"/>
    </row>
    <row r="94" spans="3:17" ht="18" customHeight="1" x14ac:dyDescent="0.25">
      <c r="C94" s="4"/>
      <c r="D94" s="4"/>
      <c r="E94" s="4"/>
      <c r="F94" s="4"/>
      <c r="G94" s="4"/>
      <c r="H94" s="4"/>
      <c r="I94" s="4"/>
      <c r="J94" s="4"/>
      <c r="K94" s="4"/>
      <c r="L94" s="4"/>
      <c r="M94" s="4"/>
      <c r="N94" s="4"/>
      <c r="O94" s="4"/>
      <c r="P94" s="4"/>
      <c r="Q94" s="4"/>
    </row>
    <row r="95" spans="3:17" ht="18" customHeight="1" x14ac:dyDescent="0.25">
      <c r="C95" s="4"/>
      <c r="D95" s="4"/>
      <c r="E95" s="4"/>
      <c r="F95" s="4"/>
      <c r="G95" s="4"/>
      <c r="H95" s="4"/>
      <c r="I95" s="4"/>
      <c r="J95" s="4"/>
      <c r="K95" s="4"/>
      <c r="L95" s="4"/>
      <c r="M95" s="4"/>
      <c r="N95" s="4"/>
      <c r="O95" s="4"/>
      <c r="P95" s="4"/>
      <c r="Q95" s="4"/>
    </row>
    <row r="96" spans="3:17" ht="18" customHeight="1" x14ac:dyDescent="0.25">
      <c r="C96" s="4"/>
      <c r="D96" s="4"/>
      <c r="E96" s="4"/>
      <c r="F96" s="4"/>
      <c r="G96" s="4"/>
      <c r="H96" s="4"/>
      <c r="I96" s="4"/>
      <c r="J96" s="4"/>
      <c r="K96" s="4"/>
      <c r="L96" s="4"/>
      <c r="M96" s="4"/>
      <c r="N96" s="4"/>
      <c r="O96" s="4"/>
      <c r="P96" s="4"/>
      <c r="Q96" s="4"/>
    </row>
    <row r="97" spans="3:17" ht="18" customHeight="1" x14ac:dyDescent="0.25">
      <c r="C97" s="4"/>
      <c r="D97" s="4"/>
      <c r="E97" s="4"/>
      <c r="F97" s="4"/>
      <c r="G97" s="4"/>
      <c r="H97" s="4"/>
      <c r="I97" s="4"/>
      <c r="J97" s="4"/>
      <c r="K97" s="4"/>
      <c r="L97" s="4"/>
      <c r="M97" s="4"/>
      <c r="N97" s="4"/>
      <c r="O97" s="4"/>
      <c r="P97" s="4"/>
      <c r="Q97" s="4"/>
    </row>
    <row r="98" spans="3:17" ht="18" customHeight="1" x14ac:dyDescent="0.25">
      <c r="C98" s="4"/>
      <c r="D98" s="4"/>
      <c r="E98" s="4"/>
      <c r="F98" s="4"/>
      <c r="G98" s="4"/>
      <c r="H98" s="4"/>
      <c r="I98" s="4"/>
      <c r="J98" s="4"/>
      <c r="K98" s="4"/>
      <c r="L98" s="4"/>
      <c r="M98" s="4"/>
      <c r="N98" s="4"/>
      <c r="O98" s="4"/>
      <c r="P98" s="4"/>
      <c r="Q98" s="4"/>
    </row>
    <row r="99" spans="3:17" ht="18" customHeight="1" x14ac:dyDescent="0.25">
      <c r="C99" s="4"/>
      <c r="D99" s="4"/>
      <c r="E99" s="4"/>
      <c r="F99" s="4"/>
      <c r="G99" s="4"/>
      <c r="H99" s="4"/>
      <c r="I99" s="4"/>
      <c r="J99" s="4"/>
      <c r="K99" s="4"/>
      <c r="L99" s="4"/>
      <c r="M99" s="4"/>
      <c r="N99" s="4"/>
      <c r="O99" s="4"/>
      <c r="P99" s="4"/>
      <c r="Q99" s="4"/>
    </row>
    <row r="100" spans="3:17" ht="18" customHeight="1" x14ac:dyDescent="0.25">
      <c r="C100" s="4"/>
      <c r="D100" s="4"/>
      <c r="E100" s="4"/>
      <c r="F100" s="4"/>
      <c r="G100" s="4"/>
      <c r="H100" s="4"/>
      <c r="I100" s="4"/>
      <c r="J100" s="4"/>
      <c r="K100" s="4"/>
      <c r="L100" s="4"/>
      <c r="M100" s="4"/>
      <c r="N100" s="4"/>
      <c r="O100" s="4"/>
      <c r="P100" s="4"/>
      <c r="Q100" s="4"/>
    </row>
    <row r="101" spans="3:17" ht="18" customHeight="1" x14ac:dyDescent="0.25">
      <c r="C101" s="4"/>
      <c r="D101" s="4"/>
      <c r="E101" s="4"/>
      <c r="F101" s="4"/>
      <c r="G101" s="4"/>
      <c r="H101" s="4"/>
      <c r="I101" s="4"/>
      <c r="J101" s="4"/>
      <c r="K101" s="4"/>
      <c r="L101" s="4"/>
      <c r="M101" s="4"/>
      <c r="N101" s="4"/>
      <c r="O101" s="4"/>
      <c r="P101" s="4"/>
      <c r="Q101" s="4"/>
    </row>
    <row r="102" spans="3:17" ht="18" customHeight="1" x14ac:dyDescent="0.25">
      <c r="C102" s="4"/>
      <c r="D102" s="4"/>
      <c r="E102" s="4"/>
      <c r="F102" s="4"/>
      <c r="G102" s="4"/>
      <c r="H102" s="4"/>
      <c r="I102" s="4"/>
      <c r="J102" s="4"/>
      <c r="K102" s="4"/>
      <c r="L102" s="4"/>
      <c r="M102" s="4"/>
      <c r="N102" s="4"/>
      <c r="O102" s="4"/>
      <c r="P102" s="4"/>
      <c r="Q102" s="4"/>
    </row>
    <row r="103" spans="3:17" ht="18" customHeight="1" x14ac:dyDescent="0.25">
      <c r="C103" s="4"/>
      <c r="D103" s="4"/>
      <c r="E103" s="4"/>
      <c r="F103" s="4"/>
      <c r="G103" s="4"/>
      <c r="H103" s="4"/>
      <c r="I103" s="4"/>
      <c r="J103" s="4"/>
      <c r="K103" s="4"/>
      <c r="L103" s="4"/>
      <c r="M103" s="4"/>
      <c r="N103" s="4"/>
      <c r="O103" s="4"/>
      <c r="P103" s="4"/>
      <c r="Q103" s="4"/>
    </row>
    <row r="104" spans="3:17" ht="18" customHeight="1" x14ac:dyDescent="0.25">
      <c r="C104" s="4"/>
      <c r="D104" s="4"/>
      <c r="E104" s="4"/>
      <c r="F104" s="4"/>
      <c r="G104" s="4"/>
      <c r="H104" s="4"/>
      <c r="I104" s="4"/>
      <c r="J104" s="4"/>
      <c r="K104" s="4"/>
      <c r="L104" s="4"/>
      <c r="M104" s="4"/>
      <c r="N104" s="4"/>
      <c r="O104" s="4"/>
      <c r="P104" s="4"/>
      <c r="Q104" s="4"/>
    </row>
    <row r="105" spans="3:17" ht="18" customHeight="1" x14ac:dyDescent="0.25">
      <c r="C105" s="4"/>
      <c r="D105" s="4"/>
      <c r="E105" s="4"/>
      <c r="F105" s="4"/>
      <c r="G105" s="4"/>
      <c r="H105" s="4"/>
      <c r="I105" s="4"/>
      <c r="J105" s="4"/>
      <c r="K105" s="4"/>
      <c r="L105" s="4"/>
      <c r="M105" s="4"/>
      <c r="N105" s="4"/>
      <c r="O105" s="4"/>
      <c r="P105" s="4"/>
      <c r="Q105" s="4"/>
    </row>
    <row r="106" spans="3:17" ht="18" customHeight="1" x14ac:dyDescent="0.25">
      <c r="C106" s="4"/>
      <c r="D106" s="4"/>
      <c r="E106" s="4"/>
      <c r="F106" s="4"/>
      <c r="G106" s="4"/>
      <c r="H106" s="4"/>
      <c r="I106" s="4"/>
      <c r="J106" s="4"/>
      <c r="K106" s="4"/>
      <c r="L106" s="4"/>
      <c r="M106" s="4"/>
      <c r="N106" s="4"/>
      <c r="O106" s="4"/>
      <c r="P106" s="4"/>
      <c r="Q106" s="4"/>
    </row>
    <row r="107" spans="3:17" ht="18" customHeight="1" x14ac:dyDescent="0.25">
      <c r="C107" s="4"/>
      <c r="D107" s="4"/>
      <c r="E107" s="4"/>
      <c r="F107" s="4"/>
      <c r="G107" s="4"/>
      <c r="H107" s="4"/>
      <c r="I107" s="4"/>
      <c r="J107" s="4"/>
      <c r="K107" s="4"/>
      <c r="L107" s="4"/>
      <c r="M107" s="4"/>
      <c r="N107" s="4"/>
      <c r="O107" s="4"/>
      <c r="P107" s="4"/>
      <c r="Q107" s="4"/>
    </row>
    <row r="108" spans="3:17" ht="18" customHeight="1" x14ac:dyDescent="0.25">
      <c r="C108" s="4"/>
      <c r="D108" s="4"/>
      <c r="E108" s="4"/>
      <c r="F108" s="4"/>
      <c r="G108" s="4"/>
      <c r="H108" s="4"/>
      <c r="I108" s="4"/>
      <c r="J108" s="4"/>
      <c r="K108" s="4"/>
      <c r="L108" s="4"/>
      <c r="M108" s="4"/>
      <c r="N108" s="4"/>
      <c r="O108" s="4"/>
      <c r="P108" s="4"/>
      <c r="Q108" s="4"/>
    </row>
    <row r="109" spans="3:17" ht="18" customHeight="1" x14ac:dyDescent="0.25">
      <c r="C109" s="4"/>
      <c r="D109" s="4"/>
      <c r="E109" s="4"/>
      <c r="F109" s="4"/>
      <c r="G109" s="4"/>
      <c r="H109" s="4"/>
      <c r="I109" s="4"/>
      <c r="J109" s="4"/>
      <c r="K109" s="4"/>
      <c r="L109" s="4"/>
      <c r="M109" s="4"/>
      <c r="N109" s="4"/>
      <c r="O109" s="4"/>
      <c r="P109" s="4"/>
      <c r="Q109" s="4"/>
    </row>
    <row r="110" spans="3:17" ht="18" customHeight="1" x14ac:dyDescent="0.25">
      <c r="C110" s="4"/>
      <c r="D110" s="4"/>
      <c r="E110" s="4"/>
      <c r="F110" s="4"/>
      <c r="G110" s="4"/>
      <c r="H110" s="4"/>
      <c r="I110" s="4"/>
      <c r="J110" s="4"/>
      <c r="K110" s="4"/>
      <c r="L110" s="4"/>
      <c r="M110" s="4"/>
      <c r="N110" s="4"/>
      <c r="O110" s="4"/>
      <c r="P110" s="4"/>
      <c r="Q110" s="4"/>
    </row>
    <row r="111" spans="3:17" ht="18" customHeight="1" x14ac:dyDescent="0.25">
      <c r="C111" s="4"/>
      <c r="D111" s="4"/>
      <c r="E111" s="4"/>
      <c r="F111" s="4"/>
      <c r="G111" s="4"/>
      <c r="H111" s="4"/>
      <c r="I111" s="4"/>
      <c r="J111" s="4"/>
      <c r="K111" s="4"/>
      <c r="L111" s="4"/>
      <c r="M111" s="4"/>
      <c r="N111" s="4"/>
      <c r="O111" s="4"/>
      <c r="P111" s="4"/>
      <c r="Q111" s="4"/>
    </row>
    <row r="112" spans="3:17" ht="18" customHeight="1" x14ac:dyDescent="0.25">
      <c r="C112" s="4"/>
      <c r="D112" s="4"/>
      <c r="E112" s="4"/>
      <c r="F112" s="4"/>
      <c r="G112" s="4"/>
      <c r="H112" s="4"/>
      <c r="I112" s="4"/>
      <c r="J112" s="4"/>
      <c r="K112" s="4"/>
      <c r="L112" s="4"/>
      <c r="M112" s="4"/>
      <c r="N112" s="4"/>
      <c r="O112" s="4"/>
      <c r="P112" s="4"/>
      <c r="Q112" s="4"/>
    </row>
    <row r="113" spans="3:17" ht="18" customHeight="1" x14ac:dyDescent="0.25">
      <c r="C113" s="4"/>
      <c r="D113" s="4"/>
      <c r="E113" s="4"/>
      <c r="F113" s="4"/>
      <c r="G113" s="4"/>
      <c r="H113" s="4"/>
      <c r="I113" s="4"/>
      <c r="J113" s="4"/>
      <c r="K113" s="4"/>
      <c r="L113" s="4"/>
      <c r="M113" s="4"/>
      <c r="N113" s="4"/>
      <c r="O113" s="4"/>
      <c r="P113" s="4"/>
      <c r="Q113" s="4"/>
    </row>
    <row r="114" spans="3:17" ht="18" customHeight="1" x14ac:dyDescent="0.25">
      <c r="C114" s="4"/>
      <c r="D114" s="4"/>
      <c r="E114" s="4"/>
      <c r="F114" s="4"/>
      <c r="G114" s="4"/>
      <c r="H114" s="4"/>
      <c r="I114" s="4"/>
      <c r="J114" s="4"/>
      <c r="K114" s="4"/>
      <c r="L114" s="4"/>
      <c r="M114" s="4"/>
      <c r="N114" s="4"/>
      <c r="O114" s="4"/>
      <c r="P114" s="4"/>
      <c r="Q114" s="4"/>
    </row>
    <row r="115" spans="3:17" ht="18" customHeight="1" x14ac:dyDescent="0.25">
      <c r="C115" s="4"/>
      <c r="D115" s="4"/>
      <c r="E115" s="4"/>
      <c r="F115" s="4"/>
      <c r="G115" s="4"/>
      <c r="H115" s="4"/>
      <c r="I115" s="4"/>
      <c r="J115" s="4"/>
      <c r="K115" s="4"/>
      <c r="L115" s="4"/>
      <c r="M115" s="4"/>
      <c r="N115" s="4"/>
      <c r="O115" s="4"/>
      <c r="P115" s="4"/>
      <c r="Q115" s="4"/>
    </row>
    <row r="116" spans="3:17" ht="18" customHeight="1" x14ac:dyDescent="0.25">
      <c r="C116" s="4"/>
      <c r="D116" s="4"/>
      <c r="E116" s="4"/>
      <c r="F116" s="4"/>
      <c r="G116" s="4"/>
      <c r="H116" s="4"/>
      <c r="I116" s="4"/>
      <c r="J116" s="4"/>
      <c r="K116" s="4"/>
      <c r="L116" s="4"/>
      <c r="M116" s="4"/>
      <c r="N116" s="4"/>
      <c r="O116" s="4"/>
      <c r="P116" s="4"/>
      <c r="Q116" s="4"/>
    </row>
    <row r="117" spans="3:17" ht="18" customHeight="1" x14ac:dyDescent="0.25">
      <c r="C117" s="4"/>
      <c r="D117" s="4"/>
      <c r="E117" s="4"/>
      <c r="F117" s="4"/>
      <c r="G117" s="4"/>
      <c r="H117" s="4"/>
      <c r="I117" s="4"/>
      <c r="J117" s="4"/>
      <c r="K117" s="4"/>
      <c r="L117" s="4"/>
      <c r="M117" s="4"/>
      <c r="N117" s="4"/>
      <c r="O117" s="4"/>
      <c r="P117" s="4"/>
      <c r="Q117" s="4"/>
    </row>
    <row r="118" spans="3:17" ht="18" customHeight="1" x14ac:dyDescent="0.25">
      <c r="C118" s="4"/>
      <c r="D118" s="4"/>
      <c r="E118" s="4"/>
      <c r="F118" s="4"/>
      <c r="G118" s="4"/>
      <c r="H118" s="4"/>
      <c r="I118" s="4"/>
      <c r="J118" s="4"/>
      <c r="K118" s="4"/>
      <c r="L118" s="4"/>
      <c r="M118" s="4"/>
      <c r="N118" s="4"/>
      <c r="O118" s="4"/>
      <c r="P118" s="4"/>
      <c r="Q118" s="4"/>
    </row>
    <row r="119" spans="3:17" ht="18" customHeight="1" x14ac:dyDescent="0.25">
      <c r="C119" s="4"/>
      <c r="D119" s="4"/>
      <c r="E119" s="4"/>
      <c r="F119" s="4"/>
      <c r="G119" s="4"/>
      <c r="H119" s="4"/>
      <c r="I119" s="4"/>
      <c r="J119" s="4"/>
      <c r="K119" s="4"/>
      <c r="L119" s="4"/>
      <c r="M119" s="4"/>
      <c r="N119" s="4"/>
      <c r="O119" s="4"/>
      <c r="P119" s="4"/>
      <c r="Q119" s="4"/>
    </row>
    <row r="120" spans="3:17" ht="18" customHeight="1" x14ac:dyDescent="0.25">
      <c r="C120" s="4"/>
      <c r="D120" s="4"/>
      <c r="E120" s="4"/>
      <c r="F120" s="4"/>
      <c r="G120" s="4"/>
      <c r="H120" s="4"/>
      <c r="I120" s="4"/>
      <c r="J120" s="4"/>
      <c r="K120" s="4"/>
      <c r="L120" s="4"/>
      <c r="M120" s="4"/>
      <c r="N120" s="4"/>
      <c r="O120" s="4"/>
      <c r="P120" s="4"/>
      <c r="Q120" s="4"/>
    </row>
    <row r="121" spans="3:17" ht="18" customHeight="1" x14ac:dyDescent="0.25">
      <c r="C121" s="4"/>
      <c r="D121" s="4"/>
      <c r="E121" s="4"/>
      <c r="F121" s="4"/>
      <c r="G121" s="4"/>
      <c r="H121" s="4"/>
      <c r="I121" s="4"/>
      <c r="J121" s="4"/>
      <c r="K121" s="4"/>
      <c r="L121" s="4"/>
      <c r="M121" s="4"/>
      <c r="N121" s="4"/>
      <c r="O121" s="4"/>
      <c r="P121" s="4"/>
      <c r="Q121" s="4"/>
    </row>
    <row r="122" spans="3:17" ht="18" customHeight="1" x14ac:dyDescent="0.25">
      <c r="C122" s="4"/>
      <c r="D122" s="4"/>
      <c r="E122" s="4"/>
      <c r="F122" s="4"/>
      <c r="G122" s="4"/>
      <c r="H122" s="4"/>
      <c r="I122" s="4"/>
      <c r="J122" s="4"/>
      <c r="K122" s="4"/>
      <c r="L122" s="4"/>
      <c r="M122" s="4"/>
      <c r="N122" s="4"/>
      <c r="O122" s="4"/>
      <c r="P122" s="4"/>
      <c r="Q122" s="4"/>
    </row>
    <row r="123" spans="3:17" ht="18" customHeight="1" x14ac:dyDescent="0.25">
      <c r="C123" s="4"/>
      <c r="D123" s="4"/>
      <c r="E123" s="4"/>
      <c r="F123" s="4"/>
      <c r="G123" s="4"/>
      <c r="H123" s="4"/>
      <c r="I123" s="4"/>
      <c r="J123" s="4"/>
      <c r="K123" s="4"/>
      <c r="L123" s="4"/>
      <c r="M123" s="4"/>
      <c r="N123" s="4"/>
      <c r="O123" s="4"/>
      <c r="P123" s="4"/>
      <c r="Q123" s="4"/>
    </row>
    <row r="124" spans="3:17" ht="18" customHeight="1" x14ac:dyDescent="0.25">
      <c r="C124" s="4"/>
      <c r="D124" s="4"/>
      <c r="E124" s="4"/>
      <c r="F124" s="4"/>
      <c r="G124" s="4"/>
      <c r="H124" s="4"/>
      <c r="I124" s="4"/>
      <c r="J124" s="4"/>
      <c r="K124" s="4"/>
      <c r="L124" s="4"/>
      <c r="M124" s="4"/>
      <c r="N124" s="4"/>
      <c r="O124" s="4"/>
      <c r="P124" s="4"/>
      <c r="Q124" s="4"/>
    </row>
    <row r="125" spans="3:17" ht="18" customHeight="1" x14ac:dyDescent="0.25">
      <c r="C125" s="4"/>
      <c r="D125" s="4"/>
      <c r="E125" s="4"/>
      <c r="F125" s="4"/>
      <c r="G125" s="4"/>
      <c r="H125" s="4"/>
      <c r="I125" s="4"/>
      <c r="J125" s="4"/>
      <c r="K125" s="4"/>
      <c r="L125" s="4"/>
      <c r="M125" s="4"/>
      <c r="N125" s="4"/>
      <c r="O125" s="4"/>
      <c r="P125" s="4"/>
      <c r="Q125" s="4"/>
    </row>
    <row r="126" spans="3:17" ht="18" customHeight="1" x14ac:dyDescent="0.25">
      <c r="C126" s="4"/>
      <c r="D126" s="4"/>
      <c r="E126" s="4"/>
      <c r="F126" s="4"/>
      <c r="G126" s="4"/>
      <c r="H126" s="4"/>
      <c r="I126" s="4"/>
      <c r="J126" s="4"/>
      <c r="K126" s="4"/>
      <c r="L126" s="4"/>
      <c r="M126" s="4"/>
      <c r="N126" s="4"/>
      <c r="O126" s="4"/>
      <c r="P126" s="4"/>
      <c r="Q126" s="4"/>
    </row>
    <row r="127" spans="3:17" ht="18" customHeight="1" x14ac:dyDescent="0.25">
      <c r="C127" s="4"/>
      <c r="D127" s="4"/>
      <c r="E127" s="4"/>
      <c r="F127" s="4"/>
      <c r="G127" s="4"/>
      <c r="H127" s="4"/>
      <c r="I127" s="4"/>
      <c r="J127" s="4"/>
      <c r="K127" s="4"/>
      <c r="L127" s="4"/>
      <c r="M127" s="4"/>
      <c r="N127" s="4"/>
      <c r="O127" s="4"/>
      <c r="P127" s="4"/>
      <c r="Q127" s="4"/>
    </row>
    <row r="128" spans="3:17" ht="18" customHeight="1" x14ac:dyDescent="0.25">
      <c r="C128" s="4"/>
      <c r="D128" s="4"/>
      <c r="E128" s="4"/>
      <c r="F128" s="4"/>
      <c r="G128" s="4"/>
      <c r="H128" s="4"/>
      <c r="I128" s="4"/>
      <c r="J128" s="4"/>
      <c r="K128" s="4"/>
      <c r="L128" s="4"/>
      <c r="M128" s="4"/>
      <c r="N128" s="4"/>
      <c r="O128" s="4"/>
      <c r="P128" s="4"/>
      <c r="Q128" s="4"/>
    </row>
    <row r="129" spans="3:17" ht="18" customHeight="1" x14ac:dyDescent="0.25">
      <c r="C129" s="4"/>
      <c r="D129" s="4"/>
      <c r="E129" s="4"/>
      <c r="F129" s="4"/>
      <c r="G129" s="4"/>
      <c r="H129" s="4"/>
      <c r="I129" s="4"/>
      <c r="J129" s="4"/>
      <c r="K129" s="4"/>
      <c r="L129" s="4"/>
      <c r="M129" s="4"/>
      <c r="N129" s="4"/>
      <c r="O129" s="4"/>
      <c r="P129" s="4"/>
      <c r="Q129" s="4"/>
    </row>
    <row r="130" spans="3:17" ht="18" customHeight="1" x14ac:dyDescent="0.25">
      <c r="C130" s="4"/>
      <c r="D130" s="4"/>
      <c r="E130" s="4"/>
      <c r="F130" s="4"/>
      <c r="G130" s="4"/>
      <c r="H130" s="4"/>
      <c r="I130" s="4"/>
      <c r="J130" s="4"/>
      <c r="K130" s="4"/>
      <c r="L130" s="4"/>
      <c r="M130" s="4"/>
      <c r="N130" s="4"/>
      <c r="O130" s="4"/>
      <c r="P130" s="4"/>
      <c r="Q130" s="4"/>
    </row>
    <row r="131" spans="3:17" ht="18" customHeight="1" x14ac:dyDescent="0.25">
      <c r="C131" s="4"/>
      <c r="D131" s="4"/>
      <c r="E131" s="4"/>
      <c r="F131" s="4"/>
      <c r="G131" s="4"/>
      <c r="H131" s="4"/>
      <c r="I131" s="4"/>
      <c r="J131" s="4"/>
      <c r="K131" s="4"/>
      <c r="L131" s="4"/>
      <c r="M131" s="4"/>
      <c r="N131" s="4"/>
      <c r="O131" s="4"/>
      <c r="P131" s="4"/>
      <c r="Q131" s="4"/>
    </row>
    <row r="132" spans="3:17" ht="18" customHeight="1" x14ac:dyDescent="0.25">
      <c r="C132" s="4"/>
      <c r="D132" s="4"/>
      <c r="E132" s="4"/>
      <c r="F132" s="4"/>
      <c r="G132" s="4"/>
      <c r="H132" s="4"/>
      <c r="I132" s="4"/>
      <c r="J132" s="4"/>
      <c r="K132" s="4"/>
      <c r="L132" s="4"/>
      <c r="M132" s="4"/>
      <c r="N132" s="4"/>
      <c r="O132" s="4"/>
      <c r="P132" s="4"/>
      <c r="Q132" s="4"/>
    </row>
    <row r="133" spans="3:17" ht="18" customHeight="1" x14ac:dyDescent="0.25">
      <c r="C133" s="4"/>
      <c r="D133" s="4"/>
      <c r="E133" s="4"/>
      <c r="F133" s="4"/>
      <c r="G133" s="4"/>
      <c r="H133" s="4"/>
      <c r="I133" s="4"/>
      <c r="J133" s="4"/>
      <c r="K133" s="4"/>
      <c r="L133" s="4"/>
      <c r="M133" s="4"/>
      <c r="N133" s="4"/>
      <c r="O133" s="4"/>
      <c r="P133" s="4"/>
      <c r="Q133" s="4"/>
    </row>
    <row r="134" spans="3:17" ht="18" customHeight="1" x14ac:dyDescent="0.25">
      <c r="C134" s="4"/>
      <c r="D134" s="4"/>
      <c r="E134" s="4"/>
      <c r="F134" s="4"/>
      <c r="G134" s="4"/>
      <c r="H134" s="4"/>
      <c r="I134" s="4"/>
      <c r="J134" s="4"/>
      <c r="K134" s="4"/>
      <c r="L134" s="4"/>
      <c r="M134" s="4"/>
      <c r="N134" s="4"/>
      <c r="O134" s="4"/>
      <c r="P134" s="4"/>
      <c r="Q134" s="4"/>
    </row>
    <row r="135" spans="3:17" ht="18" customHeight="1" x14ac:dyDescent="0.25">
      <c r="C135" s="4"/>
      <c r="D135" s="4"/>
      <c r="E135" s="4"/>
      <c r="F135" s="4"/>
      <c r="G135" s="4"/>
      <c r="H135" s="4"/>
      <c r="I135" s="4"/>
      <c r="J135" s="4"/>
      <c r="K135" s="4"/>
      <c r="L135" s="4"/>
      <c r="M135" s="4"/>
      <c r="N135" s="4"/>
      <c r="O135" s="4"/>
      <c r="P135" s="4"/>
      <c r="Q135" s="4"/>
    </row>
    <row r="136" spans="3:17" ht="18" customHeight="1" x14ac:dyDescent="0.25">
      <c r="C136" s="4"/>
      <c r="D136" s="4"/>
      <c r="E136" s="4"/>
      <c r="F136" s="4"/>
      <c r="G136" s="4"/>
      <c r="H136" s="4"/>
      <c r="I136" s="4"/>
      <c r="J136" s="4"/>
      <c r="K136" s="4"/>
      <c r="L136" s="4"/>
      <c r="M136" s="4"/>
      <c r="N136" s="4"/>
      <c r="O136" s="4"/>
      <c r="P136" s="4"/>
      <c r="Q136" s="4"/>
    </row>
    <row r="137" spans="3:17" ht="18" customHeight="1" x14ac:dyDescent="0.25">
      <c r="C137" s="4"/>
      <c r="D137" s="4"/>
      <c r="E137" s="4"/>
      <c r="F137" s="4"/>
      <c r="G137" s="4"/>
      <c r="H137" s="4"/>
      <c r="I137" s="4"/>
      <c r="J137" s="4"/>
      <c r="K137" s="4"/>
      <c r="L137" s="4"/>
      <c r="M137" s="4"/>
      <c r="N137" s="4"/>
      <c r="O137" s="4"/>
      <c r="P137" s="4"/>
      <c r="Q137" s="4"/>
    </row>
    <row r="138" spans="3:17" ht="18" customHeight="1" x14ac:dyDescent="0.25">
      <c r="C138" s="4"/>
      <c r="D138" s="4"/>
      <c r="E138" s="4"/>
      <c r="F138" s="4"/>
      <c r="G138" s="4"/>
      <c r="H138" s="4"/>
      <c r="I138" s="4"/>
      <c r="J138" s="4"/>
      <c r="K138" s="4"/>
      <c r="L138" s="4"/>
      <c r="M138" s="4"/>
      <c r="N138" s="4"/>
      <c r="O138" s="4"/>
      <c r="P138" s="4"/>
      <c r="Q138" s="4"/>
    </row>
    <row r="139" spans="3:17" ht="18" customHeight="1" x14ac:dyDescent="0.25">
      <c r="C139" s="4"/>
      <c r="D139" s="4"/>
      <c r="E139" s="4"/>
      <c r="F139" s="4"/>
      <c r="G139" s="4"/>
      <c r="H139" s="4"/>
      <c r="I139" s="4"/>
      <c r="J139" s="4"/>
      <c r="K139" s="4"/>
      <c r="L139" s="4"/>
      <c r="M139" s="4"/>
      <c r="N139" s="4"/>
      <c r="O139" s="4"/>
      <c r="P139" s="4"/>
      <c r="Q139" s="4"/>
    </row>
    <row r="140" spans="3:17" ht="18" customHeight="1" x14ac:dyDescent="0.25">
      <c r="C140" s="4"/>
      <c r="D140" s="4"/>
      <c r="E140" s="4"/>
      <c r="F140" s="4"/>
      <c r="G140" s="4"/>
      <c r="H140" s="4"/>
      <c r="I140" s="4"/>
      <c r="J140" s="4"/>
      <c r="K140" s="4"/>
      <c r="L140" s="4"/>
      <c r="M140" s="4"/>
      <c r="N140" s="4"/>
      <c r="O140" s="4"/>
      <c r="P140" s="4"/>
      <c r="Q140" s="4"/>
    </row>
    <row r="141" spans="3:17" ht="18" customHeight="1" x14ac:dyDescent="0.25">
      <c r="C141" s="4"/>
      <c r="D141" s="4"/>
      <c r="E141" s="4"/>
      <c r="F141" s="4"/>
      <c r="G141" s="4"/>
      <c r="H141" s="4"/>
      <c r="I141" s="4"/>
      <c r="J141" s="4"/>
      <c r="K141" s="4"/>
      <c r="L141" s="4"/>
      <c r="M141" s="4"/>
      <c r="N141" s="4"/>
      <c r="O141" s="4"/>
      <c r="P141" s="4"/>
      <c r="Q141" s="4"/>
    </row>
    <row r="142" spans="3:17" ht="18" customHeight="1" x14ac:dyDescent="0.25">
      <c r="C142" s="4"/>
      <c r="D142" s="4"/>
      <c r="E142" s="4"/>
      <c r="F142" s="4"/>
      <c r="G142" s="4"/>
      <c r="H142" s="4"/>
      <c r="I142" s="4"/>
      <c r="J142" s="4"/>
      <c r="K142" s="4"/>
      <c r="L142" s="4"/>
      <c r="M142" s="4"/>
      <c r="N142" s="4"/>
      <c r="O142" s="4"/>
      <c r="P142" s="4"/>
      <c r="Q142" s="4"/>
    </row>
    <row r="143" spans="3:17" ht="18" customHeight="1" x14ac:dyDescent="0.25">
      <c r="C143" s="4"/>
      <c r="D143" s="4"/>
      <c r="E143" s="4"/>
      <c r="F143" s="4"/>
      <c r="G143" s="4"/>
      <c r="H143" s="4"/>
      <c r="I143" s="4"/>
      <c r="J143" s="4"/>
      <c r="K143" s="4"/>
      <c r="L143" s="4"/>
      <c r="M143" s="4"/>
      <c r="N143" s="4"/>
      <c r="O143" s="4"/>
      <c r="P143" s="4"/>
      <c r="Q143" s="4"/>
    </row>
    <row r="144" spans="3:17" ht="18" customHeight="1" x14ac:dyDescent="0.25">
      <c r="C144" s="4"/>
      <c r="D144" s="4"/>
      <c r="E144" s="4"/>
      <c r="F144" s="4"/>
      <c r="G144" s="4"/>
      <c r="H144" s="4"/>
      <c r="I144" s="4"/>
      <c r="J144" s="4"/>
      <c r="K144" s="4"/>
      <c r="L144" s="4"/>
      <c r="M144" s="4"/>
      <c r="N144" s="4"/>
      <c r="O144" s="4"/>
      <c r="P144" s="4"/>
      <c r="Q144" s="4"/>
    </row>
    <row r="145" spans="3:17" ht="18" customHeight="1" x14ac:dyDescent="0.25">
      <c r="C145" s="4"/>
      <c r="D145" s="4"/>
      <c r="E145" s="4"/>
      <c r="F145" s="4"/>
      <c r="G145" s="4"/>
      <c r="H145" s="4"/>
      <c r="I145" s="4"/>
      <c r="J145" s="4"/>
      <c r="K145" s="4"/>
      <c r="L145" s="4"/>
      <c r="M145" s="4"/>
      <c r="N145" s="4"/>
      <c r="O145" s="4"/>
      <c r="P145" s="4"/>
      <c r="Q145" s="4"/>
    </row>
    <row r="146" spans="3:17" ht="18" customHeight="1" x14ac:dyDescent="0.25">
      <c r="C146" s="4"/>
      <c r="D146" s="4"/>
      <c r="E146" s="4"/>
      <c r="F146" s="4"/>
      <c r="G146" s="4"/>
      <c r="H146" s="4"/>
      <c r="I146" s="4"/>
      <c r="J146" s="4"/>
      <c r="K146" s="4"/>
      <c r="L146" s="4"/>
      <c r="M146" s="4"/>
      <c r="N146" s="4"/>
      <c r="O146" s="4"/>
      <c r="P146" s="4"/>
      <c r="Q146" s="4"/>
    </row>
    <row r="147" spans="3:17" ht="18" customHeight="1" x14ac:dyDescent="0.25">
      <c r="C147" s="4"/>
      <c r="D147" s="4"/>
      <c r="E147" s="4"/>
      <c r="F147" s="4"/>
      <c r="G147" s="4"/>
      <c r="H147" s="4"/>
      <c r="I147" s="4"/>
      <c r="J147" s="4"/>
      <c r="K147" s="4"/>
      <c r="L147" s="4"/>
      <c r="M147" s="4"/>
      <c r="N147" s="4"/>
      <c r="O147" s="4"/>
      <c r="P147" s="4"/>
      <c r="Q147" s="4"/>
    </row>
    <row r="148" spans="3:17" ht="18" customHeight="1" x14ac:dyDescent="0.25">
      <c r="C148" s="4"/>
      <c r="D148" s="4"/>
      <c r="E148" s="4"/>
      <c r="F148" s="4"/>
      <c r="G148" s="4"/>
      <c r="H148" s="4"/>
      <c r="I148" s="4"/>
      <c r="J148" s="4"/>
      <c r="K148" s="4"/>
      <c r="L148" s="4"/>
      <c r="M148" s="4"/>
      <c r="N148" s="4"/>
      <c r="O148" s="4"/>
      <c r="P148" s="4"/>
      <c r="Q148" s="4"/>
    </row>
    <row r="149" spans="3:17" ht="18" customHeight="1" x14ac:dyDescent="0.25">
      <c r="C149" s="4"/>
      <c r="D149" s="4"/>
      <c r="E149" s="4"/>
      <c r="F149" s="4"/>
      <c r="G149" s="4"/>
      <c r="H149" s="4"/>
      <c r="I149" s="4"/>
      <c r="J149" s="4"/>
      <c r="K149" s="4"/>
      <c r="L149" s="4"/>
      <c r="M149" s="4"/>
      <c r="N149" s="4"/>
      <c r="O149" s="4"/>
      <c r="P149" s="4"/>
      <c r="Q149" s="4"/>
    </row>
    <row r="150" spans="3:17" ht="18" customHeight="1" x14ac:dyDescent="0.25">
      <c r="C150" s="4"/>
      <c r="D150" s="4"/>
      <c r="E150" s="4"/>
      <c r="F150" s="4"/>
      <c r="G150" s="4"/>
      <c r="H150" s="4"/>
      <c r="I150" s="4"/>
      <c r="J150" s="4"/>
      <c r="K150" s="4"/>
      <c r="L150" s="4"/>
      <c r="M150" s="4"/>
      <c r="N150" s="4"/>
      <c r="O150" s="4"/>
      <c r="P150" s="4"/>
      <c r="Q150" s="4"/>
    </row>
    <row r="151" spans="3:17" ht="18" customHeight="1" x14ac:dyDescent="0.25">
      <c r="C151" s="4"/>
      <c r="D151" s="4"/>
      <c r="E151" s="4"/>
      <c r="F151" s="4"/>
      <c r="G151" s="4"/>
      <c r="H151" s="4"/>
      <c r="I151" s="4"/>
      <c r="J151" s="4"/>
      <c r="K151" s="4"/>
      <c r="L151" s="4"/>
      <c r="M151" s="4"/>
      <c r="N151" s="4"/>
      <c r="O151" s="4"/>
      <c r="P151" s="4"/>
      <c r="Q151" s="4"/>
    </row>
    <row r="152" spans="3:17" ht="18" customHeight="1" x14ac:dyDescent="0.25">
      <c r="C152" s="4"/>
      <c r="D152" s="4"/>
      <c r="E152" s="4"/>
      <c r="F152" s="4"/>
      <c r="G152" s="4"/>
      <c r="H152" s="4"/>
      <c r="I152" s="4"/>
      <c r="J152" s="4"/>
      <c r="K152" s="4"/>
      <c r="L152" s="4"/>
      <c r="M152" s="4"/>
      <c r="N152" s="4"/>
      <c r="O152" s="4"/>
      <c r="P152" s="4"/>
      <c r="Q152" s="4"/>
    </row>
    <row r="153" spans="3:17" ht="18" customHeight="1" x14ac:dyDescent="0.25">
      <c r="C153" s="4"/>
      <c r="D153" s="4"/>
      <c r="E153" s="4"/>
      <c r="F153" s="4"/>
      <c r="G153" s="4"/>
      <c r="H153" s="4"/>
      <c r="I153" s="4"/>
      <c r="J153" s="4"/>
      <c r="K153" s="4"/>
      <c r="L153" s="4"/>
      <c r="M153" s="4"/>
      <c r="N153" s="4"/>
      <c r="O153" s="4"/>
      <c r="P153" s="4"/>
      <c r="Q153" s="4"/>
    </row>
    <row r="154" spans="3:17" ht="18" customHeight="1" x14ac:dyDescent="0.25">
      <c r="C154" s="4"/>
      <c r="D154" s="4"/>
      <c r="E154" s="4"/>
      <c r="F154" s="4"/>
      <c r="G154" s="4"/>
      <c r="H154" s="4"/>
      <c r="I154" s="4"/>
      <c r="J154" s="4"/>
      <c r="K154" s="4"/>
      <c r="L154" s="4"/>
      <c r="M154" s="4"/>
      <c r="N154" s="4"/>
      <c r="O154" s="4"/>
      <c r="P154" s="4"/>
      <c r="Q154" s="4"/>
    </row>
    <row r="155" spans="3:17" ht="18" customHeight="1" x14ac:dyDescent="0.25">
      <c r="C155" s="4"/>
      <c r="D155" s="4"/>
      <c r="E155" s="4"/>
      <c r="F155" s="4"/>
      <c r="G155" s="4"/>
      <c r="H155" s="4"/>
      <c r="I155" s="4"/>
      <c r="J155" s="4"/>
      <c r="K155" s="4"/>
      <c r="L155" s="4"/>
      <c r="M155" s="4"/>
      <c r="N155" s="4"/>
      <c r="O155" s="4"/>
      <c r="P155" s="4"/>
      <c r="Q155" s="4"/>
    </row>
    <row r="156" spans="3:17" ht="18" customHeight="1" x14ac:dyDescent="0.25">
      <c r="C156" s="4"/>
      <c r="D156" s="4"/>
      <c r="E156" s="4"/>
      <c r="F156" s="4"/>
      <c r="G156" s="4"/>
      <c r="H156" s="4"/>
      <c r="I156" s="4"/>
      <c r="J156" s="4"/>
      <c r="K156" s="4"/>
      <c r="L156" s="4"/>
      <c r="M156" s="4"/>
      <c r="N156" s="4"/>
      <c r="O156" s="4"/>
      <c r="P156" s="4"/>
      <c r="Q156" s="4"/>
    </row>
    <row r="157" spans="3:17" ht="18" customHeight="1" x14ac:dyDescent="0.25">
      <c r="C157" s="4"/>
      <c r="D157" s="4"/>
      <c r="E157" s="4"/>
      <c r="F157" s="4"/>
      <c r="G157" s="4"/>
      <c r="H157" s="4"/>
      <c r="I157" s="4"/>
      <c r="J157" s="4"/>
      <c r="K157" s="4"/>
      <c r="L157" s="4"/>
      <c r="M157" s="4"/>
      <c r="N157" s="4"/>
      <c r="O157" s="4"/>
      <c r="P157" s="4"/>
      <c r="Q157" s="4"/>
    </row>
    <row r="158" spans="3:17" ht="18" customHeight="1" x14ac:dyDescent="0.25">
      <c r="C158" s="4"/>
      <c r="D158" s="4"/>
      <c r="E158" s="4"/>
      <c r="F158" s="4"/>
      <c r="G158" s="4"/>
      <c r="H158" s="4"/>
      <c r="I158" s="4"/>
      <c r="J158" s="4"/>
      <c r="K158" s="4"/>
      <c r="L158" s="4"/>
      <c r="M158" s="4"/>
      <c r="N158" s="4"/>
      <c r="O158" s="4"/>
      <c r="P158" s="4"/>
      <c r="Q158" s="4"/>
    </row>
    <row r="159" spans="3:17" ht="18" customHeight="1" x14ac:dyDescent="0.25">
      <c r="C159" s="4"/>
      <c r="D159" s="4"/>
      <c r="E159" s="4"/>
      <c r="F159" s="4"/>
      <c r="G159" s="4"/>
      <c r="H159" s="4"/>
      <c r="I159" s="4"/>
      <c r="J159" s="4"/>
      <c r="K159" s="4"/>
      <c r="L159" s="4"/>
      <c r="M159" s="4"/>
      <c r="N159" s="4"/>
      <c r="O159" s="4"/>
      <c r="P159" s="4"/>
      <c r="Q159" s="4"/>
    </row>
    <row r="160" spans="3:17" ht="18" customHeight="1" x14ac:dyDescent="0.25">
      <c r="C160" s="4"/>
      <c r="D160" s="4"/>
      <c r="E160" s="4"/>
      <c r="F160" s="4"/>
      <c r="G160" s="4"/>
      <c r="H160" s="4"/>
      <c r="I160" s="4"/>
      <c r="J160" s="4"/>
      <c r="K160" s="4"/>
      <c r="L160" s="4"/>
      <c r="M160" s="4"/>
      <c r="N160" s="4"/>
      <c r="O160" s="4"/>
      <c r="P160" s="4"/>
      <c r="Q160" s="4"/>
    </row>
    <row r="161" spans="3:17" ht="18" customHeight="1" x14ac:dyDescent="0.25">
      <c r="C161" s="4"/>
      <c r="D161" s="4"/>
      <c r="E161" s="4"/>
      <c r="F161" s="4"/>
      <c r="G161" s="4"/>
      <c r="H161" s="4"/>
      <c r="I161" s="4"/>
      <c r="J161" s="4"/>
      <c r="K161" s="4"/>
      <c r="L161" s="4"/>
      <c r="M161" s="4"/>
      <c r="N161" s="4"/>
      <c r="O161" s="4"/>
      <c r="P161" s="4"/>
      <c r="Q161" s="4"/>
    </row>
    <row r="162" spans="3:17" ht="18" customHeight="1" x14ac:dyDescent="0.25">
      <c r="C162" s="4"/>
      <c r="D162" s="4"/>
      <c r="E162" s="4"/>
      <c r="F162" s="4"/>
      <c r="G162" s="4"/>
      <c r="H162" s="4"/>
      <c r="I162" s="4"/>
      <c r="J162" s="4"/>
      <c r="K162" s="4"/>
      <c r="L162" s="4"/>
      <c r="M162" s="4"/>
      <c r="N162" s="4"/>
      <c r="O162" s="4"/>
      <c r="P162" s="4"/>
      <c r="Q162" s="4"/>
    </row>
    <row r="163" spans="3:17" ht="18" customHeight="1" x14ac:dyDescent="0.25">
      <c r="C163" s="4"/>
      <c r="D163" s="4"/>
      <c r="E163" s="4"/>
      <c r="F163" s="4"/>
      <c r="G163" s="4"/>
      <c r="H163" s="4"/>
      <c r="I163" s="4"/>
      <c r="J163" s="4"/>
      <c r="K163" s="4"/>
      <c r="L163" s="4"/>
      <c r="M163" s="4"/>
      <c r="N163" s="4"/>
      <c r="O163" s="4"/>
      <c r="P163" s="4"/>
      <c r="Q163" s="4"/>
    </row>
    <row r="164" spans="3:17" ht="18" customHeight="1" x14ac:dyDescent="0.25">
      <c r="C164" s="4"/>
      <c r="D164" s="4"/>
      <c r="E164" s="4"/>
      <c r="F164" s="4"/>
      <c r="G164" s="4"/>
      <c r="H164" s="4"/>
      <c r="I164" s="4"/>
      <c r="J164" s="4"/>
      <c r="K164" s="4"/>
      <c r="L164" s="4"/>
      <c r="M164" s="4"/>
      <c r="N164" s="4"/>
      <c r="O164" s="4"/>
      <c r="P164" s="4"/>
      <c r="Q164" s="4"/>
    </row>
    <row r="165" spans="3:17" ht="18" customHeight="1" x14ac:dyDescent="0.25">
      <c r="C165" s="4"/>
      <c r="D165" s="4"/>
      <c r="E165" s="4"/>
      <c r="F165" s="4"/>
      <c r="G165" s="4"/>
      <c r="H165" s="4"/>
      <c r="I165" s="4"/>
      <c r="J165" s="4"/>
      <c r="K165" s="4"/>
      <c r="L165" s="4"/>
      <c r="M165" s="4"/>
      <c r="N165" s="4"/>
      <c r="O165" s="4"/>
      <c r="P165" s="4"/>
      <c r="Q165" s="4"/>
    </row>
    <row r="166" spans="3:17" ht="18" customHeight="1" x14ac:dyDescent="0.25">
      <c r="C166" s="4"/>
      <c r="D166" s="4"/>
      <c r="E166" s="4"/>
      <c r="F166" s="4"/>
      <c r="G166" s="4"/>
      <c r="H166" s="4"/>
      <c r="I166" s="4"/>
      <c r="J166" s="4"/>
      <c r="K166" s="4"/>
      <c r="L166" s="4"/>
      <c r="M166" s="4"/>
      <c r="N166" s="4"/>
      <c r="O166" s="4"/>
      <c r="P166" s="4"/>
      <c r="Q166" s="4"/>
    </row>
    <row r="167" spans="3:17" ht="18" customHeight="1" x14ac:dyDescent="0.25">
      <c r="C167" s="4"/>
      <c r="D167" s="4"/>
      <c r="E167" s="4"/>
      <c r="F167" s="4"/>
      <c r="G167" s="4"/>
      <c r="H167" s="4"/>
      <c r="I167" s="4"/>
      <c r="J167" s="4"/>
      <c r="K167" s="4"/>
      <c r="L167" s="4"/>
      <c r="M167" s="4"/>
      <c r="N167" s="4"/>
      <c r="O167" s="4"/>
      <c r="P167" s="4"/>
      <c r="Q167" s="4"/>
    </row>
    <row r="168" spans="3:17" ht="18" customHeight="1" x14ac:dyDescent="0.25">
      <c r="C168" s="4"/>
      <c r="D168" s="4"/>
      <c r="E168" s="4"/>
      <c r="F168" s="4"/>
      <c r="G168" s="4"/>
      <c r="H168" s="4"/>
      <c r="I168" s="4"/>
      <c r="J168" s="4"/>
      <c r="K168" s="4"/>
      <c r="L168" s="4"/>
      <c r="M168" s="4"/>
      <c r="N168" s="4"/>
      <c r="O168" s="4"/>
      <c r="P168" s="4"/>
      <c r="Q168" s="4"/>
    </row>
    <row r="169" spans="3:17" ht="18" customHeight="1" x14ac:dyDescent="0.25">
      <c r="C169" s="4"/>
      <c r="D169" s="4"/>
      <c r="E169" s="4"/>
      <c r="F169" s="4"/>
      <c r="G169" s="4"/>
      <c r="H169" s="4"/>
      <c r="I169" s="4"/>
      <c r="J169" s="4"/>
      <c r="K169" s="4"/>
      <c r="L169" s="4"/>
      <c r="M169" s="4"/>
      <c r="N169" s="4"/>
      <c r="O169" s="4"/>
      <c r="P169" s="4"/>
      <c r="Q169" s="4"/>
    </row>
    <row r="170" spans="3:17" ht="18" customHeight="1" x14ac:dyDescent="0.25">
      <c r="C170" s="4"/>
      <c r="D170" s="4"/>
      <c r="E170" s="4"/>
      <c r="F170" s="4"/>
      <c r="G170" s="4"/>
      <c r="H170" s="4"/>
      <c r="I170" s="4"/>
      <c r="J170" s="4"/>
      <c r="K170" s="4"/>
      <c r="L170" s="4"/>
      <c r="M170" s="4"/>
      <c r="N170" s="4"/>
      <c r="O170" s="4"/>
      <c r="P170" s="4"/>
      <c r="Q170" s="4"/>
    </row>
    <row r="171" spans="3:17" ht="18" customHeight="1" x14ac:dyDescent="0.25">
      <c r="C171" s="4"/>
      <c r="D171" s="4"/>
      <c r="E171" s="4"/>
      <c r="F171" s="4"/>
      <c r="G171" s="4"/>
      <c r="H171" s="4"/>
      <c r="I171" s="4"/>
      <c r="J171" s="4"/>
      <c r="K171" s="4"/>
      <c r="L171" s="4"/>
      <c r="M171" s="4"/>
      <c r="N171" s="4"/>
      <c r="O171" s="4"/>
      <c r="P171" s="4"/>
      <c r="Q171" s="4"/>
    </row>
    <row r="172" spans="3:17" ht="18" customHeight="1" x14ac:dyDescent="0.25">
      <c r="C172" s="4"/>
      <c r="D172" s="4"/>
      <c r="E172" s="4"/>
      <c r="F172" s="4"/>
      <c r="G172" s="4"/>
      <c r="H172" s="4"/>
      <c r="I172" s="4"/>
      <c r="J172" s="4"/>
      <c r="K172" s="4"/>
      <c r="L172" s="4"/>
      <c r="M172" s="4"/>
      <c r="N172" s="4"/>
      <c r="O172" s="4"/>
      <c r="P172" s="4"/>
      <c r="Q172" s="4"/>
    </row>
    <row r="173" spans="3:17" ht="18" customHeight="1" x14ac:dyDescent="0.25">
      <c r="C173" s="4"/>
      <c r="D173" s="4"/>
      <c r="E173" s="4"/>
      <c r="F173" s="4"/>
      <c r="G173" s="4"/>
      <c r="H173" s="4"/>
      <c r="I173" s="4"/>
      <c r="J173" s="4"/>
      <c r="K173" s="4"/>
      <c r="L173" s="4"/>
      <c r="M173" s="4"/>
      <c r="N173" s="4"/>
      <c r="O173" s="4"/>
      <c r="P173" s="4"/>
      <c r="Q173" s="4"/>
    </row>
    <row r="174" spans="3:17" ht="18" customHeight="1" x14ac:dyDescent="0.25">
      <c r="C174" s="4"/>
      <c r="D174" s="4"/>
      <c r="E174" s="4"/>
      <c r="F174" s="4"/>
      <c r="G174" s="4"/>
      <c r="H174" s="4"/>
      <c r="I174" s="4"/>
      <c r="J174" s="4"/>
      <c r="K174" s="4"/>
      <c r="L174" s="4"/>
      <c r="M174" s="4"/>
      <c r="N174" s="4"/>
      <c r="O174" s="4"/>
      <c r="P174" s="4"/>
      <c r="Q174" s="4"/>
    </row>
  </sheetData>
  <sheetProtection sheet="1" objects="1" scenarios="1"/>
  <mergeCells count="4">
    <mergeCell ref="B3:Q3"/>
    <mergeCell ref="B32:Q32"/>
    <mergeCell ref="B37:Q37"/>
    <mergeCell ref="B5:Q5"/>
  </mergeCells>
  <pageMargins left="0.7" right="0.7" top="0.75" bottom="0.75" header="0.3" footer="0.3"/>
  <pageSetup paperSize="9" scale="3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S51"/>
  <sheetViews>
    <sheetView showGridLines="0" topLeftCell="A28" zoomScale="80" zoomScaleNormal="80" workbookViewId="0">
      <selection activeCell="I39" sqref="I39"/>
    </sheetView>
  </sheetViews>
  <sheetFormatPr defaultColWidth="11.85546875" defaultRowHeight="19.5" customHeight="1" x14ac:dyDescent="0.25"/>
  <cols>
    <col min="2" max="2" width="42.28515625" style="166" bestFit="1" customWidth="1"/>
    <col min="3" max="4" width="15.42578125" customWidth="1"/>
    <col min="5" max="6" width="15.140625" bestFit="1" customWidth="1"/>
    <col min="7" max="8" width="15.42578125" customWidth="1"/>
    <col min="9" max="9" width="17.28515625" customWidth="1"/>
    <col min="10" max="10" width="14.42578125" customWidth="1"/>
    <col min="11" max="11" width="17.7109375" customWidth="1"/>
    <col min="12" max="12" width="20.5703125" bestFit="1" customWidth="1"/>
    <col min="13" max="13" width="14" customWidth="1"/>
    <col min="14" max="14" width="18.7109375" customWidth="1"/>
    <col min="15" max="15" width="17.7109375" customWidth="1"/>
    <col min="16" max="16" width="16.7109375" bestFit="1" customWidth="1"/>
    <col min="17" max="17" width="18.28515625" customWidth="1"/>
    <col min="18" max="18" width="19.42578125" bestFit="1" customWidth="1"/>
  </cols>
  <sheetData>
    <row r="2" spans="2:19" ht="19.5" customHeight="1" x14ac:dyDescent="0.25">
      <c r="B2" s="11"/>
      <c r="C2" s="8"/>
      <c r="D2" s="8"/>
      <c r="E2" s="8"/>
      <c r="F2" s="8"/>
      <c r="G2" s="8"/>
      <c r="H2" s="8"/>
      <c r="I2" s="8"/>
      <c r="J2" s="8"/>
      <c r="K2" s="8"/>
      <c r="L2" s="8"/>
      <c r="M2" s="8"/>
      <c r="N2" s="8"/>
      <c r="O2" s="8"/>
      <c r="P2" s="8"/>
      <c r="Q2" s="8"/>
      <c r="R2" s="8"/>
      <c r="S2" s="8"/>
    </row>
    <row r="3" spans="2:19" ht="22.5" customHeight="1" x14ac:dyDescent="0.25">
      <c r="B3" s="265" t="s">
        <v>294</v>
      </c>
      <c r="C3" s="266"/>
      <c r="D3" s="266"/>
      <c r="E3" s="266"/>
      <c r="F3" s="266"/>
      <c r="G3" s="266"/>
      <c r="H3" s="266"/>
      <c r="I3" s="266"/>
      <c r="J3" s="266"/>
      <c r="K3" s="266"/>
      <c r="L3" s="266"/>
      <c r="M3" s="266"/>
      <c r="N3" s="266"/>
      <c r="O3" s="266"/>
      <c r="P3" s="266"/>
      <c r="Q3" s="266"/>
      <c r="R3" s="267"/>
      <c r="S3" s="8"/>
    </row>
    <row r="4" spans="2:19" s="1" customFormat="1" ht="18.75" customHeight="1" x14ac:dyDescent="0.25">
      <c r="B4" s="268" t="s">
        <v>0</v>
      </c>
      <c r="C4" s="269" t="s">
        <v>217</v>
      </c>
      <c r="D4" s="269" t="s">
        <v>218</v>
      </c>
      <c r="E4" s="269" t="s">
        <v>219</v>
      </c>
      <c r="F4" s="269" t="s">
        <v>220</v>
      </c>
      <c r="G4" s="269" t="s">
        <v>221</v>
      </c>
      <c r="H4" s="269" t="s">
        <v>222</v>
      </c>
      <c r="I4" s="269" t="s">
        <v>223</v>
      </c>
      <c r="J4" s="269" t="s">
        <v>224</v>
      </c>
      <c r="K4" s="269" t="s">
        <v>225</v>
      </c>
      <c r="L4" s="269" t="s">
        <v>226</v>
      </c>
      <c r="M4" s="269" t="s">
        <v>227</v>
      </c>
      <c r="N4" s="269" t="s">
        <v>228</v>
      </c>
      <c r="O4" s="269" t="s">
        <v>229</v>
      </c>
      <c r="P4" s="269" t="s">
        <v>230</v>
      </c>
      <c r="Q4" s="269" t="s">
        <v>231</v>
      </c>
      <c r="R4" s="270" t="s">
        <v>85</v>
      </c>
      <c r="S4" s="10"/>
    </row>
    <row r="5" spans="2:19" s="1" customFormat="1" ht="18.75" customHeight="1" x14ac:dyDescent="0.25">
      <c r="B5" s="268"/>
      <c r="C5" s="269"/>
      <c r="D5" s="269"/>
      <c r="E5" s="269"/>
      <c r="F5" s="269"/>
      <c r="G5" s="269"/>
      <c r="H5" s="269"/>
      <c r="I5" s="269"/>
      <c r="J5" s="269"/>
      <c r="K5" s="269"/>
      <c r="L5" s="269"/>
      <c r="M5" s="269"/>
      <c r="N5" s="269"/>
      <c r="O5" s="269"/>
      <c r="P5" s="269"/>
      <c r="Q5" s="269"/>
      <c r="R5" s="270"/>
      <c r="S5" s="10"/>
    </row>
    <row r="6" spans="2:19" ht="19.5" customHeight="1" x14ac:dyDescent="0.25">
      <c r="B6" s="271" t="s">
        <v>16</v>
      </c>
      <c r="C6" s="272"/>
      <c r="D6" s="272"/>
      <c r="E6" s="272"/>
      <c r="F6" s="272"/>
      <c r="G6" s="272"/>
      <c r="H6" s="272"/>
      <c r="I6" s="272"/>
      <c r="J6" s="272"/>
      <c r="K6" s="272"/>
      <c r="L6" s="272"/>
      <c r="M6" s="272"/>
      <c r="N6" s="272"/>
      <c r="O6" s="272"/>
      <c r="P6" s="272"/>
      <c r="Q6" s="272"/>
      <c r="R6" s="273"/>
      <c r="S6" s="8"/>
    </row>
    <row r="7" spans="2:19" ht="32.25" customHeight="1" x14ac:dyDescent="0.3">
      <c r="B7" s="161" t="s">
        <v>17</v>
      </c>
      <c r="C7" s="6">
        <f>GDP!C7+INWARD!C7</f>
        <v>0</v>
      </c>
      <c r="D7" s="6">
        <f>GDP!D7+INWARD!D7</f>
        <v>119</v>
      </c>
      <c r="E7" s="6">
        <f>GDP!E7+INWARD!E7</f>
        <v>1240</v>
      </c>
      <c r="F7" s="6">
        <f>GDP!F7+INWARD!F7</f>
        <v>1236</v>
      </c>
      <c r="G7" s="6">
        <f>GDP!G7+INWARD!G7</f>
        <v>2478</v>
      </c>
      <c r="H7" s="6">
        <f>GDP!H7+INWARD!H7</f>
        <v>-1406</v>
      </c>
      <c r="I7" s="6">
        <f>GDP!I7+INWARD!I7</f>
        <v>0</v>
      </c>
      <c r="J7" s="6">
        <f>GDP!J7+INWARD!J7</f>
        <v>0</v>
      </c>
      <c r="K7" s="6">
        <f>GDP!K7+INWARD!K7</f>
        <v>0</v>
      </c>
      <c r="L7" s="6">
        <f>GDP!L7+INWARD!L7</f>
        <v>20175</v>
      </c>
      <c r="M7" s="6">
        <f>GDP!M7+INWARD!M7</f>
        <v>1214</v>
      </c>
      <c r="N7" s="6">
        <f>GDP!N7+INWARD!N7</f>
        <v>39167</v>
      </c>
      <c r="O7" s="6">
        <f>GDP!O7+INWARD!O7</f>
        <v>4648888</v>
      </c>
      <c r="P7" s="6">
        <f>GDP!P7+INWARD!P7</f>
        <v>19107</v>
      </c>
      <c r="Q7" s="7">
        <f>SUM(C7:P7)</f>
        <v>4732218</v>
      </c>
      <c r="R7" s="162">
        <f t="shared" ref="R7:R43" si="0">(Q7/$Q$44)*100</f>
        <v>4.6639905805922766</v>
      </c>
      <c r="S7" s="8"/>
    </row>
    <row r="8" spans="2:19" ht="32.25" customHeight="1" x14ac:dyDescent="0.3">
      <c r="B8" s="14" t="s">
        <v>18</v>
      </c>
      <c r="C8" s="6">
        <f>GDP!C8+INWARD!C8</f>
        <v>0</v>
      </c>
      <c r="D8" s="6">
        <f>GDP!D8+INWARD!D8</f>
        <v>142430</v>
      </c>
      <c r="E8" s="6">
        <f>GDP!E8+INWARD!E8</f>
        <v>2913</v>
      </c>
      <c r="F8" s="6">
        <f>GDP!F8+INWARD!F8</f>
        <v>351414</v>
      </c>
      <c r="G8" s="6">
        <f>GDP!G8+INWARD!G8</f>
        <v>13173</v>
      </c>
      <c r="H8" s="6">
        <f>GDP!H8+INWARD!H8</f>
        <v>203373</v>
      </c>
      <c r="I8" s="6">
        <f>GDP!I8+INWARD!I8</f>
        <v>486068</v>
      </c>
      <c r="J8" s="6">
        <f>GDP!J8+INWARD!J8</f>
        <v>400362</v>
      </c>
      <c r="K8" s="6">
        <f>GDP!K8+INWARD!K8</f>
        <v>0</v>
      </c>
      <c r="L8" s="6">
        <f>GDP!L8+INWARD!L8</f>
        <v>25165</v>
      </c>
      <c r="M8" s="6">
        <f>GDP!M8+INWARD!M8</f>
        <v>31132</v>
      </c>
      <c r="N8" s="6">
        <f>GDP!N8+INWARD!N8</f>
        <v>83563</v>
      </c>
      <c r="O8" s="6">
        <f>GDP!O8+INWARD!O8</f>
        <v>0</v>
      </c>
      <c r="P8" s="6">
        <f>GDP!P8+INWARD!P8</f>
        <v>9108</v>
      </c>
      <c r="Q8" s="7">
        <f t="shared" ref="Q8:Q43" si="1">SUM(C8:P8)</f>
        <v>1748701</v>
      </c>
      <c r="R8" s="162">
        <f t="shared" si="0"/>
        <v>1.723488857079766</v>
      </c>
      <c r="S8" s="8"/>
    </row>
    <row r="9" spans="2:19" ht="32.25" customHeight="1" x14ac:dyDescent="0.3">
      <c r="B9" s="14" t="s">
        <v>19</v>
      </c>
      <c r="C9" s="6">
        <f>GDP!C9+INWARD!C9</f>
        <v>12441</v>
      </c>
      <c r="D9" s="6">
        <f>GDP!D9+INWARD!D9</f>
        <v>33097</v>
      </c>
      <c r="E9" s="6">
        <f>GDP!E9+INWARD!E9</f>
        <v>69536</v>
      </c>
      <c r="F9" s="6">
        <f>GDP!F9+INWARD!F9</f>
        <v>577933</v>
      </c>
      <c r="G9" s="6">
        <f>GDP!G9+INWARD!G9</f>
        <v>516073</v>
      </c>
      <c r="H9" s="6">
        <f>GDP!H9+INWARD!H9</f>
        <v>36740</v>
      </c>
      <c r="I9" s="6">
        <f>GDP!I9+INWARD!I9</f>
        <v>708653</v>
      </c>
      <c r="J9" s="6">
        <f>GDP!J9+INWARD!J9</f>
        <v>170868</v>
      </c>
      <c r="K9" s="6">
        <f>GDP!K9+INWARD!K9</f>
        <v>0</v>
      </c>
      <c r="L9" s="6">
        <f>GDP!L9+INWARD!L9</f>
        <v>147193</v>
      </c>
      <c r="M9" s="6">
        <f>GDP!M9+INWARD!M9</f>
        <v>319115</v>
      </c>
      <c r="N9" s="6">
        <f>GDP!N9+INWARD!N9</f>
        <v>287955</v>
      </c>
      <c r="O9" s="6">
        <f>GDP!O9+INWARD!O9</f>
        <v>0</v>
      </c>
      <c r="P9" s="6">
        <f>GDP!P9+INWARD!P9</f>
        <v>0</v>
      </c>
      <c r="Q9" s="7">
        <f t="shared" si="1"/>
        <v>2879604</v>
      </c>
      <c r="R9" s="162">
        <f t="shared" si="0"/>
        <v>2.8380869038230792</v>
      </c>
      <c r="S9" s="8"/>
    </row>
    <row r="10" spans="2:19" ht="32.25" customHeight="1" x14ac:dyDescent="0.3">
      <c r="B10" s="14" t="s">
        <v>145</v>
      </c>
      <c r="C10" s="6">
        <f>GDP!C10+INWARD!C10</f>
        <v>31500</v>
      </c>
      <c r="D10" s="6">
        <f>GDP!D10+INWARD!D10</f>
        <v>6398</v>
      </c>
      <c r="E10" s="6">
        <f>GDP!E10+INWARD!E10</f>
        <v>17374</v>
      </c>
      <c r="F10" s="6">
        <f>GDP!F10+INWARD!F10</f>
        <v>90857</v>
      </c>
      <c r="G10" s="6">
        <f>GDP!G10+INWARD!G10</f>
        <v>100417</v>
      </c>
      <c r="H10" s="6">
        <f>GDP!H10+INWARD!H10</f>
        <v>74189</v>
      </c>
      <c r="I10" s="6">
        <f>GDP!I10+INWARD!I10</f>
        <v>82572</v>
      </c>
      <c r="J10" s="6">
        <f>GDP!J10+INWARD!J10</f>
        <v>60310</v>
      </c>
      <c r="K10" s="6">
        <f>GDP!K10+INWARD!K10</f>
        <v>0</v>
      </c>
      <c r="L10" s="6">
        <f>GDP!L10+INWARD!L10</f>
        <v>3053</v>
      </c>
      <c r="M10" s="6">
        <f>GDP!M10+INWARD!M10</f>
        <v>16619</v>
      </c>
      <c r="N10" s="6">
        <f>GDP!N10+INWARD!N10</f>
        <v>46351</v>
      </c>
      <c r="O10" s="6">
        <f>GDP!O10+INWARD!O10</f>
        <v>0</v>
      </c>
      <c r="P10" s="6">
        <f>GDP!P10+INWARD!P10</f>
        <v>30973</v>
      </c>
      <c r="Q10" s="7">
        <f t="shared" si="1"/>
        <v>560613</v>
      </c>
      <c r="R10" s="162">
        <f t="shared" si="0"/>
        <v>0.552530283126766</v>
      </c>
      <c r="S10" s="8"/>
    </row>
    <row r="11" spans="2:19" ht="32.25" customHeight="1" x14ac:dyDescent="0.3">
      <c r="B11" s="14" t="s">
        <v>20</v>
      </c>
      <c r="C11" s="6">
        <f>GDP!C11+INWARD!C11</f>
        <v>21879</v>
      </c>
      <c r="D11" s="6">
        <f>GDP!D11+INWARD!D11</f>
        <v>137072</v>
      </c>
      <c r="E11" s="6">
        <f>GDP!E11+INWARD!E11</f>
        <v>68639</v>
      </c>
      <c r="F11" s="6">
        <f>GDP!F11+INWARD!F11</f>
        <v>646844</v>
      </c>
      <c r="G11" s="6">
        <f>GDP!G11+INWARD!G11</f>
        <v>74946</v>
      </c>
      <c r="H11" s="6">
        <f>GDP!H11+INWARD!H11</f>
        <v>164309</v>
      </c>
      <c r="I11" s="6">
        <f>GDP!I11+INWARD!I11</f>
        <v>1056442</v>
      </c>
      <c r="J11" s="6">
        <f>GDP!J11+INWARD!J11</f>
        <v>1221155</v>
      </c>
      <c r="K11" s="6">
        <f>GDP!K11+INWARD!K11</f>
        <v>0</v>
      </c>
      <c r="L11" s="6">
        <f>GDP!L11+INWARD!L11</f>
        <v>170622</v>
      </c>
      <c r="M11" s="6">
        <f>GDP!M11+INWARD!M11</f>
        <v>194803</v>
      </c>
      <c r="N11" s="6">
        <f>GDP!N11+INWARD!N11</f>
        <v>565188</v>
      </c>
      <c r="O11" s="6">
        <f>GDP!O11+INWARD!O11</f>
        <v>3300074</v>
      </c>
      <c r="P11" s="6">
        <f>GDP!P11+INWARD!P11</f>
        <v>231473</v>
      </c>
      <c r="Q11" s="7">
        <f t="shared" si="1"/>
        <v>7853446</v>
      </c>
      <c r="R11" s="162">
        <f t="shared" si="0"/>
        <v>7.7402178363697729</v>
      </c>
      <c r="S11" s="8"/>
    </row>
    <row r="12" spans="2:19" ht="32.25" customHeight="1" x14ac:dyDescent="0.3">
      <c r="B12" s="14" t="s">
        <v>139</v>
      </c>
      <c r="C12" s="6">
        <f>GDP!C12+INWARD!C12</f>
        <v>0</v>
      </c>
      <c r="D12" s="6">
        <f>GDP!D12+INWARD!D12</f>
        <v>233630</v>
      </c>
      <c r="E12" s="6">
        <f>GDP!E12+INWARD!E12</f>
        <v>91619</v>
      </c>
      <c r="F12" s="6">
        <f>GDP!F12+INWARD!F12</f>
        <v>389048</v>
      </c>
      <c r="G12" s="6">
        <f>GDP!G12+INWARD!G12</f>
        <v>98122</v>
      </c>
      <c r="H12" s="6">
        <f>GDP!H12+INWARD!H12</f>
        <v>307826</v>
      </c>
      <c r="I12" s="6">
        <f>GDP!I12+INWARD!I12</f>
        <v>1016623</v>
      </c>
      <c r="J12" s="6">
        <f>GDP!J12+INWARD!J12</f>
        <v>957859</v>
      </c>
      <c r="K12" s="6">
        <f>GDP!K12+INWARD!K12</f>
        <v>0</v>
      </c>
      <c r="L12" s="6">
        <f>GDP!L12+INWARD!L12</f>
        <v>535397</v>
      </c>
      <c r="M12" s="6">
        <f>GDP!M12+INWARD!M12</f>
        <v>175233</v>
      </c>
      <c r="N12" s="6">
        <f>GDP!N12+INWARD!N12</f>
        <v>184658</v>
      </c>
      <c r="O12" s="6">
        <f>GDP!O12+INWARD!O12</f>
        <v>1599973</v>
      </c>
      <c r="P12" s="6">
        <f>GDP!P12+INWARD!P12</f>
        <v>576133</v>
      </c>
      <c r="Q12" s="7">
        <f t="shared" si="1"/>
        <v>6166121</v>
      </c>
      <c r="R12" s="162">
        <f t="shared" si="0"/>
        <v>6.077220082167015</v>
      </c>
      <c r="S12" s="8"/>
    </row>
    <row r="13" spans="2:19" ht="32.25" customHeight="1" x14ac:dyDescent="0.3">
      <c r="B13" s="14" t="s">
        <v>21</v>
      </c>
      <c r="C13" s="6">
        <f>GDP!C13+INWARD!C13</f>
        <v>0</v>
      </c>
      <c r="D13" s="6">
        <f>GDP!D13+INWARD!D13</f>
        <v>191013</v>
      </c>
      <c r="E13" s="6">
        <f>GDP!E13+INWARD!E13</f>
        <v>81379</v>
      </c>
      <c r="F13" s="6">
        <f>GDP!F13+INWARD!F13</f>
        <v>625756</v>
      </c>
      <c r="G13" s="6">
        <f>GDP!G13+INWARD!G13</f>
        <v>80792</v>
      </c>
      <c r="H13" s="6">
        <f>GDP!H13+INWARD!H13</f>
        <v>84313</v>
      </c>
      <c r="I13" s="6">
        <f>GDP!I13+INWARD!I13</f>
        <v>1764799</v>
      </c>
      <c r="J13" s="6">
        <f>GDP!J13+INWARD!J13</f>
        <v>1891079</v>
      </c>
      <c r="K13" s="6">
        <f>GDP!K13+INWARD!K13</f>
        <v>14248</v>
      </c>
      <c r="L13" s="6">
        <f>GDP!L13+INWARD!L13</f>
        <v>254203</v>
      </c>
      <c r="M13" s="6">
        <f>GDP!M13+INWARD!M13</f>
        <v>431377</v>
      </c>
      <c r="N13" s="6">
        <f>GDP!N13+INWARD!N13</f>
        <v>333336</v>
      </c>
      <c r="O13" s="6">
        <f>GDP!O13+INWARD!O13</f>
        <v>2499592</v>
      </c>
      <c r="P13" s="6">
        <f>GDP!P13+INWARD!P13</f>
        <v>167588</v>
      </c>
      <c r="Q13" s="7">
        <f t="shared" si="1"/>
        <v>8419475</v>
      </c>
      <c r="R13" s="162">
        <f t="shared" si="0"/>
        <v>8.2980860335538562</v>
      </c>
      <c r="S13" s="8"/>
    </row>
    <row r="14" spans="2:19" ht="32.25" customHeight="1" x14ac:dyDescent="0.3">
      <c r="B14" s="14" t="s">
        <v>22</v>
      </c>
      <c r="C14" s="6">
        <f>GDP!C14+INWARD!C14</f>
        <v>0</v>
      </c>
      <c r="D14" s="6">
        <f>GDP!D14+INWARD!D14</f>
        <v>10815</v>
      </c>
      <c r="E14" s="6">
        <f>GDP!E14+INWARD!E14</f>
        <v>4861</v>
      </c>
      <c r="F14" s="6">
        <f>GDP!F14+INWARD!F14</f>
        <v>32770</v>
      </c>
      <c r="G14" s="6">
        <f>GDP!G14+INWARD!G14</f>
        <v>3888</v>
      </c>
      <c r="H14" s="6">
        <f>GDP!H14+INWARD!H14</f>
        <v>45710</v>
      </c>
      <c r="I14" s="6">
        <f>GDP!I14+INWARD!I14</f>
        <v>71261</v>
      </c>
      <c r="J14" s="6">
        <f>GDP!J14+INWARD!J14</f>
        <v>31817</v>
      </c>
      <c r="K14" s="6">
        <f>GDP!K14+INWARD!K14</f>
        <v>0</v>
      </c>
      <c r="L14" s="6">
        <f>GDP!L14+INWARD!L14</f>
        <v>3166</v>
      </c>
      <c r="M14" s="6">
        <f>GDP!M14+INWARD!M14</f>
        <v>8782</v>
      </c>
      <c r="N14" s="6">
        <f>GDP!N14+INWARD!N14</f>
        <v>24737</v>
      </c>
      <c r="O14" s="6">
        <f>GDP!O14+INWARD!O14</f>
        <v>0</v>
      </c>
      <c r="P14" s="6">
        <f>GDP!P14+INWARD!P14</f>
        <v>-4547</v>
      </c>
      <c r="Q14" s="7">
        <f t="shared" si="1"/>
        <v>233260</v>
      </c>
      <c r="R14" s="162">
        <f t="shared" si="0"/>
        <v>0.22989694110223885</v>
      </c>
      <c r="S14" s="8"/>
    </row>
    <row r="15" spans="2:19" ht="32.25" customHeight="1" x14ac:dyDescent="0.3">
      <c r="B15" s="14" t="s">
        <v>23</v>
      </c>
      <c r="C15" s="6">
        <f>GDP!C15+INWARD!C15</f>
        <v>0</v>
      </c>
      <c r="D15" s="6">
        <f>GDP!D15+INWARD!D15</f>
        <v>0</v>
      </c>
      <c r="E15" s="6">
        <f>GDP!E15+INWARD!E15</f>
        <v>0</v>
      </c>
      <c r="F15" s="6">
        <f>GDP!F15+INWARD!F15</f>
        <v>0</v>
      </c>
      <c r="G15" s="6">
        <f>GDP!G15+INWARD!G15</f>
        <v>0</v>
      </c>
      <c r="H15" s="6">
        <f>GDP!H15+INWARD!H15</f>
        <v>0</v>
      </c>
      <c r="I15" s="6">
        <f>GDP!I15+INWARD!I15</f>
        <v>135963</v>
      </c>
      <c r="J15" s="6">
        <f>GDP!J15+INWARD!J15</f>
        <v>40433</v>
      </c>
      <c r="K15" s="6">
        <f>GDP!K15+INWARD!K15</f>
        <v>1946003</v>
      </c>
      <c r="L15" s="6">
        <f>GDP!L15+INWARD!L15</f>
        <v>0</v>
      </c>
      <c r="M15" s="6">
        <f>GDP!M15+INWARD!M15</f>
        <v>0</v>
      </c>
      <c r="N15" s="6">
        <f>GDP!N15+INWARD!N15</f>
        <v>0</v>
      </c>
      <c r="O15" s="6">
        <f>GDP!O15+INWARD!O15</f>
        <v>0</v>
      </c>
      <c r="P15" s="6">
        <f>GDP!P15+INWARD!P15</f>
        <v>0</v>
      </c>
      <c r="Q15" s="7">
        <f t="shared" si="1"/>
        <v>2122399</v>
      </c>
      <c r="R15" s="162">
        <f t="shared" si="0"/>
        <v>2.0917990135404727</v>
      </c>
      <c r="S15" s="8"/>
    </row>
    <row r="16" spans="2:19" ht="32.25" customHeight="1" x14ac:dyDescent="0.3">
      <c r="B16" s="14" t="s">
        <v>24</v>
      </c>
      <c r="C16" s="6">
        <f>GDP!C16+INWARD!C16</f>
        <v>89444</v>
      </c>
      <c r="D16" s="6">
        <f>GDP!D16+INWARD!D16</f>
        <v>67234</v>
      </c>
      <c r="E16" s="6">
        <f>GDP!E16+INWARD!E16</f>
        <v>23592</v>
      </c>
      <c r="F16" s="6">
        <f>GDP!F16+INWARD!F16</f>
        <v>132081</v>
      </c>
      <c r="G16" s="6">
        <f>GDP!G16+INWARD!G16</f>
        <v>5908</v>
      </c>
      <c r="H16" s="6">
        <f>GDP!H16+INWARD!H16</f>
        <v>39551</v>
      </c>
      <c r="I16" s="6">
        <f>GDP!I16+INWARD!I16</f>
        <v>486991</v>
      </c>
      <c r="J16" s="6">
        <f>GDP!J16+INWARD!J16</f>
        <v>482719</v>
      </c>
      <c r="K16" s="6">
        <f>GDP!K16+INWARD!K16</f>
        <v>71444</v>
      </c>
      <c r="L16" s="6">
        <f>GDP!L16+INWARD!L16</f>
        <v>3640</v>
      </c>
      <c r="M16" s="6">
        <f>GDP!M16+INWARD!M16</f>
        <v>61809</v>
      </c>
      <c r="N16" s="6">
        <f>GDP!N16+INWARD!N16</f>
        <v>150123</v>
      </c>
      <c r="O16" s="6">
        <f>GDP!O16+INWARD!O16</f>
        <v>0</v>
      </c>
      <c r="P16" s="6">
        <f>GDP!P16+INWARD!P16</f>
        <v>32471</v>
      </c>
      <c r="Q16" s="7">
        <f t="shared" si="1"/>
        <v>1647007</v>
      </c>
      <c r="R16" s="162">
        <f t="shared" si="0"/>
        <v>1.6232610446453533</v>
      </c>
      <c r="S16" s="8"/>
    </row>
    <row r="17" spans="2:19" ht="32.25" customHeight="1" x14ac:dyDescent="0.3">
      <c r="B17" s="14" t="s">
        <v>25</v>
      </c>
      <c r="C17" s="6">
        <f>GDP!C17+INWARD!C17</f>
        <v>0</v>
      </c>
      <c r="D17" s="6">
        <f>GDP!D17+INWARD!D17</f>
        <v>149725</v>
      </c>
      <c r="E17" s="6">
        <f>GDP!E17+INWARD!E17</f>
        <v>24033</v>
      </c>
      <c r="F17" s="6">
        <f>GDP!F17+INWARD!F17</f>
        <v>262540</v>
      </c>
      <c r="G17" s="6">
        <f>GDP!G17+INWARD!G17</f>
        <v>21763</v>
      </c>
      <c r="H17" s="6">
        <f>GDP!H17+INWARD!H17</f>
        <v>64382</v>
      </c>
      <c r="I17" s="6">
        <f>GDP!I17+INWARD!I17</f>
        <v>487270</v>
      </c>
      <c r="J17" s="6">
        <f>GDP!J17+INWARD!J17</f>
        <v>426689</v>
      </c>
      <c r="K17" s="6">
        <f>GDP!K17+INWARD!K17</f>
        <v>0</v>
      </c>
      <c r="L17" s="6">
        <f>GDP!L17+INWARD!L17</f>
        <v>124826</v>
      </c>
      <c r="M17" s="6">
        <f>GDP!M17+INWARD!M17</f>
        <v>73236</v>
      </c>
      <c r="N17" s="6">
        <f>GDP!N17+INWARD!N17</f>
        <v>88433</v>
      </c>
      <c r="O17" s="6">
        <f>GDP!O17+INWARD!O17</f>
        <v>1466475</v>
      </c>
      <c r="P17" s="6">
        <f>GDP!P17+INWARD!P17</f>
        <v>64030</v>
      </c>
      <c r="Q17" s="7">
        <f t="shared" si="1"/>
        <v>3253402</v>
      </c>
      <c r="R17" s="162">
        <f t="shared" si="0"/>
        <v>3.2064956185197038</v>
      </c>
      <c r="S17" s="8"/>
    </row>
    <row r="18" spans="2:19" ht="32.25" customHeight="1" x14ac:dyDescent="0.3">
      <c r="B18" s="14" t="s">
        <v>26</v>
      </c>
      <c r="C18" s="6">
        <f>GDP!C18+INWARD!C18</f>
        <v>110470</v>
      </c>
      <c r="D18" s="6">
        <f>GDP!D18+INWARD!D18</f>
        <v>269635</v>
      </c>
      <c r="E18" s="6">
        <f>GDP!E18+INWARD!E18</f>
        <v>79494</v>
      </c>
      <c r="F18" s="6">
        <f>GDP!F18+INWARD!F18</f>
        <v>942092</v>
      </c>
      <c r="G18" s="6">
        <f>GDP!G18+INWARD!G18</f>
        <v>82169</v>
      </c>
      <c r="H18" s="6">
        <f>GDP!H18+INWARD!H18</f>
        <v>247830</v>
      </c>
      <c r="I18" s="6">
        <f>GDP!I18+INWARD!I18</f>
        <v>496242</v>
      </c>
      <c r="J18" s="6">
        <f>GDP!J18+INWARD!J18</f>
        <v>525385</v>
      </c>
      <c r="K18" s="6">
        <f>GDP!K18+INWARD!K18</f>
        <v>80914</v>
      </c>
      <c r="L18" s="6">
        <f>GDP!L18+INWARD!L18</f>
        <v>136572</v>
      </c>
      <c r="M18" s="6">
        <f>GDP!M18+INWARD!M18</f>
        <v>313824</v>
      </c>
      <c r="N18" s="6">
        <f>GDP!N18+INWARD!N18</f>
        <v>426328</v>
      </c>
      <c r="O18" s="6">
        <f>GDP!O18+INWARD!O18</f>
        <v>1121136</v>
      </c>
      <c r="P18" s="6">
        <f>GDP!P18+INWARD!P18</f>
        <v>105991</v>
      </c>
      <c r="Q18" s="7">
        <f t="shared" si="1"/>
        <v>4938082</v>
      </c>
      <c r="R18" s="162">
        <f t="shared" si="0"/>
        <v>4.8668865073824303</v>
      </c>
      <c r="S18" s="8"/>
    </row>
    <row r="19" spans="2:19" ht="32.25" customHeight="1" x14ac:dyDescent="0.3">
      <c r="B19" s="14" t="s">
        <v>27</v>
      </c>
      <c r="C19" s="6">
        <f>GDP!C19+INWARD!C19</f>
        <v>0</v>
      </c>
      <c r="D19" s="6">
        <f>GDP!D19+INWARD!D19</f>
        <v>115995</v>
      </c>
      <c r="E19" s="6">
        <f>GDP!E19+INWARD!E19</f>
        <v>50324</v>
      </c>
      <c r="F19" s="6">
        <f>GDP!F19+INWARD!F19</f>
        <v>271817</v>
      </c>
      <c r="G19" s="6">
        <f>GDP!G19+INWARD!G19</f>
        <v>28895</v>
      </c>
      <c r="H19" s="6">
        <f>GDP!H19+INWARD!H19</f>
        <v>192054</v>
      </c>
      <c r="I19" s="6">
        <f>GDP!I19+INWARD!I19</f>
        <v>934743</v>
      </c>
      <c r="J19" s="6">
        <f>GDP!J19+INWARD!J19</f>
        <v>1107152</v>
      </c>
      <c r="K19" s="6">
        <f>GDP!K19+INWARD!K19</f>
        <v>0</v>
      </c>
      <c r="L19" s="6">
        <f>GDP!L19+INWARD!L19</f>
        <v>44015</v>
      </c>
      <c r="M19" s="6">
        <f>GDP!M19+INWARD!M19</f>
        <v>232615</v>
      </c>
      <c r="N19" s="6">
        <f>GDP!N19+INWARD!N19</f>
        <v>313936</v>
      </c>
      <c r="O19" s="6">
        <f>GDP!O19+INWARD!O19</f>
        <v>0</v>
      </c>
      <c r="P19" s="6">
        <f>GDP!P19+INWARD!P19</f>
        <v>83817</v>
      </c>
      <c r="Q19" s="7">
        <f t="shared" si="1"/>
        <v>3375363</v>
      </c>
      <c r="R19" s="162">
        <f t="shared" si="0"/>
        <v>3.3266982286276092</v>
      </c>
      <c r="S19" s="8"/>
    </row>
    <row r="20" spans="2:19" ht="32.25" customHeight="1" x14ac:dyDescent="0.3">
      <c r="B20" s="14" t="s">
        <v>28</v>
      </c>
      <c r="C20" s="6">
        <f>GDP!C20+INWARD!C20</f>
        <v>56034</v>
      </c>
      <c r="D20" s="6">
        <f>GDP!D20+INWARD!D20</f>
        <v>186709</v>
      </c>
      <c r="E20" s="6">
        <f>GDP!E20+INWARD!E20</f>
        <v>138314</v>
      </c>
      <c r="F20" s="6">
        <f>GDP!F20+INWARD!F20</f>
        <v>422054</v>
      </c>
      <c r="G20" s="6">
        <f>GDP!G20+INWARD!G20</f>
        <v>191849</v>
      </c>
      <c r="H20" s="6">
        <f>GDP!H20+INWARD!H20</f>
        <v>84197</v>
      </c>
      <c r="I20" s="6">
        <f>GDP!I20+INWARD!I20</f>
        <v>637574</v>
      </c>
      <c r="J20" s="6">
        <f>GDP!J20+INWARD!J20</f>
        <v>503593</v>
      </c>
      <c r="K20" s="6">
        <f>GDP!K20+INWARD!K20</f>
        <v>13048</v>
      </c>
      <c r="L20" s="6">
        <f>GDP!L20+INWARD!L20</f>
        <v>196145</v>
      </c>
      <c r="M20" s="6">
        <f>GDP!M20+INWARD!M20</f>
        <v>95508</v>
      </c>
      <c r="N20" s="6">
        <f>GDP!N20+INWARD!N20</f>
        <v>286034</v>
      </c>
      <c r="O20" s="6">
        <f>GDP!O20+INWARD!O20</f>
        <v>1294962</v>
      </c>
      <c r="P20" s="6">
        <f>GDP!P20+INWARD!P20</f>
        <v>215022</v>
      </c>
      <c r="Q20" s="7">
        <f t="shared" si="1"/>
        <v>4321043</v>
      </c>
      <c r="R20" s="162">
        <f t="shared" si="0"/>
        <v>4.2587437540565949</v>
      </c>
      <c r="S20" s="8"/>
    </row>
    <row r="21" spans="2:19" ht="32.25" customHeight="1" x14ac:dyDescent="0.3">
      <c r="B21" s="14" t="s">
        <v>29</v>
      </c>
      <c r="C21" s="6">
        <f>GDP!C21+INWARD!C21</f>
        <v>830751</v>
      </c>
      <c r="D21" s="6">
        <f>GDP!D21+INWARD!D21</f>
        <v>109450</v>
      </c>
      <c r="E21" s="6">
        <f>GDP!E21+INWARD!E21</f>
        <v>89986</v>
      </c>
      <c r="F21" s="6">
        <f>GDP!F21+INWARD!F21</f>
        <v>723722</v>
      </c>
      <c r="G21" s="6">
        <f>GDP!G21+INWARD!G21</f>
        <v>128605</v>
      </c>
      <c r="H21" s="6">
        <f>GDP!H21+INWARD!H21</f>
        <v>189213</v>
      </c>
      <c r="I21" s="6">
        <f>GDP!I21+INWARD!I21</f>
        <v>808413</v>
      </c>
      <c r="J21" s="6">
        <f>GDP!J21+INWARD!J21</f>
        <v>418909</v>
      </c>
      <c r="K21" s="6">
        <f>GDP!K21+INWARD!K21</f>
        <v>0</v>
      </c>
      <c r="L21" s="6">
        <f>GDP!L21+INWARD!L21</f>
        <v>197191</v>
      </c>
      <c r="M21" s="6">
        <f>GDP!M21+INWARD!M21</f>
        <v>196587</v>
      </c>
      <c r="N21" s="6">
        <f>GDP!N21+INWARD!N21</f>
        <v>408624</v>
      </c>
      <c r="O21" s="6">
        <f>GDP!O21+INWARD!O21</f>
        <v>239424</v>
      </c>
      <c r="P21" s="6">
        <f>GDP!P21+INWARD!P21</f>
        <v>61623</v>
      </c>
      <c r="Q21" s="7">
        <f t="shared" si="1"/>
        <v>4402498</v>
      </c>
      <c r="R21" s="162">
        <f t="shared" si="0"/>
        <v>4.3390243651235716</v>
      </c>
      <c r="S21" s="8"/>
    </row>
    <row r="22" spans="2:19" ht="32.25" customHeight="1" x14ac:dyDescent="0.3">
      <c r="B22" s="14" t="s">
        <v>30</v>
      </c>
      <c r="C22" s="6">
        <f>GDP!C22+INWARD!C22</f>
        <v>0</v>
      </c>
      <c r="D22" s="6">
        <f>GDP!D22+INWARD!D22</f>
        <v>29852</v>
      </c>
      <c r="E22" s="6">
        <f>GDP!E22+INWARD!E22</f>
        <v>24991</v>
      </c>
      <c r="F22" s="6">
        <f>GDP!F22+INWARD!F22</f>
        <v>91364</v>
      </c>
      <c r="G22" s="6">
        <f>GDP!G22+INWARD!G22</f>
        <v>11057</v>
      </c>
      <c r="H22" s="6">
        <f>GDP!H22+INWARD!H22</f>
        <v>71738</v>
      </c>
      <c r="I22" s="6">
        <f>GDP!I22+INWARD!I22</f>
        <v>277339</v>
      </c>
      <c r="J22" s="6">
        <f>GDP!J22+INWARD!J22</f>
        <v>207223</v>
      </c>
      <c r="K22" s="6">
        <f>GDP!K22+INWARD!K22</f>
        <v>551</v>
      </c>
      <c r="L22" s="6">
        <f>GDP!L22+INWARD!L22</f>
        <v>19294</v>
      </c>
      <c r="M22" s="6">
        <f>GDP!M22+INWARD!M22</f>
        <v>57784</v>
      </c>
      <c r="N22" s="6">
        <f>GDP!N22+INWARD!N22</f>
        <v>122916</v>
      </c>
      <c r="O22" s="6">
        <f>GDP!O22+INWARD!O22</f>
        <v>0</v>
      </c>
      <c r="P22" s="6">
        <f>GDP!P22+INWARD!P22</f>
        <v>54639</v>
      </c>
      <c r="Q22" s="7">
        <f t="shared" si="1"/>
        <v>968748</v>
      </c>
      <c r="R22" s="162">
        <f t="shared" si="0"/>
        <v>0.95478093929054142</v>
      </c>
      <c r="S22" s="8"/>
    </row>
    <row r="23" spans="2:19" ht="32.25" customHeight="1" x14ac:dyDescent="0.3">
      <c r="B23" s="14" t="s">
        <v>31</v>
      </c>
      <c r="C23" s="6">
        <f>GDP!C23+INWARD!C23</f>
        <v>0</v>
      </c>
      <c r="D23" s="6">
        <f>GDP!D23+INWARD!D23</f>
        <v>0</v>
      </c>
      <c r="E23" s="6">
        <f>GDP!E23+INWARD!E23</f>
        <v>212</v>
      </c>
      <c r="F23" s="6">
        <f>GDP!F23+INWARD!F23</f>
        <v>338</v>
      </c>
      <c r="G23" s="6">
        <f>GDP!G23+INWARD!G23</f>
        <v>336</v>
      </c>
      <c r="H23" s="6">
        <f>GDP!H23+INWARD!H23</f>
        <v>303</v>
      </c>
      <c r="I23" s="6">
        <f>GDP!I23+INWARD!I23</f>
        <v>134781</v>
      </c>
      <c r="J23" s="6">
        <f>GDP!J23+INWARD!J23</f>
        <v>53127</v>
      </c>
      <c r="K23" s="6">
        <f>GDP!K23+INWARD!K23</f>
        <v>1014637</v>
      </c>
      <c r="L23" s="6">
        <f>GDP!L23+INWARD!L23</f>
        <v>206</v>
      </c>
      <c r="M23" s="6">
        <f>GDP!M23+INWARD!M23</f>
        <v>214</v>
      </c>
      <c r="N23" s="6">
        <f>GDP!N23+INWARD!N23</f>
        <v>927</v>
      </c>
      <c r="O23" s="6">
        <f>GDP!O23+INWARD!O23</f>
        <v>0</v>
      </c>
      <c r="P23" s="6">
        <f>GDP!P23+INWARD!P23</f>
        <v>14</v>
      </c>
      <c r="Q23" s="7">
        <f t="shared" si="1"/>
        <v>1205095</v>
      </c>
      <c r="R23" s="162">
        <f t="shared" si="0"/>
        <v>1.1877203731355677</v>
      </c>
      <c r="S23" s="8"/>
    </row>
    <row r="24" spans="2:19" ht="32.25" customHeight="1" x14ac:dyDescent="0.3">
      <c r="B24" s="14" t="s">
        <v>32</v>
      </c>
      <c r="C24" s="6">
        <f>GDP!C24+INWARD!C24</f>
        <v>74333</v>
      </c>
      <c r="D24" s="6">
        <f>GDP!D24+INWARD!D24</f>
        <v>179051</v>
      </c>
      <c r="E24" s="6">
        <f>GDP!E24+INWARD!E24</f>
        <v>46603</v>
      </c>
      <c r="F24" s="6">
        <f>GDP!F24+INWARD!F24</f>
        <v>686536</v>
      </c>
      <c r="G24" s="6">
        <f>GDP!G24+INWARD!G24</f>
        <v>281549</v>
      </c>
      <c r="H24" s="6">
        <f>GDP!H24+INWARD!H24</f>
        <v>169734</v>
      </c>
      <c r="I24" s="6">
        <f>GDP!I24+INWARD!I24</f>
        <v>985788</v>
      </c>
      <c r="J24" s="6">
        <f>GDP!J24+INWARD!J24</f>
        <v>565003</v>
      </c>
      <c r="K24" s="6">
        <f>GDP!K24+INWARD!K24</f>
        <v>0</v>
      </c>
      <c r="L24" s="6">
        <f>GDP!L24+INWARD!L24</f>
        <v>170835</v>
      </c>
      <c r="M24" s="6">
        <f>GDP!M24+INWARD!M24</f>
        <v>98922</v>
      </c>
      <c r="N24" s="6">
        <f>GDP!N24+INWARD!N24</f>
        <v>150068</v>
      </c>
      <c r="O24" s="6">
        <f>GDP!O24+INWARD!O24</f>
        <v>5406337</v>
      </c>
      <c r="P24" s="6">
        <f>GDP!P24+INWARD!P24</f>
        <v>84845</v>
      </c>
      <c r="Q24" s="7">
        <f t="shared" si="1"/>
        <v>8899604</v>
      </c>
      <c r="R24" s="162">
        <f t="shared" si="0"/>
        <v>8.7712927060844095</v>
      </c>
      <c r="S24" s="8"/>
    </row>
    <row r="25" spans="2:19" ht="32.25" customHeight="1" x14ac:dyDescent="0.3">
      <c r="B25" s="14" t="s">
        <v>33</v>
      </c>
      <c r="C25" s="6">
        <f>GDP!C25+INWARD!C25</f>
        <v>35</v>
      </c>
      <c r="D25" s="6">
        <f>GDP!D25+INWARD!D25</f>
        <v>153492</v>
      </c>
      <c r="E25" s="6">
        <f>GDP!E25+INWARD!E25</f>
        <v>46029</v>
      </c>
      <c r="F25" s="6">
        <f>GDP!F25+INWARD!F25</f>
        <v>542102</v>
      </c>
      <c r="G25" s="6">
        <f>GDP!G25+INWARD!G25</f>
        <v>51229</v>
      </c>
      <c r="H25" s="6">
        <f>GDP!H25+INWARD!H25</f>
        <v>228212</v>
      </c>
      <c r="I25" s="6">
        <f>GDP!I25+INWARD!I25</f>
        <v>278002</v>
      </c>
      <c r="J25" s="6">
        <f>GDP!J25+INWARD!J25</f>
        <v>492959</v>
      </c>
      <c r="K25" s="6">
        <f>GDP!K25+INWARD!K25</f>
        <v>0</v>
      </c>
      <c r="L25" s="6">
        <f>GDP!L25+INWARD!L25</f>
        <v>33179</v>
      </c>
      <c r="M25" s="6">
        <f>GDP!M25+INWARD!M25</f>
        <v>188382</v>
      </c>
      <c r="N25" s="6">
        <f>GDP!N25+INWARD!N25</f>
        <v>320900</v>
      </c>
      <c r="O25" s="6">
        <f>GDP!O25+INWARD!O25</f>
        <v>123221</v>
      </c>
      <c r="P25" s="6">
        <f>GDP!P25+INWARD!P25</f>
        <v>10808</v>
      </c>
      <c r="Q25" s="7">
        <f t="shared" si="1"/>
        <v>2468550</v>
      </c>
      <c r="R25" s="162">
        <f t="shared" si="0"/>
        <v>2.432959332752858</v>
      </c>
      <c r="S25" s="8"/>
    </row>
    <row r="26" spans="2:19" ht="32.25" customHeight="1" x14ac:dyDescent="0.3">
      <c r="B26" s="14" t="s">
        <v>34</v>
      </c>
      <c r="C26" s="6">
        <f>GDP!C26+INWARD!C26</f>
        <v>0</v>
      </c>
      <c r="D26" s="6">
        <f>GDP!D26+INWARD!D26</f>
        <v>49353</v>
      </c>
      <c r="E26" s="6">
        <f>GDP!E26+INWARD!E26</f>
        <v>20937</v>
      </c>
      <c r="F26" s="6">
        <f>GDP!F26+INWARD!F26</f>
        <v>56800</v>
      </c>
      <c r="G26" s="6">
        <f>GDP!G26+INWARD!G26</f>
        <v>13995</v>
      </c>
      <c r="H26" s="6">
        <f>GDP!H26+INWARD!H26</f>
        <v>7610</v>
      </c>
      <c r="I26" s="6">
        <f>GDP!I26+INWARD!I26</f>
        <v>421445</v>
      </c>
      <c r="J26" s="6">
        <f>GDP!J26+INWARD!J26</f>
        <v>409360</v>
      </c>
      <c r="K26" s="6">
        <f>GDP!K26+INWARD!K26</f>
        <v>0</v>
      </c>
      <c r="L26" s="6">
        <f>GDP!L26+INWARD!L26</f>
        <v>8238</v>
      </c>
      <c r="M26" s="6">
        <f>GDP!M26+INWARD!M26</f>
        <v>71184</v>
      </c>
      <c r="N26" s="6">
        <f>GDP!N26+INWARD!N26</f>
        <v>56493</v>
      </c>
      <c r="O26" s="6">
        <f>GDP!O26+INWARD!O26</f>
        <v>0</v>
      </c>
      <c r="P26" s="6">
        <f>GDP!P26+INWARD!P26</f>
        <v>63438</v>
      </c>
      <c r="Q26" s="7">
        <f t="shared" si="1"/>
        <v>1178853</v>
      </c>
      <c r="R26" s="162">
        <f t="shared" si="0"/>
        <v>1.161856720865976</v>
      </c>
      <c r="S26" s="8"/>
    </row>
    <row r="27" spans="2:19" ht="32.25" customHeight="1" x14ac:dyDescent="0.3">
      <c r="B27" s="14" t="s">
        <v>35</v>
      </c>
      <c r="C27" s="6">
        <f>GDP!C27+INWARD!C27</f>
        <v>0</v>
      </c>
      <c r="D27" s="6">
        <f>GDP!D27+INWARD!D27</f>
        <v>9443</v>
      </c>
      <c r="E27" s="6">
        <f>GDP!E27+INWARD!E27</f>
        <v>35957</v>
      </c>
      <c r="F27" s="6">
        <f>GDP!F27+INWARD!F27</f>
        <v>50598</v>
      </c>
      <c r="G27" s="6">
        <f>GDP!G27+INWARD!G27</f>
        <v>230466</v>
      </c>
      <c r="H27" s="6">
        <f>GDP!H27+INWARD!H27</f>
        <v>35962</v>
      </c>
      <c r="I27" s="6">
        <f>GDP!I27+INWARD!I27</f>
        <v>573096</v>
      </c>
      <c r="J27" s="6">
        <f>GDP!J27+INWARD!J27</f>
        <v>675292</v>
      </c>
      <c r="K27" s="6">
        <f>GDP!K27+INWARD!K27</f>
        <v>0</v>
      </c>
      <c r="L27" s="6">
        <f>GDP!L27+INWARD!L27</f>
        <v>27931</v>
      </c>
      <c r="M27" s="6">
        <f>GDP!M27+INWARD!M27</f>
        <v>18188</v>
      </c>
      <c r="N27" s="6">
        <f>GDP!N27+INWARD!N27</f>
        <v>35581</v>
      </c>
      <c r="O27" s="6">
        <f>GDP!O27+INWARD!O27</f>
        <v>1752289</v>
      </c>
      <c r="P27" s="6">
        <f>GDP!P27+INWARD!P27</f>
        <v>81588</v>
      </c>
      <c r="Q27" s="7">
        <f t="shared" si="1"/>
        <v>3526391</v>
      </c>
      <c r="R27" s="162">
        <f t="shared" si="0"/>
        <v>3.4755487611697897</v>
      </c>
      <c r="S27" s="8"/>
    </row>
    <row r="28" spans="2:19" ht="32.25" customHeight="1" x14ac:dyDescent="0.3">
      <c r="B28" s="14" t="s">
        <v>36</v>
      </c>
      <c r="C28" s="6">
        <f>GDP!C28+INWARD!C28</f>
        <v>12353</v>
      </c>
      <c r="D28" s="6">
        <f>GDP!D28+INWARD!D28</f>
        <v>327293</v>
      </c>
      <c r="E28" s="6">
        <f>GDP!E28+INWARD!E28</f>
        <v>54403</v>
      </c>
      <c r="F28" s="6">
        <f>GDP!F28+INWARD!F28</f>
        <v>468148</v>
      </c>
      <c r="G28" s="6">
        <f>GDP!G28+INWARD!G28</f>
        <v>36339</v>
      </c>
      <c r="H28" s="6">
        <f>GDP!H28+INWARD!H28</f>
        <v>112279</v>
      </c>
      <c r="I28" s="6">
        <f>GDP!I28+INWARD!I28</f>
        <v>289627</v>
      </c>
      <c r="J28" s="6">
        <f>GDP!J28+INWARD!J28</f>
        <v>249344</v>
      </c>
      <c r="K28" s="6">
        <f>GDP!K28+INWARD!K28</f>
        <v>0</v>
      </c>
      <c r="L28" s="6">
        <f>GDP!L28+INWARD!L28</f>
        <v>36996</v>
      </c>
      <c r="M28" s="6">
        <f>GDP!M28+INWARD!M28</f>
        <v>114691</v>
      </c>
      <c r="N28" s="6">
        <f>GDP!N28+INWARD!N28</f>
        <v>270149</v>
      </c>
      <c r="O28" s="6">
        <f>GDP!O28+INWARD!O28</f>
        <v>0</v>
      </c>
      <c r="P28" s="6">
        <f>GDP!P28+INWARD!P28</f>
        <v>113981</v>
      </c>
      <c r="Q28" s="7">
        <f t="shared" si="1"/>
        <v>2085603</v>
      </c>
      <c r="R28" s="162">
        <f t="shared" si="0"/>
        <v>2.0555335250520992</v>
      </c>
      <c r="S28" s="8"/>
    </row>
    <row r="29" spans="2:19" ht="32.25" customHeight="1" x14ac:dyDescent="0.3">
      <c r="B29" s="14" t="s">
        <v>200</v>
      </c>
      <c r="C29" s="6">
        <f>GDP!C29+INWARD!C29</f>
        <v>0</v>
      </c>
      <c r="D29" s="6">
        <f>GDP!D29+INWARD!D29</f>
        <v>58240</v>
      </c>
      <c r="E29" s="6">
        <f>GDP!E29+INWARD!E29</f>
        <v>11291</v>
      </c>
      <c r="F29" s="6">
        <f>GDP!F29+INWARD!F29</f>
        <v>39802</v>
      </c>
      <c r="G29" s="6">
        <f>GDP!G29+INWARD!G29</f>
        <v>5243</v>
      </c>
      <c r="H29" s="6">
        <f>GDP!H29+INWARD!H29</f>
        <v>24408</v>
      </c>
      <c r="I29" s="6">
        <f>GDP!I29+INWARD!I29</f>
        <v>287150</v>
      </c>
      <c r="J29" s="6">
        <f>GDP!J29+INWARD!J29</f>
        <v>211189</v>
      </c>
      <c r="K29" s="6">
        <f>GDP!K29+INWARD!K29</f>
        <v>0</v>
      </c>
      <c r="L29" s="6">
        <f>GDP!L29+INWARD!L29</f>
        <v>43078</v>
      </c>
      <c r="M29" s="6">
        <f>GDP!M29+INWARD!M29</f>
        <v>24777</v>
      </c>
      <c r="N29" s="6">
        <f>GDP!N29+INWARD!N29</f>
        <v>72748</v>
      </c>
      <c r="O29" s="6">
        <f>GDP!O29+INWARD!O29</f>
        <v>0</v>
      </c>
      <c r="P29" s="6">
        <f>GDP!P29+INWARD!P29</f>
        <v>67335</v>
      </c>
      <c r="Q29" s="7">
        <f t="shared" si="1"/>
        <v>845261</v>
      </c>
      <c r="R29" s="162">
        <f t="shared" si="0"/>
        <v>0.83307433050252722</v>
      </c>
      <c r="S29" s="8"/>
    </row>
    <row r="30" spans="2:19" ht="32.25" customHeight="1" x14ac:dyDescent="0.3">
      <c r="B30" s="14" t="s">
        <v>213</v>
      </c>
      <c r="C30" s="6">
        <f>GDP!C30+INWARD!C30</f>
        <v>154311</v>
      </c>
      <c r="D30" s="6">
        <f>GDP!D30+INWARD!D30</f>
        <v>99070</v>
      </c>
      <c r="E30" s="6">
        <f>GDP!E30+INWARD!E30</f>
        <v>5151</v>
      </c>
      <c r="F30" s="6">
        <f>GDP!F30+INWARD!F30</f>
        <v>109870</v>
      </c>
      <c r="G30" s="6">
        <f>GDP!G30+INWARD!G30</f>
        <v>37273</v>
      </c>
      <c r="H30" s="6">
        <f>GDP!H30+INWARD!H30</f>
        <v>17329</v>
      </c>
      <c r="I30" s="6">
        <f>GDP!I30+INWARD!I30</f>
        <v>117031</v>
      </c>
      <c r="J30" s="6">
        <f>GDP!J30+INWARD!J30</f>
        <v>64991</v>
      </c>
      <c r="K30" s="6">
        <f>GDP!K30+INWARD!K30</f>
        <v>0</v>
      </c>
      <c r="L30" s="6">
        <f>GDP!L30+INWARD!L30</f>
        <v>9430</v>
      </c>
      <c r="M30" s="6">
        <f>GDP!M30+INWARD!M30</f>
        <v>10945</v>
      </c>
      <c r="N30" s="6">
        <f>GDP!N30+INWARD!N30</f>
        <v>16701</v>
      </c>
      <c r="O30" s="6">
        <f>GDP!O30+INWARD!O30</f>
        <v>0</v>
      </c>
      <c r="P30" s="6">
        <f>GDP!P30+INWARD!P30</f>
        <v>17760</v>
      </c>
      <c r="Q30" s="7">
        <f t="shared" si="1"/>
        <v>659862</v>
      </c>
      <c r="R30" s="162">
        <f t="shared" si="0"/>
        <v>0.65034834669298436</v>
      </c>
      <c r="S30" s="8"/>
    </row>
    <row r="31" spans="2:19" ht="32.25" customHeight="1" x14ac:dyDescent="0.3">
      <c r="B31" s="14" t="s">
        <v>37</v>
      </c>
      <c r="C31" s="6">
        <f>GDP!C31+INWARD!C31</f>
        <v>0</v>
      </c>
      <c r="D31" s="6">
        <f>GDP!D31+INWARD!D31</f>
        <v>72709</v>
      </c>
      <c r="E31" s="6">
        <f>GDP!E31+INWARD!E31</f>
        <v>50695</v>
      </c>
      <c r="F31" s="6">
        <f>GDP!F31+INWARD!F31</f>
        <v>243724</v>
      </c>
      <c r="G31" s="6">
        <f>GDP!G31+INWARD!G31</f>
        <v>11193</v>
      </c>
      <c r="H31" s="6">
        <f>GDP!H31+INWARD!H31</f>
        <v>127851</v>
      </c>
      <c r="I31" s="6">
        <f>GDP!I31+INWARD!I31</f>
        <v>558967</v>
      </c>
      <c r="J31" s="6">
        <f>GDP!J31+INWARD!J31</f>
        <v>484403</v>
      </c>
      <c r="K31" s="6">
        <f>GDP!K31+INWARD!K31</f>
        <v>0</v>
      </c>
      <c r="L31" s="6">
        <f>GDP!L31+INWARD!L31</f>
        <v>43637</v>
      </c>
      <c r="M31" s="6">
        <f>GDP!M31+INWARD!M31</f>
        <v>96104</v>
      </c>
      <c r="N31" s="6">
        <f>GDP!N31+INWARD!N31</f>
        <v>258668</v>
      </c>
      <c r="O31" s="6">
        <f>GDP!O31+INWARD!O31</f>
        <v>0</v>
      </c>
      <c r="P31" s="6">
        <f>GDP!P31+INWARD!P31</f>
        <v>22469</v>
      </c>
      <c r="Q31" s="7">
        <f t="shared" si="1"/>
        <v>1970420</v>
      </c>
      <c r="R31" s="162">
        <f t="shared" si="0"/>
        <v>1.9420111921747127</v>
      </c>
      <c r="S31" s="8"/>
    </row>
    <row r="32" spans="2:19" ht="32.25" customHeight="1" x14ac:dyDescent="0.3">
      <c r="B32" s="14" t="s">
        <v>141</v>
      </c>
      <c r="C32" s="6">
        <f>GDP!C32+INWARD!C32</f>
        <v>0</v>
      </c>
      <c r="D32" s="6">
        <f>GDP!D32+INWARD!D32</f>
        <v>8900</v>
      </c>
      <c r="E32" s="6">
        <f>GDP!E32+INWARD!E32</f>
        <v>9784</v>
      </c>
      <c r="F32" s="6">
        <f>GDP!F32+INWARD!F32</f>
        <v>82600</v>
      </c>
      <c r="G32" s="6">
        <f>GDP!G32+INWARD!G32</f>
        <v>12258</v>
      </c>
      <c r="H32" s="6">
        <f>GDP!H32+INWARD!H32</f>
        <v>1918</v>
      </c>
      <c r="I32" s="6">
        <f>GDP!I32+INWARD!I32</f>
        <v>262622</v>
      </c>
      <c r="J32" s="6">
        <f>GDP!J32+INWARD!J32</f>
        <v>257611</v>
      </c>
      <c r="K32" s="6">
        <f>GDP!K32+INWARD!K32</f>
        <v>0</v>
      </c>
      <c r="L32" s="6">
        <f>GDP!L32+INWARD!L32</f>
        <v>78112</v>
      </c>
      <c r="M32" s="6">
        <f>GDP!M32+INWARD!M32</f>
        <v>32987</v>
      </c>
      <c r="N32" s="6">
        <f>GDP!N32+INWARD!N32</f>
        <v>60635</v>
      </c>
      <c r="O32" s="6">
        <f>GDP!O32+INWARD!O32</f>
        <v>248834</v>
      </c>
      <c r="P32" s="6">
        <f>GDP!P32+INWARD!P32</f>
        <v>3141</v>
      </c>
      <c r="Q32" s="7">
        <f t="shared" si="1"/>
        <v>1059402</v>
      </c>
      <c r="R32" s="162">
        <f t="shared" si="0"/>
        <v>1.0441279224796107</v>
      </c>
      <c r="S32" s="8"/>
    </row>
    <row r="33" spans="2:19" ht="32.25" customHeight="1" x14ac:dyDescent="0.3">
      <c r="B33" s="14" t="s">
        <v>157</v>
      </c>
      <c r="C33" s="6">
        <f>GDP!C33+INWARD!C33</f>
        <v>0</v>
      </c>
      <c r="D33" s="6">
        <f>GDP!D33+INWARD!D33</f>
        <v>11795</v>
      </c>
      <c r="E33" s="6">
        <f>GDP!E33+INWARD!E33</f>
        <v>8454</v>
      </c>
      <c r="F33" s="6">
        <f>GDP!F33+INWARD!F33</f>
        <v>27396</v>
      </c>
      <c r="G33" s="6">
        <f>GDP!G33+INWARD!G33</f>
        <v>19694</v>
      </c>
      <c r="H33" s="6">
        <f>GDP!H33+INWARD!H33</f>
        <v>32093</v>
      </c>
      <c r="I33" s="6">
        <f>GDP!I33+INWARD!I33</f>
        <v>147543</v>
      </c>
      <c r="J33" s="6">
        <f>GDP!J33+INWARD!J33</f>
        <v>80559</v>
      </c>
      <c r="K33" s="6">
        <f>GDP!K33+INWARD!K33</f>
        <v>0</v>
      </c>
      <c r="L33" s="6">
        <f>GDP!L33+INWARD!L33</f>
        <v>31076</v>
      </c>
      <c r="M33" s="6">
        <f>GDP!M33+INWARD!M33</f>
        <v>13032</v>
      </c>
      <c r="N33" s="6">
        <f>GDP!N33+INWARD!N33</f>
        <v>28419</v>
      </c>
      <c r="O33" s="6">
        <f>GDP!O33+INWARD!O33</f>
        <v>0</v>
      </c>
      <c r="P33" s="6">
        <f>GDP!P33+INWARD!P33</f>
        <v>14371</v>
      </c>
      <c r="Q33" s="7">
        <f t="shared" si="1"/>
        <v>414432</v>
      </c>
      <c r="R33" s="162">
        <f t="shared" si="0"/>
        <v>0.40845686827952943</v>
      </c>
      <c r="S33" s="8"/>
    </row>
    <row r="34" spans="2:19" ht="32.25" customHeight="1" x14ac:dyDescent="0.3">
      <c r="B34" s="14" t="s">
        <v>142</v>
      </c>
      <c r="C34" s="6">
        <f>GDP!C34+INWARD!C34</f>
        <v>0</v>
      </c>
      <c r="D34" s="6">
        <f>GDP!D34+INWARD!D34</f>
        <v>7822</v>
      </c>
      <c r="E34" s="6">
        <f>GDP!E34+INWARD!E34</f>
        <v>3143</v>
      </c>
      <c r="F34" s="6">
        <f>GDP!F34+INWARD!F34</f>
        <v>20540</v>
      </c>
      <c r="G34" s="6">
        <f>GDP!G34+INWARD!G34</f>
        <v>33066</v>
      </c>
      <c r="H34" s="6">
        <f>GDP!H34+INWARD!H34</f>
        <v>26065</v>
      </c>
      <c r="I34" s="6">
        <f>GDP!I34+INWARD!I34</f>
        <v>312713</v>
      </c>
      <c r="J34" s="6">
        <f>GDP!J34+INWARD!J34</f>
        <v>309067</v>
      </c>
      <c r="K34" s="6">
        <f>GDP!K34+INWARD!K34</f>
        <v>0</v>
      </c>
      <c r="L34" s="6">
        <f>GDP!L34+INWARD!L34</f>
        <v>92511</v>
      </c>
      <c r="M34" s="6">
        <f>GDP!M34+INWARD!M34</f>
        <v>11557</v>
      </c>
      <c r="N34" s="6">
        <f>GDP!N34+INWARD!N34</f>
        <v>40058</v>
      </c>
      <c r="O34" s="6">
        <f>GDP!O34+INWARD!O34</f>
        <v>3144673</v>
      </c>
      <c r="P34" s="6">
        <f>GDP!P34+INWARD!P34</f>
        <v>26893</v>
      </c>
      <c r="Q34" s="7">
        <f t="shared" si="1"/>
        <v>4028108</v>
      </c>
      <c r="R34" s="162">
        <f t="shared" si="0"/>
        <v>3.9700321856703127</v>
      </c>
      <c r="S34" s="8"/>
    </row>
    <row r="35" spans="2:19" ht="32.25" customHeight="1" x14ac:dyDescent="0.3">
      <c r="B35" s="14" t="s">
        <v>143</v>
      </c>
      <c r="C35" s="6">
        <f>GDP!C35+INWARD!C35</f>
        <v>0</v>
      </c>
      <c r="D35" s="6">
        <f>GDP!D35+INWARD!D35</f>
        <v>212571</v>
      </c>
      <c r="E35" s="6">
        <f>GDP!E35+INWARD!E35</f>
        <v>17011</v>
      </c>
      <c r="F35" s="6">
        <f>GDP!F35+INWARD!F35</f>
        <v>181098</v>
      </c>
      <c r="G35" s="6">
        <f>GDP!G35+INWARD!G35</f>
        <v>39805</v>
      </c>
      <c r="H35" s="6">
        <f>GDP!H35+INWARD!H35</f>
        <v>18986</v>
      </c>
      <c r="I35" s="6">
        <f>GDP!I35+INWARD!I35</f>
        <v>364007</v>
      </c>
      <c r="J35" s="6">
        <f>GDP!J35+INWARD!J35</f>
        <v>149571</v>
      </c>
      <c r="K35" s="6">
        <f>GDP!K35+INWARD!K35</f>
        <v>0</v>
      </c>
      <c r="L35" s="6">
        <f>GDP!L35+INWARD!L35</f>
        <v>34638</v>
      </c>
      <c r="M35" s="6">
        <f>GDP!M35+INWARD!M35</f>
        <v>29730</v>
      </c>
      <c r="N35" s="6">
        <f>GDP!N35+INWARD!N35</f>
        <v>69813</v>
      </c>
      <c r="O35" s="6">
        <f>GDP!O35+INWARD!O35</f>
        <v>548260</v>
      </c>
      <c r="P35" s="6">
        <f>GDP!P35+INWARD!P35</f>
        <v>249029</v>
      </c>
      <c r="Q35" s="7">
        <f t="shared" si="1"/>
        <v>1914519</v>
      </c>
      <c r="R35" s="162">
        <f t="shared" si="0"/>
        <v>1.8869161527142124</v>
      </c>
      <c r="S35" s="8"/>
    </row>
    <row r="36" spans="2:19" ht="32.25" customHeight="1" x14ac:dyDescent="0.3">
      <c r="B36" s="14" t="s">
        <v>158</v>
      </c>
      <c r="C36" s="6">
        <f>GDP!C36+INWARD!C36</f>
        <v>0</v>
      </c>
      <c r="D36" s="6">
        <f>GDP!D36+INWARD!D36</f>
        <v>26471</v>
      </c>
      <c r="E36" s="6">
        <f>GDP!E36+INWARD!E36</f>
        <v>23545</v>
      </c>
      <c r="F36" s="6">
        <f>GDP!F36+INWARD!F36</f>
        <v>98093</v>
      </c>
      <c r="G36" s="6">
        <f>GDP!G36+INWARD!G36</f>
        <v>68154</v>
      </c>
      <c r="H36" s="6">
        <f>GDP!H36+INWARD!H36</f>
        <v>22337</v>
      </c>
      <c r="I36" s="6">
        <f>GDP!I36+INWARD!I36</f>
        <v>385670</v>
      </c>
      <c r="J36" s="6">
        <f>GDP!J36+INWARD!J36</f>
        <v>313826</v>
      </c>
      <c r="K36" s="6">
        <f>GDP!K36+INWARD!K36</f>
        <v>85646</v>
      </c>
      <c r="L36" s="6">
        <f>GDP!L36+INWARD!L36</f>
        <v>11897</v>
      </c>
      <c r="M36" s="6">
        <f>GDP!M36+INWARD!M36</f>
        <v>72717</v>
      </c>
      <c r="N36" s="6">
        <f>GDP!N36+INWARD!N36</f>
        <v>63832</v>
      </c>
      <c r="O36" s="6">
        <f>GDP!O36+INWARD!O36</f>
        <v>502267</v>
      </c>
      <c r="P36" s="6">
        <f>GDP!P36+INWARD!P36</f>
        <v>127696</v>
      </c>
      <c r="Q36" s="7">
        <f t="shared" si="1"/>
        <v>1802151</v>
      </c>
      <c r="R36" s="162">
        <f t="shared" si="0"/>
        <v>1.7761682341779166</v>
      </c>
      <c r="S36" s="8"/>
    </row>
    <row r="37" spans="2:19" ht="32.25" customHeight="1" x14ac:dyDescent="0.3">
      <c r="B37" s="14" t="s">
        <v>38</v>
      </c>
      <c r="C37" s="6">
        <f>GDP!C37+INWARD!C37</f>
        <v>0</v>
      </c>
      <c r="D37" s="6">
        <f>GDP!D37+INWARD!D37</f>
        <v>22553</v>
      </c>
      <c r="E37" s="6">
        <f>GDP!E37+INWARD!E37</f>
        <v>5440</v>
      </c>
      <c r="F37" s="6">
        <f>GDP!F37+INWARD!F37</f>
        <v>34601</v>
      </c>
      <c r="G37" s="6">
        <f>GDP!G37+INWARD!G37</f>
        <v>7165</v>
      </c>
      <c r="H37" s="6">
        <f>GDP!H37+INWARD!H37</f>
        <v>7847</v>
      </c>
      <c r="I37" s="6">
        <f>GDP!I37+INWARD!I37</f>
        <v>161131</v>
      </c>
      <c r="J37" s="6">
        <f>GDP!J37+INWARD!J37</f>
        <v>164123</v>
      </c>
      <c r="K37" s="6">
        <f>GDP!K37+INWARD!K37</f>
        <v>0</v>
      </c>
      <c r="L37" s="6">
        <f>GDP!L37+INWARD!L37</f>
        <v>7093</v>
      </c>
      <c r="M37" s="6">
        <f>GDP!M37+INWARD!M37</f>
        <v>44140</v>
      </c>
      <c r="N37" s="6">
        <f>GDP!N37+INWARD!N37</f>
        <v>45458</v>
      </c>
      <c r="O37" s="6">
        <f>GDP!O37+INWARD!O37</f>
        <v>64583</v>
      </c>
      <c r="P37" s="6">
        <f>GDP!P37+INWARD!P37</f>
        <v>8222</v>
      </c>
      <c r="Q37" s="7">
        <f t="shared" si="1"/>
        <v>572356</v>
      </c>
      <c r="R37" s="162">
        <f t="shared" si="0"/>
        <v>0.56410397677061219</v>
      </c>
      <c r="S37" s="8"/>
    </row>
    <row r="38" spans="2:19" ht="32.25" customHeight="1" x14ac:dyDescent="0.3">
      <c r="B38" s="14" t="s">
        <v>39</v>
      </c>
      <c r="C38" s="6">
        <f>GDP!C38+INWARD!C38</f>
        <v>0</v>
      </c>
      <c r="D38" s="6">
        <f>GDP!D38+INWARD!D38</f>
        <v>61859</v>
      </c>
      <c r="E38" s="6">
        <f>GDP!E38+INWARD!E38</f>
        <v>38006</v>
      </c>
      <c r="F38" s="6">
        <f>GDP!F38+INWARD!F38</f>
        <v>259437</v>
      </c>
      <c r="G38" s="6">
        <f>GDP!G38+INWARD!G38</f>
        <v>16470</v>
      </c>
      <c r="H38" s="6">
        <f>GDP!H38+INWARD!H38</f>
        <v>113627</v>
      </c>
      <c r="I38" s="6">
        <f>GDP!I38+INWARD!I38</f>
        <v>142716</v>
      </c>
      <c r="J38" s="6">
        <f>GDP!J38+INWARD!J38</f>
        <v>92062</v>
      </c>
      <c r="K38" s="6">
        <f>GDP!K38+INWARD!K38</f>
        <v>0</v>
      </c>
      <c r="L38" s="6">
        <f>GDP!L38+INWARD!L38</f>
        <v>12623</v>
      </c>
      <c r="M38" s="6">
        <f>GDP!M38+INWARD!M38</f>
        <v>96498</v>
      </c>
      <c r="N38" s="6">
        <f>GDP!N38+INWARD!N38</f>
        <v>156329</v>
      </c>
      <c r="O38" s="6">
        <f>GDP!O38+INWARD!O38</f>
        <v>7580</v>
      </c>
      <c r="P38" s="6">
        <f>GDP!P38+INWARD!P38</f>
        <v>18938</v>
      </c>
      <c r="Q38" s="7">
        <f t="shared" si="1"/>
        <v>1016145</v>
      </c>
      <c r="R38" s="162">
        <f t="shared" si="0"/>
        <v>1.001494586368578</v>
      </c>
      <c r="S38" s="8"/>
    </row>
    <row r="39" spans="2:19" ht="32.25" customHeight="1" x14ac:dyDescent="0.3">
      <c r="B39" s="14" t="s">
        <v>40</v>
      </c>
      <c r="C39" s="6">
        <f>GDP!C39+INWARD!C39</f>
        <v>0</v>
      </c>
      <c r="D39" s="6">
        <f>GDP!D39+INWARD!D39</f>
        <v>18396</v>
      </c>
      <c r="E39" s="6">
        <f>GDP!E39+INWARD!E39</f>
        <v>28853</v>
      </c>
      <c r="F39" s="6">
        <f>GDP!F39+INWARD!F39</f>
        <v>50048</v>
      </c>
      <c r="G39" s="6">
        <f>GDP!G39+INWARD!G39</f>
        <v>11032</v>
      </c>
      <c r="H39" s="6">
        <f>GDP!H39+INWARD!H39</f>
        <v>24162</v>
      </c>
      <c r="I39" s="6">
        <f>GDP!I39+INWARD!I39</f>
        <v>388530</v>
      </c>
      <c r="J39" s="6">
        <f>GDP!J39+INWARD!J39</f>
        <v>289654</v>
      </c>
      <c r="K39" s="6">
        <f>GDP!K39+INWARD!K39</f>
        <v>0</v>
      </c>
      <c r="L39" s="6">
        <f>GDP!L39+INWARD!L39</f>
        <v>19685</v>
      </c>
      <c r="M39" s="6">
        <f>GDP!M39+INWARD!M39</f>
        <v>32526</v>
      </c>
      <c r="N39" s="6">
        <f>GDP!N39+INWARD!N39</f>
        <v>88565</v>
      </c>
      <c r="O39" s="6">
        <f>GDP!O39+INWARD!O39</f>
        <v>0</v>
      </c>
      <c r="P39" s="6">
        <f>GDP!P39+INWARD!P39</f>
        <v>698</v>
      </c>
      <c r="Q39" s="7">
        <f t="shared" si="1"/>
        <v>952149</v>
      </c>
      <c r="R39" s="162">
        <f t="shared" si="0"/>
        <v>0.93842125771051876</v>
      </c>
      <c r="S39" s="8"/>
    </row>
    <row r="40" spans="2:19" ht="32.25" customHeight="1" x14ac:dyDescent="0.3">
      <c r="B40" s="14" t="s">
        <v>41</v>
      </c>
      <c r="C40" s="6">
        <f>GDP!C40+INWARD!C40</f>
        <v>0</v>
      </c>
      <c r="D40" s="6">
        <f>GDP!D40+INWARD!D40</f>
        <v>17382</v>
      </c>
      <c r="E40" s="6">
        <f>GDP!E40+INWARD!E40</f>
        <v>2339</v>
      </c>
      <c r="F40" s="6">
        <f>GDP!F40+INWARD!F40</f>
        <v>24982</v>
      </c>
      <c r="G40" s="6">
        <f>GDP!G40+INWARD!G40</f>
        <v>3402</v>
      </c>
      <c r="H40" s="6">
        <f>GDP!H40+INWARD!H40</f>
        <v>1193</v>
      </c>
      <c r="I40" s="6">
        <f>GDP!I40+INWARD!I40</f>
        <v>494910</v>
      </c>
      <c r="J40" s="6">
        <f>GDP!J40+INWARD!J40</f>
        <v>333783</v>
      </c>
      <c r="K40" s="6">
        <f>GDP!K40+INWARD!K40</f>
        <v>0</v>
      </c>
      <c r="L40" s="6">
        <f>GDP!L40+INWARD!L40</f>
        <v>8684</v>
      </c>
      <c r="M40" s="6">
        <f>GDP!M40+INWARD!M40</f>
        <v>3034</v>
      </c>
      <c r="N40" s="6">
        <f>GDP!N40+INWARD!N40</f>
        <v>10321</v>
      </c>
      <c r="O40" s="6">
        <f>GDP!O40+INWARD!O40</f>
        <v>0</v>
      </c>
      <c r="P40" s="6">
        <f>GDP!P40+INWARD!P40</f>
        <v>34036</v>
      </c>
      <c r="Q40" s="7">
        <f t="shared" si="1"/>
        <v>934066</v>
      </c>
      <c r="R40" s="162">
        <f t="shared" si="0"/>
        <v>0.9205989719094736</v>
      </c>
      <c r="S40" s="8"/>
    </row>
    <row r="41" spans="2:19" ht="32.25" customHeight="1" x14ac:dyDescent="0.3">
      <c r="B41" s="14" t="s">
        <v>42</v>
      </c>
      <c r="C41" s="6">
        <f>GDP!C41+INWARD!C41</f>
        <v>0</v>
      </c>
      <c r="D41" s="6">
        <f>GDP!D41+INWARD!D41</f>
        <v>10801</v>
      </c>
      <c r="E41" s="6">
        <f>GDP!E41+INWARD!E41</f>
        <v>445</v>
      </c>
      <c r="F41" s="6">
        <f>GDP!F41+INWARD!F41</f>
        <v>-22682</v>
      </c>
      <c r="G41" s="6">
        <f>GDP!G41+INWARD!G41</f>
        <v>2432</v>
      </c>
      <c r="H41" s="6">
        <f>GDP!H41+INWARD!H41</f>
        <v>4407</v>
      </c>
      <c r="I41" s="6">
        <f>GDP!I41+INWARD!I41</f>
        <v>105824</v>
      </c>
      <c r="J41" s="6">
        <f>GDP!J41+INWARD!J41</f>
        <v>59727</v>
      </c>
      <c r="K41" s="6">
        <f>GDP!K41+INWARD!K41</f>
        <v>18987</v>
      </c>
      <c r="L41" s="6">
        <f>GDP!L41+INWARD!L41</f>
        <v>3062</v>
      </c>
      <c r="M41" s="6">
        <f>GDP!M41+INWARD!M41</f>
        <v>6870</v>
      </c>
      <c r="N41" s="6">
        <f>GDP!N41+INWARD!N41</f>
        <v>-10072</v>
      </c>
      <c r="O41" s="6">
        <f>GDP!O41+INWARD!O41</f>
        <v>16903</v>
      </c>
      <c r="P41" s="6">
        <f>GDP!P41+INWARD!P41</f>
        <v>5338</v>
      </c>
      <c r="Q41" s="7">
        <f t="shared" si="1"/>
        <v>202042</v>
      </c>
      <c r="R41" s="162">
        <f t="shared" si="0"/>
        <v>0.19912903101336937</v>
      </c>
      <c r="S41" s="8"/>
    </row>
    <row r="42" spans="2:19" ht="32.25" customHeight="1" x14ac:dyDescent="0.3">
      <c r="B42" s="14" t="s">
        <v>43</v>
      </c>
      <c r="C42" s="6">
        <f>GDP!C42+INWARD!C42</f>
        <v>53541</v>
      </c>
      <c r="D42" s="6">
        <f>GDP!D42+INWARD!D42</f>
        <v>68850</v>
      </c>
      <c r="E42" s="6">
        <f>GDP!E42+INWARD!E42</f>
        <v>95459</v>
      </c>
      <c r="F42" s="6">
        <f>GDP!F42+INWARD!F42</f>
        <v>506616</v>
      </c>
      <c r="G42" s="6">
        <f>GDP!G42+INWARD!G42</f>
        <v>90948</v>
      </c>
      <c r="H42" s="6">
        <f>GDP!H42+INWARD!H42</f>
        <v>84354</v>
      </c>
      <c r="I42" s="6">
        <f>GDP!I42+INWARD!I42</f>
        <v>937922</v>
      </c>
      <c r="J42" s="6">
        <f>GDP!J42+INWARD!J42</f>
        <v>823829</v>
      </c>
      <c r="K42" s="6">
        <f>GDP!K42+INWARD!K42</f>
        <v>0</v>
      </c>
      <c r="L42" s="6">
        <f>GDP!L42+INWARD!L42</f>
        <v>81152</v>
      </c>
      <c r="M42" s="6">
        <f>GDP!M42+INWARD!M42</f>
        <v>253635</v>
      </c>
      <c r="N42" s="6">
        <f>GDP!N42+INWARD!N42</f>
        <v>196074</v>
      </c>
      <c r="O42" s="6">
        <f>GDP!O42+INWARD!O42</f>
        <v>3875684</v>
      </c>
      <c r="P42" s="6">
        <f>GDP!P42+INWARD!P42</f>
        <v>133828</v>
      </c>
      <c r="Q42" s="7">
        <f t="shared" si="1"/>
        <v>7201892</v>
      </c>
      <c r="R42" s="162">
        <f t="shared" si="0"/>
        <v>7.0980577079168539</v>
      </c>
      <c r="S42" s="8"/>
    </row>
    <row r="43" spans="2:19" ht="32.25" customHeight="1" x14ac:dyDescent="0.3">
      <c r="B43" s="14" t="s">
        <v>44</v>
      </c>
      <c r="C43" s="6">
        <f>GDP!C43+INWARD!C43</f>
        <v>0</v>
      </c>
      <c r="D43" s="6">
        <f>GDP!D43+INWARD!D43</f>
        <v>0</v>
      </c>
      <c r="E43" s="6">
        <f>GDP!E43+INWARD!E43</f>
        <v>0</v>
      </c>
      <c r="F43" s="6">
        <f>GDP!F43+INWARD!F43</f>
        <v>14</v>
      </c>
      <c r="G43" s="6">
        <f>GDP!G43+INWARD!G43</f>
        <v>5</v>
      </c>
      <c r="H43" s="6">
        <f>GDP!H43+INWARD!H43</f>
        <v>0</v>
      </c>
      <c r="I43" s="6">
        <f>GDP!I43+INWARD!I43</f>
        <v>253403</v>
      </c>
      <c r="J43" s="6">
        <f>GDP!J43+INWARD!J43</f>
        <v>128612</v>
      </c>
      <c r="K43" s="6">
        <f>GDP!K43+INWARD!K43</f>
        <v>520181</v>
      </c>
      <c r="L43" s="6">
        <f>GDP!L43+INWARD!L43</f>
        <v>36</v>
      </c>
      <c r="M43" s="6">
        <f>GDP!M43+INWARD!M43</f>
        <v>5</v>
      </c>
      <c r="N43" s="6">
        <f>GDP!N43+INWARD!N43</f>
        <v>78</v>
      </c>
      <c r="O43" s="6">
        <f>GDP!O43+INWARD!O43</f>
        <v>0</v>
      </c>
      <c r="P43" s="6">
        <f>GDP!P43+INWARD!P43</f>
        <v>1640</v>
      </c>
      <c r="Q43" s="7">
        <f t="shared" si="1"/>
        <v>903974</v>
      </c>
      <c r="R43" s="162">
        <f t="shared" si="0"/>
        <v>0.8909408275570404</v>
      </c>
      <c r="S43" s="8"/>
    </row>
    <row r="44" spans="2:19" ht="32.25" customHeight="1" x14ac:dyDescent="0.25">
      <c r="B44" s="163" t="s">
        <v>45</v>
      </c>
      <c r="C44" s="94">
        <f>SUM(C7:C43)</f>
        <v>1447092</v>
      </c>
      <c r="D44" s="94">
        <f t="shared" ref="D44:R44" si="2">SUM(D7:D43)</f>
        <v>3099225</v>
      </c>
      <c r="E44" s="94">
        <f t="shared" si="2"/>
        <v>1272052</v>
      </c>
      <c r="F44" s="94">
        <f t="shared" si="2"/>
        <v>9022189</v>
      </c>
      <c r="G44" s="94">
        <f t="shared" si="2"/>
        <v>2332189</v>
      </c>
      <c r="H44" s="94">
        <f t="shared" si="2"/>
        <v>2864696</v>
      </c>
      <c r="I44" s="94">
        <f t="shared" si="2"/>
        <v>17053831</v>
      </c>
      <c r="J44" s="94">
        <f t="shared" si="2"/>
        <v>14653645</v>
      </c>
      <c r="K44" s="94">
        <f t="shared" si="2"/>
        <v>3765659</v>
      </c>
      <c r="L44" s="94">
        <f t="shared" si="2"/>
        <v>2634756</v>
      </c>
      <c r="M44" s="94">
        <f t="shared" si="2"/>
        <v>3429776</v>
      </c>
      <c r="N44" s="94">
        <f t="shared" si="2"/>
        <v>5293094</v>
      </c>
      <c r="O44" s="94">
        <f t="shared" si="2"/>
        <v>31861155</v>
      </c>
      <c r="P44" s="94">
        <f t="shared" si="2"/>
        <v>2733496</v>
      </c>
      <c r="Q44" s="94">
        <f>SUM(Q7:Q43)</f>
        <v>101462855</v>
      </c>
      <c r="R44" s="94">
        <f t="shared" si="2"/>
        <v>100.00000000000001</v>
      </c>
      <c r="S44" s="8"/>
    </row>
    <row r="45" spans="2:19" ht="32.25" customHeight="1" x14ac:dyDescent="0.25">
      <c r="B45" s="271" t="s">
        <v>46</v>
      </c>
      <c r="C45" s="272"/>
      <c r="D45" s="272"/>
      <c r="E45" s="272"/>
      <c r="F45" s="272"/>
      <c r="G45" s="272"/>
      <c r="H45" s="272"/>
      <c r="I45" s="272"/>
      <c r="J45" s="272"/>
      <c r="K45" s="272"/>
      <c r="L45" s="272"/>
      <c r="M45" s="272"/>
      <c r="N45" s="272"/>
      <c r="O45" s="272"/>
      <c r="P45" s="272"/>
      <c r="Q45" s="272"/>
      <c r="R45" s="273"/>
      <c r="S45" s="8"/>
    </row>
    <row r="46" spans="2:19" ht="32.25" customHeight="1" x14ac:dyDescent="0.3">
      <c r="B46" s="14" t="s">
        <v>47</v>
      </c>
      <c r="C46" s="6">
        <f>GDP!C46+INWARD!C46</f>
        <v>16334</v>
      </c>
      <c r="D46" s="6">
        <f>GDP!D46+INWARD!D46</f>
        <v>319738</v>
      </c>
      <c r="E46" s="6">
        <f>GDP!E46+INWARD!E46</f>
        <v>-857</v>
      </c>
      <c r="F46" s="6">
        <f>GDP!F46+INWARD!F46</f>
        <v>500909</v>
      </c>
      <c r="G46" s="6">
        <f>GDP!G46+INWARD!G46</f>
        <v>32943</v>
      </c>
      <c r="H46" s="6">
        <f>GDP!H46+INWARD!H46</f>
        <v>48053</v>
      </c>
      <c r="I46" s="6">
        <f>GDP!I46+INWARD!I46</f>
        <v>1142</v>
      </c>
      <c r="J46" s="6">
        <f>GDP!J46+INWARD!J46</f>
        <v>75339</v>
      </c>
      <c r="K46" s="6">
        <f>GDP!K46+INWARD!K46</f>
        <v>0</v>
      </c>
      <c r="L46" s="6">
        <f>GDP!L46+INWARD!L46</f>
        <v>10322</v>
      </c>
      <c r="M46" s="6">
        <f>GDP!M46+INWARD!M46</f>
        <v>1191</v>
      </c>
      <c r="N46" s="6">
        <f>GDP!N46+INWARD!N46</f>
        <v>4941</v>
      </c>
      <c r="O46" s="6">
        <f>GDP!O46+INWARD!O46</f>
        <v>393780</v>
      </c>
      <c r="P46" s="6">
        <f>GDP!P46+INWARD!P46</f>
        <v>169638</v>
      </c>
      <c r="Q46" s="7">
        <f>SUM(C46:P46)</f>
        <v>1573473</v>
      </c>
      <c r="R46" s="164">
        <f>Q46/$Q$49*100</f>
        <v>13.284011811702676</v>
      </c>
      <c r="S46" s="8"/>
    </row>
    <row r="47" spans="2:19" ht="32.25" customHeight="1" x14ac:dyDescent="0.3">
      <c r="B47" s="14" t="s">
        <v>79</v>
      </c>
      <c r="C47" s="6">
        <f>GDP!C47+INWARD!C47</f>
        <v>1882</v>
      </c>
      <c r="D47" s="6">
        <f>GDP!D47+INWARD!D47</f>
        <v>163047</v>
      </c>
      <c r="E47" s="6">
        <f>GDP!E47+INWARD!E47</f>
        <v>0</v>
      </c>
      <c r="F47" s="6">
        <f>GDP!F47+INWARD!F47</f>
        <v>935767</v>
      </c>
      <c r="G47" s="6">
        <f>GDP!G47+INWARD!G47</f>
        <v>4588</v>
      </c>
      <c r="H47" s="6">
        <f>GDP!H47+INWARD!H47</f>
        <v>118314</v>
      </c>
      <c r="I47" s="6">
        <f>GDP!I47+INWARD!I47</f>
        <v>0</v>
      </c>
      <c r="J47" s="6">
        <f>GDP!J47+INWARD!J47</f>
        <v>195721</v>
      </c>
      <c r="K47" s="6">
        <f>GDP!K47+INWARD!K47</f>
        <v>0</v>
      </c>
      <c r="L47" s="6">
        <f>GDP!L47+INWARD!L47</f>
        <v>20395</v>
      </c>
      <c r="M47" s="6">
        <f>GDP!M47+INWARD!M47</f>
        <v>0</v>
      </c>
      <c r="N47" s="6">
        <f>GDP!N47+INWARD!N47</f>
        <v>0</v>
      </c>
      <c r="O47" s="6">
        <f>GDP!O47+INWARD!O47</f>
        <v>549729</v>
      </c>
      <c r="P47" s="6">
        <f>GDP!P47+INWARD!P47</f>
        <v>347223</v>
      </c>
      <c r="Q47" s="7">
        <f t="shared" ref="Q47:Q48" si="3">SUM(C47:P47)</f>
        <v>2336666</v>
      </c>
      <c r="R47" s="164">
        <f t="shared" ref="R47:R48" si="4">Q47/$Q$49*100</f>
        <v>19.727252227400182</v>
      </c>
      <c r="S47" s="8"/>
    </row>
    <row r="48" spans="2:19" ht="32.25" customHeight="1" x14ac:dyDescent="0.3">
      <c r="B48" s="14" t="s">
        <v>48</v>
      </c>
      <c r="C48" s="6">
        <f>GDP!C48+INWARD!C48</f>
        <v>26208</v>
      </c>
      <c r="D48" s="6">
        <f>GDP!D48+INWARD!D48</f>
        <v>475554</v>
      </c>
      <c r="E48" s="6">
        <f>GDP!E48+INWARD!E48</f>
        <v>6693</v>
      </c>
      <c r="F48" s="6">
        <f>GDP!F48+INWARD!F48</f>
        <v>2449101</v>
      </c>
      <c r="G48" s="6">
        <f>GDP!G48+INWARD!G48</f>
        <v>71114</v>
      </c>
      <c r="H48" s="6">
        <f>GDP!H48+INWARD!H48</f>
        <v>290922</v>
      </c>
      <c r="I48" s="6">
        <f>GDP!I48+INWARD!I48</f>
        <v>6774</v>
      </c>
      <c r="J48" s="6">
        <f>GDP!J48+INWARD!J48</f>
        <v>368163</v>
      </c>
      <c r="K48" s="6">
        <f>GDP!K48+INWARD!K48</f>
        <v>0</v>
      </c>
      <c r="L48" s="6">
        <f>GDP!L48+INWARD!L48</f>
        <v>125098</v>
      </c>
      <c r="M48" s="6">
        <f>GDP!M48+INWARD!M48</f>
        <v>1236</v>
      </c>
      <c r="N48" s="6">
        <f>GDP!N48+INWARD!N48</f>
        <v>1024</v>
      </c>
      <c r="O48" s="6">
        <f>GDP!O48+INWARD!O48</f>
        <v>2288089</v>
      </c>
      <c r="P48" s="6">
        <f>GDP!P48+INWARD!P48</f>
        <v>1824748</v>
      </c>
      <c r="Q48" s="7">
        <f t="shared" si="3"/>
        <v>7934724</v>
      </c>
      <c r="R48" s="164">
        <f t="shared" si="4"/>
        <v>66.988735960897145</v>
      </c>
      <c r="S48" s="8"/>
    </row>
    <row r="49" spans="1:19" ht="32.25" customHeight="1" x14ac:dyDescent="0.25">
      <c r="B49" s="163" t="s">
        <v>232</v>
      </c>
      <c r="C49" s="94">
        <f>SUM(C46:C48)</f>
        <v>44424</v>
      </c>
      <c r="D49" s="94">
        <f t="shared" ref="D49:R49" si="5">SUM(D46:D48)</f>
        <v>958339</v>
      </c>
      <c r="E49" s="94">
        <f t="shared" si="5"/>
        <v>5836</v>
      </c>
      <c r="F49" s="94">
        <f t="shared" si="5"/>
        <v>3885777</v>
      </c>
      <c r="G49" s="94">
        <f t="shared" si="5"/>
        <v>108645</v>
      </c>
      <c r="H49" s="94">
        <f t="shared" si="5"/>
        <v>457289</v>
      </c>
      <c r="I49" s="94">
        <f t="shared" si="5"/>
        <v>7916</v>
      </c>
      <c r="J49" s="94">
        <f t="shared" si="5"/>
        <v>639223</v>
      </c>
      <c r="K49" s="94">
        <f t="shared" si="5"/>
        <v>0</v>
      </c>
      <c r="L49" s="94">
        <f t="shared" si="5"/>
        <v>155815</v>
      </c>
      <c r="M49" s="94">
        <f t="shared" si="5"/>
        <v>2427</v>
      </c>
      <c r="N49" s="94">
        <f t="shared" si="5"/>
        <v>5965</v>
      </c>
      <c r="O49" s="94">
        <f>SUM(O46:O48)</f>
        <v>3231598</v>
      </c>
      <c r="P49" s="94">
        <f t="shared" ref="P49:Q49" si="6">SUM(P46:P48)</f>
        <v>2341609</v>
      </c>
      <c r="Q49" s="94">
        <f t="shared" si="6"/>
        <v>11844863</v>
      </c>
      <c r="R49" s="165">
        <f t="shared" si="5"/>
        <v>100</v>
      </c>
      <c r="S49" s="8"/>
    </row>
    <row r="50" spans="1:19" s="1" customFormat="1" ht="19.5" customHeight="1" x14ac:dyDescent="0.3">
      <c r="A50"/>
      <c r="B50" s="274" t="s">
        <v>50</v>
      </c>
      <c r="C50" s="274"/>
      <c r="D50" s="274"/>
      <c r="E50" s="274"/>
      <c r="F50" s="274"/>
      <c r="G50" s="274"/>
      <c r="H50" s="274"/>
      <c r="I50" s="274"/>
      <c r="J50" s="274"/>
      <c r="K50" s="274"/>
      <c r="L50" s="274"/>
      <c r="M50" s="274"/>
      <c r="N50" s="274"/>
      <c r="O50" s="274"/>
      <c r="P50" s="274"/>
      <c r="Q50" s="274"/>
      <c r="R50" s="274"/>
      <c r="S50" s="10"/>
    </row>
    <row r="51" spans="1:19" ht="19.5" customHeight="1" x14ac:dyDescent="0.25">
      <c r="C51" s="155"/>
      <c r="D51" s="155"/>
      <c r="E51" s="155"/>
      <c r="F51" s="155"/>
      <c r="G51" s="155"/>
      <c r="H51" s="155"/>
      <c r="I51" s="155"/>
      <c r="J51" s="155"/>
      <c r="K51" s="155"/>
      <c r="L51" s="155"/>
      <c r="M51" s="155"/>
      <c r="N51" s="155"/>
      <c r="O51" s="155"/>
      <c r="P51" s="155"/>
      <c r="Q51" s="155"/>
      <c r="R51" s="155"/>
    </row>
  </sheetData>
  <sheetProtection sheet="1" objects="1" scenarios="1"/>
  <mergeCells count="21">
    <mergeCell ref="B6:R6"/>
    <mergeCell ref="B45:R45"/>
    <mergeCell ref="B50:R50"/>
    <mergeCell ref="K4:K5"/>
    <mergeCell ref="L4:L5"/>
    <mergeCell ref="M4:M5"/>
    <mergeCell ref="N4:N5"/>
    <mergeCell ref="O4:O5"/>
    <mergeCell ref="P4:P5"/>
    <mergeCell ref="B3:R3"/>
    <mergeCell ref="B4:B5"/>
    <mergeCell ref="C4:C5"/>
    <mergeCell ref="D4:D5"/>
    <mergeCell ref="E4:E5"/>
    <mergeCell ref="F4:F5"/>
    <mergeCell ref="G4:G5"/>
    <mergeCell ref="H4:H5"/>
    <mergeCell ref="I4:I5"/>
    <mergeCell ref="J4:J5"/>
    <mergeCell ref="Q4:Q5"/>
    <mergeCell ref="R4:R5"/>
  </mergeCells>
  <pageMargins left="0.7" right="0.7" top="0.75" bottom="0.75" header="0.3" footer="0.3"/>
  <pageSetup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S50"/>
  <sheetViews>
    <sheetView showGridLines="0" topLeftCell="A50" zoomScale="80" zoomScaleNormal="80" workbookViewId="0">
      <selection activeCell="H65" sqref="H65"/>
    </sheetView>
  </sheetViews>
  <sheetFormatPr defaultColWidth="9.140625" defaultRowHeight="18" customHeight="1" x14ac:dyDescent="0.25"/>
  <cols>
    <col min="1" max="1" width="12.5703125" style="1" customWidth="1"/>
    <col min="2" max="2" width="43.28515625" style="174" customWidth="1"/>
    <col min="3" max="17" width="17.140625" style="1" customWidth="1"/>
    <col min="18" max="18" width="2" style="1" customWidth="1"/>
    <col min="19" max="19" width="9.140625" customWidth="1"/>
    <col min="20" max="16384" width="9.140625" style="1"/>
  </cols>
  <sheetData>
    <row r="2" spans="2:18" ht="18" customHeight="1" x14ac:dyDescent="0.25">
      <c r="B2" s="18"/>
      <c r="C2" s="10"/>
      <c r="D2" s="10"/>
      <c r="E2" s="10"/>
      <c r="F2" s="10"/>
      <c r="G2" s="10"/>
      <c r="H2" s="10"/>
      <c r="I2" s="10"/>
      <c r="J2" s="10"/>
      <c r="K2" s="10"/>
      <c r="L2" s="10"/>
      <c r="M2" s="10"/>
      <c r="N2" s="10"/>
      <c r="O2" s="10"/>
      <c r="P2" s="10"/>
      <c r="Q2" s="10"/>
      <c r="R2" s="10"/>
    </row>
    <row r="3" spans="2:18" ht="21.75" customHeight="1" x14ac:dyDescent="0.25">
      <c r="B3" s="275" t="s">
        <v>295</v>
      </c>
      <c r="C3" s="276"/>
      <c r="D3" s="276"/>
      <c r="E3" s="276"/>
      <c r="F3" s="276"/>
      <c r="G3" s="276"/>
      <c r="H3" s="276"/>
      <c r="I3" s="276"/>
      <c r="J3" s="276"/>
      <c r="K3" s="276"/>
      <c r="L3" s="276"/>
      <c r="M3" s="276"/>
      <c r="N3" s="276"/>
      <c r="O3" s="276"/>
      <c r="P3" s="276"/>
      <c r="Q3" s="277"/>
      <c r="R3" s="10"/>
    </row>
    <row r="4" spans="2:18" ht="18" customHeight="1" x14ac:dyDescent="0.25">
      <c r="B4" s="268" t="s">
        <v>0</v>
      </c>
      <c r="C4" s="278" t="s">
        <v>217</v>
      </c>
      <c r="D4" s="278" t="s">
        <v>218</v>
      </c>
      <c r="E4" s="278" t="s">
        <v>219</v>
      </c>
      <c r="F4" s="278" t="s">
        <v>220</v>
      </c>
      <c r="G4" s="278" t="s">
        <v>221</v>
      </c>
      <c r="H4" s="278" t="s">
        <v>222</v>
      </c>
      <c r="I4" s="278" t="s">
        <v>223</v>
      </c>
      <c r="J4" s="278" t="s">
        <v>224</v>
      </c>
      <c r="K4" s="269" t="s">
        <v>225</v>
      </c>
      <c r="L4" s="269" t="s">
        <v>226</v>
      </c>
      <c r="M4" s="269" t="s">
        <v>227</v>
      </c>
      <c r="N4" s="269" t="s">
        <v>228</v>
      </c>
      <c r="O4" s="269" t="s">
        <v>229</v>
      </c>
      <c r="P4" s="278" t="s">
        <v>230</v>
      </c>
      <c r="Q4" s="269" t="s">
        <v>231</v>
      </c>
      <c r="R4" s="10"/>
    </row>
    <row r="5" spans="2:18" ht="18" customHeight="1" x14ac:dyDescent="0.25">
      <c r="B5" s="268"/>
      <c r="C5" s="278"/>
      <c r="D5" s="278"/>
      <c r="E5" s="278"/>
      <c r="F5" s="278"/>
      <c r="G5" s="278"/>
      <c r="H5" s="278"/>
      <c r="I5" s="278"/>
      <c r="J5" s="278"/>
      <c r="K5" s="269"/>
      <c r="L5" s="269"/>
      <c r="M5" s="269"/>
      <c r="N5" s="269"/>
      <c r="O5" s="269"/>
      <c r="P5" s="278"/>
      <c r="Q5" s="269"/>
      <c r="R5" s="10"/>
    </row>
    <row r="6" spans="2:18" ht="25.5" customHeight="1" x14ac:dyDescent="0.25">
      <c r="B6" s="271" t="s">
        <v>16</v>
      </c>
      <c r="C6" s="272"/>
      <c r="D6" s="272"/>
      <c r="E6" s="272"/>
      <c r="F6" s="272"/>
      <c r="G6" s="272"/>
      <c r="H6" s="272"/>
      <c r="I6" s="272"/>
      <c r="J6" s="272"/>
      <c r="K6" s="272"/>
      <c r="L6" s="272"/>
      <c r="M6" s="272"/>
      <c r="N6" s="272"/>
      <c r="O6" s="272"/>
      <c r="P6" s="272"/>
      <c r="Q6" s="273"/>
      <c r="R6" s="10"/>
    </row>
    <row r="7" spans="2:18" ht="25.5" customHeight="1" x14ac:dyDescent="0.3">
      <c r="B7" s="167" t="s">
        <v>17</v>
      </c>
      <c r="C7" s="168">
        <f>IFERROR('APPENDIX 13'!C7/'APPENDIX 13'!C$44*100,"")</f>
        <v>0</v>
      </c>
      <c r="D7" s="168">
        <f>IFERROR('APPENDIX 13'!D7/'APPENDIX 13'!D$44*100,"")</f>
        <v>3.8396695948180589E-3</v>
      </c>
      <c r="E7" s="168">
        <f>IFERROR('APPENDIX 13'!E7/'APPENDIX 13'!E$44*100,"")</f>
        <v>9.7480291686188936E-2</v>
      </c>
      <c r="F7" s="168">
        <f>IFERROR('APPENDIX 13'!F7/'APPENDIX 13'!F$44*100,"")</f>
        <v>1.3699557834578725E-2</v>
      </c>
      <c r="G7" s="168">
        <f>IFERROR('APPENDIX 13'!G7/'APPENDIX 13'!G$44*100,"")</f>
        <v>0.10625210907006251</v>
      </c>
      <c r="H7" s="168">
        <f>IFERROR('APPENDIX 13'!H7/'APPENDIX 13'!H$44*100,"")</f>
        <v>-4.9080251447273987E-2</v>
      </c>
      <c r="I7" s="168">
        <f>IFERROR('APPENDIX 13'!I7/'APPENDIX 13'!I$44*100,"")</f>
        <v>0</v>
      </c>
      <c r="J7" s="168">
        <f>IFERROR('APPENDIX 13'!J7/'APPENDIX 13'!J$44*100,"")</f>
        <v>0</v>
      </c>
      <c r="K7" s="168">
        <f>IFERROR('APPENDIX 13'!K7/'APPENDIX 13'!K$44*100,"")</f>
        <v>0</v>
      </c>
      <c r="L7" s="168">
        <f>IFERROR('APPENDIX 13'!L7/'APPENDIX 13'!L$44*100,"")</f>
        <v>0.76572555485213811</v>
      </c>
      <c r="M7" s="168">
        <f>IFERROR('APPENDIX 13'!M7/'APPENDIX 13'!M$44*100,"")</f>
        <v>3.5395897574652106E-2</v>
      </c>
      <c r="N7" s="168">
        <f>IFERROR('APPENDIX 13'!N7/'APPENDIX 13'!N$44*100,"")</f>
        <v>0.73996418729763724</v>
      </c>
      <c r="O7" s="168">
        <f>IFERROR('APPENDIX 13'!O7/'APPENDIX 13'!O$44*100,"")</f>
        <v>14.59108434706777</v>
      </c>
      <c r="P7" s="168">
        <f>IFERROR('APPENDIX 13'!P7/'APPENDIX 13'!P$44*100,"")</f>
        <v>0.69899498663981952</v>
      </c>
      <c r="Q7" s="169">
        <f>IFERROR('APPENDIX 13'!Q7/'APPENDIX 13'!Q$44*100,"")</f>
        <v>4.6639905805922766</v>
      </c>
      <c r="R7" s="10"/>
    </row>
    <row r="8" spans="2:18" ht="25.5" customHeight="1" x14ac:dyDescent="0.3">
      <c r="B8" s="72" t="s">
        <v>18</v>
      </c>
      <c r="C8" s="168">
        <f>IFERROR('APPENDIX 13'!C8/'APPENDIX 13'!C$44*100,"")</f>
        <v>0</v>
      </c>
      <c r="D8" s="168">
        <f>IFERROR('APPENDIX 13'!D8/'APPENDIX 13'!D$44*100,"")</f>
        <v>4.5956650452935817</v>
      </c>
      <c r="E8" s="168">
        <f>IFERROR('APPENDIX 13'!E8/'APPENDIX 13'!E$44*100,"")</f>
        <v>0.22900007232408737</v>
      </c>
      <c r="F8" s="168">
        <f>IFERROR('APPENDIX 13'!F8/'APPENDIX 13'!F$44*100,"")</f>
        <v>3.8949971010361231</v>
      </c>
      <c r="G8" s="168">
        <f>IFERROR('APPENDIX 13'!G8/'APPENDIX 13'!G$44*100,"")</f>
        <v>0.56483415366421852</v>
      </c>
      <c r="H8" s="168">
        <f>IFERROR('APPENDIX 13'!H8/'APPENDIX 13'!H$44*100,"")</f>
        <v>7.0992873240301941</v>
      </c>
      <c r="I8" s="168">
        <f>IFERROR('APPENDIX 13'!I8/'APPENDIX 13'!I$44*100,"")</f>
        <v>2.8501982926886047</v>
      </c>
      <c r="J8" s="168">
        <f>IFERROR('APPENDIX 13'!J8/'APPENDIX 13'!J$44*100,"")</f>
        <v>2.7321666384029366</v>
      </c>
      <c r="K8" s="168">
        <f>IFERROR('APPENDIX 13'!K8/'APPENDIX 13'!K$44*100,"")</f>
        <v>0</v>
      </c>
      <c r="L8" s="168">
        <f>IFERROR('APPENDIX 13'!L8/'APPENDIX 13'!L$44*100,"")</f>
        <v>0.95511690646116754</v>
      </c>
      <c r="M8" s="168">
        <f>IFERROR('APPENDIX 13'!M8/'APPENDIX 13'!M$44*100,"")</f>
        <v>0.90769776218621845</v>
      </c>
      <c r="N8" s="168">
        <f>IFERROR('APPENDIX 13'!N8/'APPENDIX 13'!N$44*100,"")</f>
        <v>1.5787174760168627</v>
      </c>
      <c r="O8" s="168">
        <f>IFERROR('APPENDIX 13'!O8/'APPENDIX 13'!O$44*100,"")</f>
        <v>0</v>
      </c>
      <c r="P8" s="168">
        <f>IFERROR('APPENDIX 13'!P8/'APPENDIX 13'!P$44*100,"")</f>
        <v>0.33319968275058753</v>
      </c>
      <c r="Q8" s="169">
        <f>IFERROR('APPENDIX 13'!Q8/'APPENDIX 13'!Q$44*100,"")</f>
        <v>1.723488857079766</v>
      </c>
      <c r="R8" s="10"/>
    </row>
    <row r="9" spans="2:18" ht="25.5" customHeight="1" x14ac:dyDescent="0.3">
      <c r="B9" s="72" t="s">
        <v>19</v>
      </c>
      <c r="C9" s="168">
        <f>IFERROR('APPENDIX 13'!C9/'APPENDIX 13'!C$44*100,"")</f>
        <v>0.85972419168926373</v>
      </c>
      <c r="D9" s="168">
        <f>IFERROR('APPENDIX 13'!D9/'APPENDIX 13'!D$44*100,"")</f>
        <v>1.0679121393251538</v>
      </c>
      <c r="E9" s="168">
        <f>IFERROR('APPENDIX 13'!E9/'APPENDIX 13'!E$44*100,"")</f>
        <v>5.4664431957184139</v>
      </c>
      <c r="F9" s="168">
        <f>IFERROR('APPENDIX 13'!F9/'APPENDIX 13'!F$44*100,"")</f>
        <v>6.405684917485102</v>
      </c>
      <c r="G9" s="168">
        <f>IFERROR('APPENDIX 13'!G9/'APPENDIX 13'!G$44*100,"")</f>
        <v>22.128266619900874</v>
      </c>
      <c r="H9" s="168">
        <f>IFERROR('APPENDIX 13'!H9/'APPENDIX 13'!H$44*100,"")</f>
        <v>1.2825095577331767</v>
      </c>
      <c r="I9" s="168">
        <f>IFERROR('APPENDIX 13'!I9/'APPENDIX 13'!I$44*100,"")</f>
        <v>4.155388897661763</v>
      </c>
      <c r="J9" s="168">
        <f>IFERROR('APPENDIX 13'!J9/'APPENDIX 13'!J$44*100,"")</f>
        <v>1.1660443527873099</v>
      </c>
      <c r="K9" s="168">
        <f>IFERROR('APPENDIX 13'!K9/'APPENDIX 13'!K$44*100,"")</f>
        <v>0</v>
      </c>
      <c r="L9" s="168">
        <f>IFERROR('APPENDIX 13'!L9/'APPENDIX 13'!L$44*100,"")</f>
        <v>5.586589422322219</v>
      </c>
      <c r="M9" s="168">
        <f>IFERROR('APPENDIX 13'!M9/'APPENDIX 13'!M$44*100,"")</f>
        <v>9.3042519394852619</v>
      </c>
      <c r="N9" s="168">
        <f>IFERROR('APPENDIX 13'!N9/'APPENDIX 13'!N$44*100,"")</f>
        <v>5.4402018932594052</v>
      </c>
      <c r="O9" s="168">
        <f>IFERROR('APPENDIX 13'!O9/'APPENDIX 13'!O$44*100,"")</f>
        <v>0</v>
      </c>
      <c r="P9" s="168">
        <f>IFERROR('APPENDIX 13'!P9/'APPENDIX 13'!P$44*100,"")</f>
        <v>0</v>
      </c>
      <c r="Q9" s="169">
        <f>IFERROR('APPENDIX 13'!Q9/'APPENDIX 13'!Q$44*100,"")</f>
        <v>2.8380869038230792</v>
      </c>
      <c r="R9" s="10"/>
    </row>
    <row r="10" spans="2:18" ht="25.5" customHeight="1" x14ac:dyDescent="0.3">
      <c r="B10" s="72" t="s">
        <v>145</v>
      </c>
      <c r="C10" s="168">
        <f>IFERROR('APPENDIX 13'!C10/'APPENDIX 13'!C$44*100,"")</f>
        <v>2.176779361643904</v>
      </c>
      <c r="D10" s="168">
        <f>IFERROR('APPENDIX 13'!D10/'APPENDIX 13'!D$44*100,"")</f>
        <v>0.20643870645080625</v>
      </c>
      <c r="E10" s="168">
        <f>IFERROR('APPENDIX 13'!E10/'APPENDIX 13'!E$44*100,"")</f>
        <v>1.3658246675450374</v>
      </c>
      <c r="F10" s="168">
        <f>IFERROR('APPENDIX 13'!F10/'APPENDIX 13'!F$44*100,"")</f>
        <v>1.0070394224727501</v>
      </c>
      <c r="G10" s="168">
        <f>IFERROR('APPENDIX 13'!G10/'APPENDIX 13'!G$44*100,"")</f>
        <v>4.3056973512867094</v>
      </c>
      <c r="H10" s="168">
        <f>IFERROR('APPENDIX 13'!H10/'APPENDIX 13'!H$44*100,"")</f>
        <v>2.589768687497731</v>
      </c>
      <c r="I10" s="168">
        <f>IFERROR('APPENDIX 13'!I10/'APPENDIX 13'!I$44*100,"")</f>
        <v>0.48418446271691096</v>
      </c>
      <c r="J10" s="168">
        <f>IFERROR('APPENDIX 13'!J10/'APPENDIX 13'!J$44*100,"")</f>
        <v>0.41156995409674518</v>
      </c>
      <c r="K10" s="168">
        <f>IFERROR('APPENDIX 13'!K10/'APPENDIX 13'!K$44*100,"")</f>
        <v>0</v>
      </c>
      <c r="L10" s="168">
        <f>IFERROR('APPENDIX 13'!L10/'APPENDIX 13'!L$44*100,"")</f>
        <v>0.11587410750748836</v>
      </c>
      <c r="M10" s="168">
        <f>IFERROR('APPENDIX 13'!M10/'APPENDIX 13'!M$44*100,"")</f>
        <v>0.48455059455777871</v>
      </c>
      <c r="N10" s="168">
        <f>IFERROR('APPENDIX 13'!N10/'APPENDIX 13'!N$44*100,"")</f>
        <v>0.8756882080688535</v>
      </c>
      <c r="O10" s="168">
        <f>IFERROR('APPENDIX 13'!O10/'APPENDIX 13'!O$44*100,"")</f>
        <v>0</v>
      </c>
      <c r="P10" s="168">
        <f>IFERROR('APPENDIX 13'!P10/'APPENDIX 13'!P$44*100,"")</f>
        <v>1.1330911038465028</v>
      </c>
      <c r="Q10" s="169">
        <f>IFERROR('APPENDIX 13'!Q10/'APPENDIX 13'!Q$44*100,"")</f>
        <v>0.552530283126766</v>
      </c>
      <c r="R10" s="10"/>
    </row>
    <row r="11" spans="2:18" ht="25.5" customHeight="1" x14ac:dyDescent="0.3">
      <c r="B11" s="72" t="s">
        <v>20</v>
      </c>
      <c r="C11" s="168">
        <f>IFERROR('APPENDIX 13'!C11/'APPENDIX 13'!C$44*100,"")</f>
        <v>1.5119287509018087</v>
      </c>
      <c r="D11" s="168">
        <f>IFERROR('APPENDIX 13'!D11/'APPENDIX 13'!D$44*100,"")</f>
        <v>4.4227831151336225</v>
      </c>
      <c r="E11" s="168">
        <f>IFERROR('APPENDIX 13'!E11/'APPENDIX 13'!E$44*100,"")</f>
        <v>5.3959272105228404</v>
      </c>
      <c r="F11" s="168">
        <f>IFERROR('APPENDIX 13'!F11/'APPENDIX 13'!F$44*100,"")</f>
        <v>7.1694796019014895</v>
      </c>
      <c r="G11" s="168">
        <f>IFERROR('APPENDIX 13'!G11/'APPENDIX 13'!G$44*100,"")</f>
        <v>3.213547444053634</v>
      </c>
      <c r="H11" s="168">
        <f>IFERROR('APPENDIX 13'!H11/'APPENDIX 13'!H$44*100,"")</f>
        <v>5.7356522297653925</v>
      </c>
      <c r="I11" s="168">
        <f>IFERROR('APPENDIX 13'!I11/'APPENDIX 13'!I$44*100,"")</f>
        <v>6.1947488514457545</v>
      </c>
      <c r="J11" s="168">
        <f>IFERROR('APPENDIX 13'!J11/'APPENDIX 13'!J$44*100,"")</f>
        <v>8.3334556009784588</v>
      </c>
      <c r="K11" s="168">
        <f>IFERROR('APPENDIX 13'!K11/'APPENDIX 13'!K$44*100,"")</f>
        <v>0</v>
      </c>
      <c r="L11" s="168">
        <f>IFERROR('APPENDIX 13'!L11/'APPENDIX 13'!L$44*100,"")</f>
        <v>6.4758178745963573</v>
      </c>
      <c r="M11" s="168">
        <f>IFERROR('APPENDIX 13'!M11/'APPENDIX 13'!M$44*100,"")</f>
        <v>5.6797586781177545</v>
      </c>
      <c r="N11" s="168">
        <f>IFERROR('APPENDIX 13'!N11/'APPENDIX 13'!N$44*100,"")</f>
        <v>10.677837952622795</v>
      </c>
      <c r="O11" s="168">
        <f>IFERROR('APPENDIX 13'!O11/'APPENDIX 13'!O$44*100,"")</f>
        <v>10.357672218725277</v>
      </c>
      <c r="P11" s="168">
        <f>IFERROR('APPENDIX 13'!P11/'APPENDIX 13'!P$44*100,"")</f>
        <v>8.4680204397591954</v>
      </c>
      <c r="Q11" s="169">
        <f>IFERROR('APPENDIX 13'!Q11/'APPENDIX 13'!Q$44*100,"")</f>
        <v>7.7402178363697729</v>
      </c>
      <c r="R11" s="10"/>
    </row>
    <row r="12" spans="2:18" ht="25.5" customHeight="1" x14ac:dyDescent="0.3">
      <c r="B12" s="72" t="s">
        <v>139</v>
      </c>
      <c r="C12" s="168">
        <f>IFERROR('APPENDIX 13'!C12/'APPENDIX 13'!C$44*100,"")</f>
        <v>0</v>
      </c>
      <c r="D12" s="168">
        <f>IFERROR('APPENDIX 13'!D12/'APPENDIX 13'!D$44*100,"")</f>
        <v>7.5383361969524634</v>
      </c>
      <c r="E12" s="168">
        <f>IFERROR('APPENDIX 13'!E12/'APPENDIX 13'!E$44*100,"")</f>
        <v>7.2024571322555992</v>
      </c>
      <c r="F12" s="168">
        <f>IFERROR('APPENDIX 13'!F12/'APPENDIX 13'!F$44*100,"")</f>
        <v>4.3121242527728025</v>
      </c>
      <c r="G12" s="168">
        <f>IFERROR('APPENDIX 13'!G12/'APPENDIX 13'!G$44*100,"")</f>
        <v>4.2072919476080193</v>
      </c>
      <c r="H12" s="168">
        <f>IFERROR('APPENDIX 13'!H12/'APPENDIX 13'!H$44*100,"")</f>
        <v>10.745503187772803</v>
      </c>
      <c r="I12" s="168">
        <f>IFERROR('APPENDIX 13'!I12/'APPENDIX 13'!I$44*100,"")</f>
        <v>5.9612587928190441</v>
      </c>
      <c r="J12" s="168">
        <f>IFERROR('APPENDIX 13'!J12/'APPENDIX 13'!J$44*100,"")</f>
        <v>6.5366603326339616</v>
      </c>
      <c r="K12" s="168">
        <f>IFERROR('APPENDIX 13'!K12/'APPENDIX 13'!K$44*100,"")</f>
        <v>0</v>
      </c>
      <c r="L12" s="168">
        <f>IFERROR('APPENDIX 13'!L12/'APPENDIX 13'!L$44*100,"")</f>
        <v>20.320553402288486</v>
      </c>
      <c r="M12" s="168">
        <f>IFERROR('APPENDIX 13'!M12/'APPENDIX 13'!M$44*100,"")</f>
        <v>5.1091674791589892</v>
      </c>
      <c r="N12" s="168">
        <f>IFERROR('APPENDIX 13'!N12/'APPENDIX 13'!N$44*100,"")</f>
        <v>3.4886589960427683</v>
      </c>
      <c r="O12" s="168">
        <f>IFERROR('APPENDIX 13'!O12/'APPENDIX 13'!O$44*100,"")</f>
        <v>5.0217043293000518</v>
      </c>
      <c r="P12" s="168">
        <f>IFERROR('APPENDIX 13'!P12/'APPENDIX 13'!P$44*100,"")</f>
        <v>21.076782259787468</v>
      </c>
      <c r="Q12" s="169">
        <f>IFERROR('APPENDIX 13'!Q12/'APPENDIX 13'!Q$44*100,"")</f>
        <v>6.077220082167015</v>
      </c>
      <c r="R12" s="10"/>
    </row>
    <row r="13" spans="2:18" ht="25.5" customHeight="1" x14ac:dyDescent="0.3">
      <c r="B13" s="72" t="s">
        <v>21</v>
      </c>
      <c r="C13" s="168">
        <f>IFERROR('APPENDIX 13'!C13/'APPENDIX 13'!C$44*100,"")</f>
        <v>0</v>
      </c>
      <c r="D13" s="168">
        <f>IFERROR('APPENDIX 13'!D13/'APPENDIX 13'!D$44*100,"")</f>
        <v>6.1632504900418654</v>
      </c>
      <c r="E13" s="168">
        <f>IFERROR('APPENDIX 13'!E13/'APPENDIX 13'!E$44*100,"")</f>
        <v>6.3974585944599749</v>
      </c>
      <c r="F13" s="168">
        <f>IFERROR('APPENDIX 13'!F13/'APPENDIX 13'!F$44*100,"")</f>
        <v>6.9357447510798105</v>
      </c>
      <c r="G13" s="168">
        <f>IFERROR('APPENDIX 13'!G13/'APPENDIX 13'!G$44*100,"")</f>
        <v>3.464213234862183</v>
      </c>
      <c r="H13" s="168">
        <f>IFERROR('APPENDIX 13'!H13/'APPENDIX 13'!H$44*100,"")</f>
        <v>2.9431744240924691</v>
      </c>
      <c r="I13" s="168">
        <f>IFERROR('APPENDIX 13'!I13/'APPENDIX 13'!I$44*100,"")</f>
        <v>10.348402068719926</v>
      </c>
      <c r="J13" s="168">
        <f>IFERROR('APPENDIX 13'!J13/'APPENDIX 13'!J$44*100,"")</f>
        <v>12.905178199690248</v>
      </c>
      <c r="K13" s="168">
        <f>IFERROR('APPENDIX 13'!K13/'APPENDIX 13'!K$44*100,"")</f>
        <v>0.37836670819104973</v>
      </c>
      <c r="L13" s="168">
        <f>IFERROR('APPENDIX 13'!L13/'APPENDIX 13'!L$44*100,"")</f>
        <v>9.6480660827795806</v>
      </c>
      <c r="M13" s="168">
        <f>IFERROR('APPENDIX 13'!M13/'APPENDIX 13'!M$44*100,"")</f>
        <v>12.57741030318015</v>
      </c>
      <c r="N13" s="168">
        <f>IFERROR('APPENDIX 13'!N13/'APPENDIX 13'!N$44*100,"")</f>
        <v>6.2975643357174471</v>
      </c>
      <c r="O13" s="168">
        <f>IFERROR('APPENDIX 13'!O13/'APPENDIX 13'!O$44*100,"")</f>
        <v>7.8452648687720199</v>
      </c>
      <c r="P13" s="168">
        <f>IFERROR('APPENDIX 13'!P13/'APPENDIX 13'!P$44*100,"")</f>
        <v>6.1309034291617772</v>
      </c>
      <c r="Q13" s="169">
        <f>IFERROR('APPENDIX 13'!Q13/'APPENDIX 13'!Q$44*100,"")</f>
        <v>8.2980860335538562</v>
      </c>
      <c r="R13" s="10"/>
    </row>
    <row r="14" spans="2:18" ht="25.5" customHeight="1" x14ac:dyDescent="0.3">
      <c r="B14" s="72" t="s">
        <v>22</v>
      </c>
      <c r="C14" s="168">
        <f>IFERROR('APPENDIX 13'!C14/'APPENDIX 13'!C$44*100,"")</f>
        <v>0</v>
      </c>
      <c r="D14" s="168">
        <f>IFERROR('APPENDIX 13'!D14/'APPENDIX 13'!D$44*100,"")</f>
        <v>0.34895820729375893</v>
      </c>
      <c r="E14" s="168">
        <f>IFERROR('APPENDIX 13'!E14/'APPENDIX 13'!E$44*100,"")</f>
        <v>0.38213846603755192</v>
      </c>
      <c r="F14" s="168">
        <f>IFERROR('APPENDIX 13'!F14/'APPENDIX 13'!F$44*100,"")</f>
        <v>0.36321562317082917</v>
      </c>
      <c r="G14" s="168">
        <f>IFERROR('APPENDIX 13'!G14/'APPENDIX 13'!G$44*100,"")</f>
        <v>0.16671033093801574</v>
      </c>
      <c r="H14" s="168">
        <f>IFERROR('APPENDIX 13'!H14/'APPENDIX 13'!H$44*100,"")</f>
        <v>1.5956317878057569</v>
      </c>
      <c r="I14" s="168">
        <f>IFERROR('APPENDIX 13'!I14/'APPENDIX 13'!I$44*100,"")</f>
        <v>0.41785918952756129</v>
      </c>
      <c r="J14" s="168">
        <f>IFERROR('APPENDIX 13'!J14/'APPENDIX 13'!J$44*100,"")</f>
        <v>0.2171268650223204</v>
      </c>
      <c r="K14" s="168">
        <f>IFERROR('APPENDIX 13'!K14/'APPENDIX 13'!K$44*100,"")</f>
        <v>0</v>
      </c>
      <c r="L14" s="168">
        <f>IFERROR('APPENDIX 13'!L14/'APPENDIX 13'!L$44*100,"")</f>
        <v>0.12016292969823392</v>
      </c>
      <c r="M14" s="168">
        <f>IFERROR('APPENDIX 13'!M14/'APPENDIX 13'!M$44*100,"")</f>
        <v>0.25605170716688203</v>
      </c>
      <c r="N14" s="168">
        <f>IFERROR('APPENDIX 13'!N14/'APPENDIX 13'!N$44*100,"")</f>
        <v>0.46734480815946211</v>
      </c>
      <c r="O14" s="168">
        <f>IFERROR('APPENDIX 13'!O14/'APPENDIX 13'!O$44*100,"")</f>
        <v>0</v>
      </c>
      <c r="P14" s="168">
        <f>IFERROR('APPENDIX 13'!P14/'APPENDIX 13'!P$44*100,"")</f>
        <v>-0.16634375905433921</v>
      </c>
      <c r="Q14" s="169">
        <f>IFERROR('APPENDIX 13'!Q14/'APPENDIX 13'!Q$44*100,"")</f>
        <v>0.22989694110223885</v>
      </c>
      <c r="R14" s="10"/>
    </row>
    <row r="15" spans="2:18" ht="25.5" customHeight="1" x14ac:dyDescent="0.3">
      <c r="B15" s="72" t="s">
        <v>23</v>
      </c>
      <c r="C15" s="168">
        <f>IFERROR('APPENDIX 13'!C15/'APPENDIX 13'!C$44*100,"")</f>
        <v>0</v>
      </c>
      <c r="D15" s="168">
        <f>IFERROR('APPENDIX 13'!D15/'APPENDIX 13'!D$44*100,"")</f>
        <v>0</v>
      </c>
      <c r="E15" s="168">
        <f>IFERROR('APPENDIX 13'!E15/'APPENDIX 13'!E$44*100,"")</f>
        <v>0</v>
      </c>
      <c r="F15" s="168">
        <f>IFERROR('APPENDIX 13'!F15/'APPENDIX 13'!F$44*100,"")</f>
        <v>0</v>
      </c>
      <c r="G15" s="168">
        <f>IFERROR('APPENDIX 13'!G15/'APPENDIX 13'!G$44*100,"")</f>
        <v>0</v>
      </c>
      <c r="H15" s="168">
        <f>IFERROR('APPENDIX 13'!H15/'APPENDIX 13'!H$44*100,"")</f>
        <v>0</v>
      </c>
      <c r="I15" s="168">
        <f>IFERROR('APPENDIX 13'!I15/'APPENDIX 13'!I$44*100,"")</f>
        <v>0.79725781262872841</v>
      </c>
      <c r="J15" s="168">
        <f>IFERROR('APPENDIX 13'!J15/'APPENDIX 13'!J$44*100,"")</f>
        <v>0.27592452253347205</v>
      </c>
      <c r="K15" s="168">
        <f>IFERROR('APPENDIX 13'!K15/'APPENDIX 13'!K$44*100,"")</f>
        <v>51.677621367202931</v>
      </c>
      <c r="L15" s="168">
        <f>IFERROR('APPENDIX 13'!L15/'APPENDIX 13'!L$44*100,"")</f>
        <v>0</v>
      </c>
      <c r="M15" s="168">
        <f>IFERROR('APPENDIX 13'!M15/'APPENDIX 13'!M$44*100,"")</f>
        <v>0</v>
      </c>
      <c r="N15" s="168">
        <f>IFERROR('APPENDIX 13'!N15/'APPENDIX 13'!N$44*100,"")</f>
        <v>0</v>
      </c>
      <c r="O15" s="168">
        <f>IFERROR('APPENDIX 13'!O15/'APPENDIX 13'!O$44*100,"")</f>
        <v>0</v>
      </c>
      <c r="P15" s="168">
        <f>IFERROR('APPENDIX 13'!P15/'APPENDIX 13'!P$44*100,"")</f>
        <v>0</v>
      </c>
      <c r="Q15" s="169">
        <f>IFERROR('APPENDIX 13'!Q15/'APPENDIX 13'!Q$44*100,"")</f>
        <v>2.0917990135404727</v>
      </c>
      <c r="R15" s="10"/>
    </row>
    <row r="16" spans="2:18" ht="25.5" customHeight="1" x14ac:dyDescent="0.3">
      <c r="B16" s="72" t="s">
        <v>24</v>
      </c>
      <c r="C16" s="168">
        <f>IFERROR('APPENDIX 13'!C16/'APPENDIX 13'!C$44*100,"")</f>
        <v>6.1809477213611856</v>
      </c>
      <c r="D16" s="168">
        <f>IFERROR('APPENDIX 13'!D16/'APPENDIX 13'!D$44*100,"")</f>
        <v>2.1693810549411543</v>
      </c>
      <c r="E16" s="168">
        <f>IFERROR('APPENDIX 13'!E16/'APPENDIX 13'!E$44*100,"")</f>
        <v>1.8546411624682009</v>
      </c>
      <c r="F16" s="168">
        <f>IFERROR('APPENDIX 13'!F16/'APPENDIX 13'!F$44*100,"")</f>
        <v>1.4639573611237804</v>
      </c>
      <c r="G16" s="168">
        <f>IFERROR('APPENDIX 13'!G16/'APPENDIX 13'!G$44*100,"")</f>
        <v>0.25332423744387783</v>
      </c>
      <c r="H16" s="168">
        <f>IFERROR('APPENDIX 13'!H16/'APPENDIX 13'!H$44*100,"")</f>
        <v>1.3806351529097678</v>
      </c>
      <c r="I16" s="168">
        <f>IFERROR('APPENDIX 13'!I16/'APPENDIX 13'!I$44*100,"")</f>
        <v>2.8556105663296414</v>
      </c>
      <c r="J16" s="168">
        <f>IFERROR('APPENDIX 13'!J16/'APPENDIX 13'!J$44*100,"")</f>
        <v>3.2941906262912739</v>
      </c>
      <c r="K16" s="168">
        <f>IFERROR('APPENDIX 13'!K16/'APPENDIX 13'!K$44*100,"")</f>
        <v>1.8972509194273832</v>
      </c>
      <c r="L16" s="168">
        <f>IFERROR('APPENDIX 13'!L16/'APPENDIX 13'!L$44*100,"")</f>
        <v>0.13815321039215775</v>
      </c>
      <c r="M16" s="168">
        <f>IFERROR('APPENDIX 13'!M16/'APPENDIX 13'!M$44*100,"")</f>
        <v>1.8021293518877035</v>
      </c>
      <c r="N16" s="168">
        <f>IFERROR('APPENDIX 13'!N16/'APPENDIX 13'!N$44*100,"")</f>
        <v>2.8362050626722293</v>
      </c>
      <c r="O16" s="168">
        <f>IFERROR('APPENDIX 13'!O16/'APPENDIX 13'!O$44*100,"")</f>
        <v>0</v>
      </c>
      <c r="P16" s="168">
        <f>IFERROR('APPENDIX 13'!P16/'APPENDIX 13'!P$44*100,"")</f>
        <v>1.1878927205307783</v>
      </c>
      <c r="Q16" s="169">
        <f>IFERROR('APPENDIX 13'!Q16/'APPENDIX 13'!Q$44*100,"")</f>
        <v>1.6232610446453533</v>
      </c>
      <c r="R16" s="10"/>
    </row>
    <row r="17" spans="2:18" ht="25.5" customHeight="1" x14ac:dyDescent="0.3">
      <c r="B17" s="72" t="s">
        <v>25</v>
      </c>
      <c r="C17" s="168">
        <f>IFERROR('APPENDIX 13'!C17/'APPENDIX 13'!C$44*100,"")</f>
        <v>0</v>
      </c>
      <c r="D17" s="168">
        <f>IFERROR('APPENDIX 13'!D17/'APPENDIX 13'!D$44*100,"")</f>
        <v>4.8310464712952434</v>
      </c>
      <c r="E17" s="168">
        <f>IFERROR('APPENDIX 13'!E17/'APPENDIX 13'!E$44*100,"")</f>
        <v>1.8893095565275635</v>
      </c>
      <c r="F17" s="168">
        <f>IFERROR('APPENDIX 13'!F17/'APPENDIX 13'!F$44*100,"")</f>
        <v>2.9099368235358405</v>
      </c>
      <c r="G17" s="168">
        <f>IFERROR('APPENDIX 13'!G17/'APPENDIX 13'!G$44*100,"")</f>
        <v>0.93315764717182004</v>
      </c>
      <c r="H17" s="168">
        <f>IFERROR('APPENDIX 13'!H17/'APPENDIX 13'!H$44*100,"")</f>
        <v>2.2474286974953013</v>
      </c>
      <c r="I17" s="168">
        <f>IFERROR('APPENDIX 13'!I17/'APPENDIX 13'!I$44*100,"")</f>
        <v>2.8572465623706482</v>
      </c>
      <c r="J17" s="168">
        <f>IFERROR('APPENDIX 13'!J17/'APPENDIX 13'!J$44*100,"")</f>
        <v>2.9118284222116748</v>
      </c>
      <c r="K17" s="168">
        <f>IFERROR('APPENDIX 13'!K17/'APPENDIX 13'!K$44*100,"")</f>
        <v>0</v>
      </c>
      <c r="L17" s="168">
        <f>IFERROR('APPENDIX 13'!L17/'APPENDIX 13'!L$44*100,"")</f>
        <v>4.7376683078053521</v>
      </c>
      <c r="M17" s="168">
        <f>IFERROR('APPENDIX 13'!M17/'APPENDIX 13'!M$44*100,"")</f>
        <v>2.1352997980043011</v>
      </c>
      <c r="N17" s="168">
        <f>IFERROR('APPENDIX 13'!N17/'APPENDIX 13'!N$44*100,"")</f>
        <v>1.6707241549082634</v>
      </c>
      <c r="O17" s="168">
        <f>IFERROR('APPENDIX 13'!O17/'APPENDIX 13'!O$44*100,"")</f>
        <v>4.6027050808421723</v>
      </c>
      <c r="P17" s="168">
        <f>IFERROR('APPENDIX 13'!P17/'APPENDIX 13'!P$44*100,"")</f>
        <v>2.3424215729600482</v>
      </c>
      <c r="Q17" s="169">
        <f>IFERROR('APPENDIX 13'!Q17/'APPENDIX 13'!Q$44*100,"")</f>
        <v>3.2064956185197038</v>
      </c>
      <c r="R17" s="10"/>
    </row>
    <row r="18" spans="2:18" ht="25.5" customHeight="1" x14ac:dyDescent="0.3">
      <c r="B18" s="72" t="s">
        <v>26</v>
      </c>
      <c r="C18" s="168">
        <f>IFERROR('APPENDIX 13'!C18/'APPENDIX 13'!C$44*100,"")</f>
        <v>7.6339306692318116</v>
      </c>
      <c r="D18" s="168">
        <f>IFERROR('APPENDIX 13'!D18/'APPENDIX 13'!D$44*100,"")</f>
        <v>8.7000782453677949</v>
      </c>
      <c r="E18" s="168">
        <f>IFERROR('APPENDIX 13'!E18/'APPENDIX 13'!E$44*100,"")</f>
        <v>6.2492728284692767</v>
      </c>
      <c r="F18" s="168">
        <f>IFERROR('APPENDIX 13'!F18/'APPENDIX 13'!F$44*100,"")</f>
        <v>10.4419448539595</v>
      </c>
      <c r="G18" s="168">
        <f>IFERROR('APPENDIX 13'!G18/'APPENDIX 13'!G$44*100,"")</f>
        <v>3.5232564770693968</v>
      </c>
      <c r="H18" s="168">
        <f>IFERROR('APPENDIX 13'!H18/'APPENDIX 13'!H$44*100,"")</f>
        <v>8.6511797412360689</v>
      </c>
      <c r="I18" s="168">
        <f>IFERROR('APPENDIX 13'!I18/'APPENDIX 13'!I$44*100,"")</f>
        <v>2.9098564422269697</v>
      </c>
      <c r="J18" s="168">
        <f>IFERROR('APPENDIX 13'!J18/'APPENDIX 13'!J$44*100,"")</f>
        <v>3.5853536782145334</v>
      </c>
      <c r="K18" s="168">
        <f>IFERROR('APPENDIX 13'!K18/'APPENDIX 13'!K$44*100,"")</f>
        <v>2.1487341259524562</v>
      </c>
      <c r="L18" s="168">
        <f>IFERROR('APPENDIX 13'!L18/'APPENDIX 13'!L$44*100,"")</f>
        <v>5.1834780905708158</v>
      </c>
      <c r="M18" s="168">
        <f>IFERROR('APPENDIX 13'!M18/'APPENDIX 13'!M$44*100,"")</f>
        <v>9.1499853051627866</v>
      </c>
      <c r="N18" s="168">
        <f>IFERROR('APPENDIX 13'!N18/'APPENDIX 13'!N$44*100,"")</f>
        <v>8.0544195889965309</v>
      </c>
      <c r="O18" s="168">
        <f>IFERROR('APPENDIX 13'!O18/'APPENDIX 13'!O$44*100,"")</f>
        <v>3.5188178206345628</v>
      </c>
      <c r="P18" s="168">
        <f>IFERROR('APPENDIX 13'!P18/'APPENDIX 13'!P$44*100,"")</f>
        <v>3.8774887543277909</v>
      </c>
      <c r="Q18" s="169">
        <f>IFERROR('APPENDIX 13'!Q18/'APPENDIX 13'!Q$44*100,"")</f>
        <v>4.8668865073824303</v>
      </c>
      <c r="R18" s="10"/>
    </row>
    <row r="19" spans="2:18" ht="25.5" customHeight="1" x14ac:dyDescent="0.3">
      <c r="B19" s="72" t="s">
        <v>27</v>
      </c>
      <c r="C19" s="168">
        <f>IFERROR('APPENDIX 13'!C19/'APPENDIX 13'!C$44*100,"")</f>
        <v>0</v>
      </c>
      <c r="D19" s="168">
        <f>IFERROR('APPENDIX 13'!D19/'APPENDIX 13'!D$44*100,"")</f>
        <v>3.7427098710161415</v>
      </c>
      <c r="E19" s="168">
        <f>IFERROR('APPENDIX 13'!E19/'APPENDIX 13'!E$44*100,"")</f>
        <v>3.9561275796901385</v>
      </c>
      <c r="F19" s="168">
        <f>IFERROR('APPENDIX 13'!F19/'APPENDIX 13'!F$44*100,"")</f>
        <v>3.0127610937877716</v>
      </c>
      <c r="G19" s="168">
        <f>IFERROR('APPENDIX 13'!G19/'APPENDIX 13'!G$44*100,"")</f>
        <v>1.2389647665776657</v>
      </c>
      <c r="H19" s="168">
        <f>IFERROR('APPENDIX 13'!H19/'APPENDIX 13'!H$44*100,"")</f>
        <v>6.7041668644770684</v>
      </c>
      <c r="I19" s="168">
        <f>IFERROR('APPENDIX 13'!I19/'APPENDIX 13'!I$44*100,"")</f>
        <v>5.4811320693866374</v>
      </c>
      <c r="J19" s="168">
        <f>IFERROR('APPENDIX 13'!J19/'APPENDIX 13'!J$44*100,"")</f>
        <v>7.5554716932203556</v>
      </c>
      <c r="K19" s="168">
        <f>IFERROR('APPENDIX 13'!K19/'APPENDIX 13'!K$44*100,"")</f>
        <v>0</v>
      </c>
      <c r="L19" s="168">
        <f>IFERROR('APPENDIX 13'!L19/'APPENDIX 13'!L$44*100,"")</f>
        <v>1.670553174563413</v>
      </c>
      <c r="M19" s="168">
        <f>IFERROR('APPENDIX 13'!M19/'APPENDIX 13'!M$44*100,"")</f>
        <v>6.7822213462336896</v>
      </c>
      <c r="N19" s="168">
        <f>IFERROR('APPENDIX 13'!N19/'APPENDIX 13'!N$44*100,"")</f>
        <v>5.9310490235011883</v>
      </c>
      <c r="O19" s="168">
        <f>IFERROR('APPENDIX 13'!O19/'APPENDIX 13'!O$44*100,"")</f>
        <v>0</v>
      </c>
      <c r="P19" s="168">
        <f>IFERROR('APPENDIX 13'!P19/'APPENDIX 13'!P$44*100,"")</f>
        <v>3.0662931279211674</v>
      </c>
      <c r="Q19" s="169">
        <f>IFERROR('APPENDIX 13'!Q19/'APPENDIX 13'!Q$44*100,"")</f>
        <v>3.3266982286276092</v>
      </c>
      <c r="R19" s="10"/>
    </row>
    <row r="20" spans="2:18" ht="25.5" customHeight="1" x14ac:dyDescent="0.3">
      <c r="B20" s="72" t="s">
        <v>28</v>
      </c>
      <c r="C20" s="168">
        <f>IFERROR('APPENDIX 13'!C20/'APPENDIX 13'!C$44*100,"")</f>
        <v>3.87217951588427</v>
      </c>
      <c r="D20" s="168">
        <f>IFERROR('APPENDIX 13'!D20/'APPENDIX 13'!D$44*100,"")</f>
        <v>6.0243770620074377</v>
      </c>
      <c r="E20" s="168">
        <f>IFERROR('APPENDIX 13'!E20/'APPENDIX 13'!E$44*100,"")</f>
        <v>10.873297632486722</v>
      </c>
      <c r="F20" s="168">
        <f>IFERROR('APPENDIX 13'!F20/'APPENDIX 13'!F$44*100,"")</f>
        <v>4.6779556491224028</v>
      </c>
      <c r="G20" s="168">
        <f>IFERROR('APPENDIX 13'!G20/'APPENDIX 13'!G$44*100,"")</f>
        <v>8.2261343313084829</v>
      </c>
      <c r="H20" s="168">
        <f>IFERROR('APPENDIX 13'!H20/'APPENDIX 13'!H$44*100,"")</f>
        <v>2.9391251288094793</v>
      </c>
      <c r="I20" s="168">
        <f>IFERROR('APPENDIX 13'!I20/'APPENDIX 13'!I$44*100,"")</f>
        <v>3.7385969170211668</v>
      </c>
      <c r="J20" s="168">
        <f>IFERROR('APPENDIX 13'!J20/'APPENDIX 13'!J$44*100,"")</f>
        <v>3.4366398257907846</v>
      </c>
      <c r="K20" s="168">
        <f>IFERROR('APPENDIX 13'!K20/'APPENDIX 13'!K$44*100,"")</f>
        <v>0.34649977600202247</v>
      </c>
      <c r="L20" s="168">
        <f>IFERROR('APPENDIX 13'!L20/'APPENDIX 13'!L$44*100,"")</f>
        <v>7.4445223770246667</v>
      </c>
      <c r="M20" s="168">
        <f>IFERROR('APPENDIX 13'!M20/'APPENDIX 13'!M$44*100,"")</f>
        <v>2.7846716520262547</v>
      </c>
      <c r="N20" s="168">
        <f>IFERROR('APPENDIX 13'!N20/'APPENDIX 13'!N$44*100,"")</f>
        <v>5.4039093203332493</v>
      </c>
      <c r="O20" s="168">
        <f>IFERROR('APPENDIX 13'!O20/'APPENDIX 13'!O$44*100,"")</f>
        <v>4.0643912626519656</v>
      </c>
      <c r="P20" s="168">
        <f>IFERROR('APPENDIX 13'!P20/'APPENDIX 13'!P$44*100,"")</f>
        <v>7.866190402327276</v>
      </c>
      <c r="Q20" s="169">
        <f>IFERROR('APPENDIX 13'!Q20/'APPENDIX 13'!Q$44*100,"")</f>
        <v>4.2587437540565949</v>
      </c>
      <c r="R20" s="10"/>
    </row>
    <row r="21" spans="2:18" ht="25.5" customHeight="1" x14ac:dyDescent="0.3">
      <c r="B21" s="72" t="s">
        <v>29</v>
      </c>
      <c r="C21" s="168">
        <f>IFERROR('APPENDIX 13'!C21/'APPENDIX 13'!C$44*100,"")</f>
        <v>57.408305760794754</v>
      </c>
      <c r="D21" s="168">
        <f>IFERROR('APPENDIX 13'!D21/'APPENDIX 13'!D$44*100,"")</f>
        <v>3.5315280433011478</v>
      </c>
      <c r="E21" s="168">
        <f>IFERROR('APPENDIX 13'!E21/'APPENDIX 13'!E$44*100,"")</f>
        <v>7.0740818771559644</v>
      </c>
      <c r="F21" s="168">
        <f>IFERROR('APPENDIX 13'!F21/'APPENDIX 13'!F$44*100,"")</f>
        <v>8.0215787986706992</v>
      </c>
      <c r="G21" s="168">
        <f>IFERROR('APPENDIX 13'!G21/'APPENDIX 13'!G$44*100,"")</f>
        <v>5.5143472505873241</v>
      </c>
      <c r="H21" s="168">
        <f>IFERROR('APPENDIX 13'!H21/'APPENDIX 13'!H$44*100,"")</f>
        <v>6.6049940377617729</v>
      </c>
      <c r="I21" s="168">
        <f>IFERROR('APPENDIX 13'!I21/'APPENDIX 13'!I$44*100,"")</f>
        <v>4.7403600985608456</v>
      </c>
      <c r="J21" s="168">
        <f>IFERROR('APPENDIX 13'!J21/'APPENDIX 13'!J$44*100,"")</f>
        <v>2.8587358298907883</v>
      </c>
      <c r="K21" s="168">
        <f>IFERROR('APPENDIX 13'!K21/'APPENDIX 13'!K$44*100,"")</f>
        <v>0</v>
      </c>
      <c r="L21" s="168">
        <f>IFERROR('APPENDIX 13'!L21/'APPENDIX 13'!L$44*100,"")</f>
        <v>7.484222447923071</v>
      </c>
      <c r="M21" s="168">
        <f>IFERROR('APPENDIX 13'!M21/'APPENDIX 13'!M$44*100,"")</f>
        <v>5.7317737368271278</v>
      </c>
      <c r="N21" s="168">
        <f>IFERROR('APPENDIX 13'!N21/'APPENDIX 13'!N$44*100,"")</f>
        <v>7.7199460277863956</v>
      </c>
      <c r="O21" s="168">
        <f>IFERROR('APPENDIX 13'!O21/'APPENDIX 13'!O$44*100,"")</f>
        <v>0.75146051673267966</v>
      </c>
      <c r="P21" s="168">
        <f>IFERROR('APPENDIX 13'!P21/'APPENDIX 13'!P$44*100,"")</f>
        <v>2.2543658377403881</v>
      </c>
      <c r="Q21" s="169">
        <f>IFERROR('APPENDIX 13'!Q21/'APPENDIX 13'!Q$44*100,"")</f>
        <v>4.3390243651235716</v>
      </c>
      <c r="R21" s="10"/>
    </row>
    <row r="22" spans="2:18" ht="25.5" customHeight="1" x14ac:dyDescent="0.3">
      <c r="B22" s="72" t="s">
        <v>30</v>
      </c>
      <c r="C22" s="168">
        <f>IFERROR('APPENDIX 13'!C22/'APPENDIX 13'!C$44*100,"")</f>
        <v>0</v>
      </c>
      <c r="D22" s="168">
        <f>IFERROR('APPENDIX 13'!D22/'APPENDIX 13'!D$44*100,"")</f>
        <v>0.96320854407150169</v>
      </c>
      <c r="E22" s="168">
        <f>IFERROR('APPENDIX 13'!E22/'APPENDIX 13'!E$44*100,"")</f>
        <v>1.9646209431689901</v>
      </c>
      <c r="F22" s="168">
        <f>IFERROR('APPENDIX 13'!F22/'APPENDIX 13'!F$44*100,"")</f>
        <v>1.0126589012932448</v>
      </c>
      <c r="G22" s="168">
        <f>IFERROR('APPENDIX 13'!G22/'APPENDIX 13'!G$44*100,"")</f>
        <v>0.47410394269075107</v>
      </c>
      <c r="H22" s="168">
        <f>IFERROR('APPENDIX 13'!H22/'APPENDIX 13'!H$44*100,"")</f>
        <v>2.5042098707855911</v>
      </c>
      <c r="I22" s="168">
        <f>IFERROR('APPENDIX 13'!I22/'APPENDIX 13'!I$44*100,"")</f>
        <v>1.6262562939670271</v>
      </c>
      <c r="J22" s="168">
        <f>IFERROR('APPENDIX 13'!J22/'APPENDIX 13'!J$44*100,"")</f>
        <v>1.4141396219165947</v>
      </c>
      <c r="K22" s="168">
        <f>IFERROR('APPENDIX 13'!K22/'APPENDIX 13'!K$44*100,"")</f>
        <v>1.4632233030128327E-2</v>
      </c>
      <c r="L22" s="168">
        <f>IFERROR('APPENDIX 13'!L22/'APPENDIX 13'!L$44*100,"")</f>
        <v>0.73228792343579441</v>
      </c>
      <c r="M22" s="168">
        <f>IFERROR('APPENDIX 13'!M22/'APPENDIX 13'!M$44*100,"")</f>
        <v>1.6847747491381362</v>
      </c>
      <c r="N22" s="168">
        <f>IFERROR('APPENDIX 13'!N22/'APPENDIX 13'!N$44*100,"")</f>
        <v>2.3221956761017277</v>
      </c>
      <c r="O22" s="168">
        <f>IFERROR('APPENDIX 13'!O22/'APPENDIX 13'!O$44*100,"")</f>
        <v>0</v>
      </c>
      <c r="P22" s="168">
        <f>IFERROR('APPENDIX 13'!P22/'APPENDIX 13'!P$44*100,"")</f>
        <v>1.9988688478051551</v>
      </c>
      <c r="Q22" s="169">
        <f>IFERROR('APPENDIX 13'!Q22/'APPENDIX 13'!Q$44*100,"")</f>
        <v>0.95478093929054142</v>
      </c>
      <c r="R22" s="10"/>
    </row>
    <row r="23" spans="2:18" ht="25.5" customHeight="1" x14ac:dyDescent="0.3">
      <c r="B23" s="72" t="s">
        <v>31</v>
      </c>
      <c r="C23" s="168">
        <f>IFERROR('APPENDIX 13'!C23/'APPENDIX 13'!C$44*100,"")</f>
        <v>0</v>
      </c>
      <c r="D23" s="168">
        <f>IFERROR('APPENDIX 13'!D23/'APPENDIX 13'!D$44*100,"")</f>
        <v>0</v>
      </c>
      <c r="E23" s="168">
        <f>IFERROR('APPENDIX 13'!E23/'APPENDIX 13'!E$44*100,"")</f>
        <v>1.6665985352800044E-2</v>
      </c>
      <c r="F23" s="168">
        <f>IFERROR('APPENDIX 13'!F23/'APPENDIX 13'!F$44*100,"")</f>
        <v>3.7463192136631147E-3</v>
      </c>
      <c r="G23" s="168">
        <f>IFERROR('APPENDIX 13'!G23/'APPENDIX 13'!G$44*100,"")</f>
        <v>1.4407065636618643E-2</v>
      </c>
      <c r="H23" s="168">
        <f>IFERROR('APPENDIX 13'!H23/'APPENDIX 13'!H$44*100,"")</f>
        <v>1.0577038540913242E-2</v>
      </c>
      <c r="I23" s="168">
        <f>IFERROR('APPENDIX 13'!I23/'APPENDIX 13'!I$44*100,"")</f>
        <v>0.79032681864854881</v>
      </c>
      <c r="J23" s="168">
        <f>IFERROR('APPENDIX 13'!J23/'APPENDIX 13'!J$44*100,"")</f>
        <v>0.36255143344881086</v>
      </c>
      <c r="K23" s="168">
        <f>IFERROR('APPENDIX 13'!K23/'APPENDIX 13'!K$44*100,"")</f>
        <v>26.944473729565001</v>
      </c>
      <c r="L23" s="168">
        <f>IFERROR('APPENDIX 13'!L23/'APPENDIX 13'!L$44*100,"")</f>
        <v>7.8185608079078279E-3</v>
      </c>
      <c r="M23" s="168">
        <f>IFERROR('APPENDIX 13'!M23/'APPENDIX 13'!M$44*100,"")</f>
        <v>6.2394745312813436E-3</v>
      </c>
      <c r="N23" s="168">
        <f>IFERROR('APPENDIX 13'!N23/'APPENDIX 13'!N$44*100,"")</f>
        <v>1.7513386310539732E-2</v>
      </c>
      <c r="O23" s="168">
        <f>IFERROR('APPENDIX 13'!O23/'APPENDIX 13'!O$44*100,"")</f>
        <v>0</v>
      </c>
      <c r="P23" s="168">
        <f>IFERROR('APPENDIX 13'!P23/'APPENDIX 13'!P$44*100,"")</f>
        <v>5.1216464190911566E-4</v>
      </c>
      <c r="Q23" s="169">
        <f>IFERROR('APPENDIX 13'!Q23/'APPENDIX 13'!Q$44*100,"")</f>
        <v>1.1877203731355677</v>
      </c>
      <c r="R23" s="10"/>
    </row>
    <row r="24" spans="2:18" ht="25.5" customHeight="1" x14ac:dyDescent="0.3">
      <c r="B24" s="72" t="s">
        <v>32</v>
      </c>
      <c r="C24" s="168">
        <f>IFERROR('APPENDIX 13'!C24/'APPENDIX 13'!C$44*100,"")</f>
        <v>5.1367155647325813</v>
      </c>
      <c r="D24" s="168">
        <f>IFERROR('APPENDIX 13'!D24/'APPENDIX 13'!D$44*100,"")</f>
        <v>5.7772830304350276</v>
      </c>
      <c r="E24" s="168">
        <f>IFERROR('APPENDIX 13'!E24/'APPENDIX 13'!E$44*100,"")</f>
        <v>3.6636080914931153</v>
      </c>
      <c r="F24" s="168">
        <f>IFERROR('APPENDIX 13'!F24/'APPENDIX 13'!F$44*100,"")</f>
        <v>7.6094171824598229</v>
      </c>
      <c r="G24" s="168">
        <f>IFERROR('APPENDIX 13'!G24/'APPENDIX 13'!G$44*100,"")</f>
        <v>12.072306318227211</v>
      </c>
      <c r="H24" s="168">
        <f>IFERROR('APPENDIX 13'!H24/'APPENDIX 13'!H$44*100,"")</f>
        <v>5.9250265996810834</v>
      </c>
      <c r="I24" s="168">
        <f>IFERROR('APPENDIX 13'!I24/'APPENDIX 13'!I$44*100,"")</f>
        <v>5.7804489794697744</v>
      </c>
      <c r="J24" s="168">
        <f>IFERROR('APPENDIX 13'!J24/'APPENDIX 13'!J$44*100,"")</f>
        <v>3.8557164446115628</v>
      </c>
      <c r="K24" s="168">
        <f>IFERROR('APPENDIX 13'!K24/'APPENDIX 13'!K$44*100,"")</f>
        <v>0</v>
      </c>
      <c r="L24" s="168">
        <f>IFERROR('APPENDIX 13'!L24/'APPENDIX 13'!L$44*100,"")</f>
        <v>6.4839021146550202</v>
      </c>
      <c r="M24" s="168">
        <f>IFERROR('APPENDIX 13'!M24/'APPENDIX 13'!M$44*100,"")</f>
        <v>2.8842116802963225</v>
      </c>
      <c r="N24" s="168">
        <f>IFERROR('APPENDIX 13'!N24/'APPENDIX 13'!N$44*100,"")</f>
        <v>2.8351659728695542</v>
      </c>
      <c r="O24" s="168">
        <f>IFERROR('APPENDIX 13'!O24/'APPENDIX 13'!O$44*100,"")</f>
        <v>16.968427541311669</v>
      </c>
      <c r="P24" s="168">
        <f>IFERROR('APPENDIX 13'!P24/'APPENDIX 13'!P$44*100,"")</f>
        <v>3.10390064591278</v>
      </c>
      <c r="Q24" s="169">
        <f>IFERROR('APPENDIX 13'!Q24/'APPENDIX 13'!Q$44*100,"")</f>
        <v>8.7712927060844095</v>
      </c>
      <c r="R24" s="10"/>
    </row>
    <row r="25" spans="2:18" ht="25.5" customHeight="1" x14ac:dyDescent="0.3">
      <c r="B25" s="72" t="s">
        <v>33</v>
      </c>
      <c r="C25" s="168">
        <f>IFERROR('APPENDIX 13'!C25/'APPENDIX 13'!C$44*100,"")</f>
        <v>2.4186437351598933E-3</v>
      </c>
      <c r="D25" s="168">
        <f>IFERROR('APPENDIX 13'!D25/'APPENDIX 13'!D$44*100,"")</f>
        <v>4.9525929869564163</v>
      </c>
      <c r="E25" s="168">
        <f>IFERROR('APPENDIX 13'!E25/'APPENDIX 13'!E$44*100,"")</f>
        <v>3.6184841500190243</v>
      </c>
      <c r="F25" s="168">
        <f>IFERROR('APPENDIX 13'!F25/'APPENDIX 13'!F$44*100,"")</f>
        <v>6.0085418294828452</v>
      </c>
      <c r="G25" s="168">
        <f>IFERROR('APPENDIX 13'!G25/'APPENDIX 13'!G$44*100,"")</f>
        <v>2.1966058496974301</v>
      </c>
      <c r="H25" s="168">
        <f>IFERROR('APPENDIX 13'!H25/'APPENDIX 13'!H$44*100,"")</f>
        <v>7.9663601303593818</v>
      </c>
      <c r="I25" s="168">
        <f>IFERROR('APPENDIX 13'!I25/'APPENDIX 13'!I$44*100,"")</f>
        <v>1.6301439834838283</v>
      </c>
      <c r="J25" s="168">
        <f>IFERROR('APPENDIX 13'!J25/'APPENDIX 13'!J$44*100,"")</f>
        <v>3.3640708506313612</v>
      </c>
      <c r="K25" s="168">
        <f>IFERROR('APPENDIX 13'!K25/'APPENDIX 13'!K$44*100,"")</f>
        <v>0</v>
      </c>
      <c r="L25" s="168">
        <f>IFERROR('APPENDIX 13'!L25/'APPENDIX 13'!L$44*100,"")</f>
        <v>1.2592816943959897</v>
      </c>
      <c r="M25" s="168">
        <f>IFERROR('APPENDIX 13'!M25/'APPENDIX 13'!M$44*100,"")</f>
        <v>5.4925452857562709</v>
      </c>
      <c r="N25" s="168">
        <f>IFERROR('APPENDIX 13'!N25/'APPENDIX 13'!N$44*100,"")</f>
        <v>6.0626166850617054</v>
      </c>
      <c r="O25" s="168">
        <f>IFERROR('APPENDIX 13'!O25/'APPENDIX 13'!O$44*100,"")</f>
        <v>0.38674366952484929</v>
      </c>
      <c r="P25" s="168">
        <f>IFERROR('APPENDIX 13'!P25/'APPENDIX 13'!P$44*100,"")</f>
        <v>0.39539110355383728</v>
      </c>
      <c r="Q25" s="169">
        <f>IFERROR('APPENDIX 13'!Q25/'APPENDIX 13'!Q$44*100,"")</f>
        <v>2.432959332752858</v>
      </c>
      <c r="R25" s="10"/>
    </row>
    <row r="26" spans="2:18" ht="25.5" customHeight="1" x14ac:dyDescent="0.3">
      <c r="B26" s="72" t="s">
        <v>34</v>
      </c>
      <c r="C26" s="168">
        <f>IFERROR('APPENDIX 13'!C26/'APPENDIX 13'!C$44*100,"")</f>
        <v>0</v>
      </c>
      <c r="D26" s="168">
        <f>IFERROR('APPENDIX 13'!D26/'APPENDIX 13'!D$44*100,"")</f>
        <v>1.59243036565593</v>
      </c>
      <c r="E26" s="168">
        <f>IFERROR('APPENDIX 13'!E26/'APPENDIX 13'!E$44*100,"")</f>
        <v>1.6459232798659174</v>
      </c>
      <c r="F26" s="168">
        <f>IFERROR('APPENDIX 13'!F26/'APPENDIX 13'!F$44*100,"")</f>
        <v>0.62955896844989612</v>
      </c>
      <c r="G26" s="168">
        <f>IFERROR('APPENDIX 13'!G26/'APPENDIX 13'!G$44*100,"")</f>
        <v>0.60008001066808903</v>
      </c>
      <c r="H26" s="168">
        <f>IFERROR('APPENDIX 13'!H26/'APPENDIX 13'!H$44*100,"")</f>
        <v>0.26564773365131938</v>
      </c>
      <c r="I26" s="168">
        <f>IFERROR('APPENDIX 13'!I26/'APPENDIX 13'!I$44*100,"")</f>
        <v>2.4712629086098015</v>
      </c>
      <c r="J26" s="168">
        <f>IFERROR('APPENDIX 13'!J26/'APPENDIX 13'!J$44*100,"")</f>
        <v>2.7935711558455254</v>
      </c>
      <c r="K26" s="168">
        <f>IFERROR('APPENDIX 13'!K26/'APPENDIX 13'!K$44*100,"")</f>
        <v>0</v>
      </c>
      <c r="L26" s="168">
        <f>IFERROR('APPENDIX 13'!L26/'APPENDIX 13'!L$44*100,"")</f>
        <v>0.31266652395895483</v>
      </c>
      <c r="M26" s="168">
        <f>IFERROR('APPENDIX 13'!M26/'APPENDIX 13'!M$44*100,"")</f>
        <v>2.0754708179193044</v>
      </c>
      <c r="N26" s="168">
        <f>IFERROR('APPENDIX 13'!N26/'APPENDIX 13'!N$44*100,"")</f>
        <v>1.0672963676821154</v>
      </c>
      <c r="O26" s="168">
        <f>IFERROR('APPENDIX 13'!O26/'APPENDIX 13'!O$44*100,"")</f>
        <v>0</v>
      </c>
      <c r="P26" s="168">
        <f>IFERROR('APPENDIX 13'!P26/'APPENDIX 13'!P$44*100,"")</f>
        <v>2.3207643252450341</v>
      </c>
      <c r="Q26" s="169">
        <f>IFERROR('APPENDIX 13'!Q26/'APPENDIX 13'!Q$44*100,"")</f>
        <v>1.161856720865976</v>
      </c>
      <c r="R26" s="10"/>
    </row>
    <row r="27" spans="2:18" ht="25.5" customHeight="1" x14ac:dyDescent="0.3">
      <c r="B27" s="72" t="s">
        <v>35</v>
      </c>
      <c r="C27" s="168">
        <f>IFERROR('APPENDIX 13'!C27/'APPENDIX 13'!C$44*100,"")</f>
        <v>0</v>
      </c>
      <c r="D27" s="168">
        <f>IFERROR('APPENDIX 13'!D27/'APPENDIX 13'!D$44*100,"")</f>
        <v>0.30468907549468011</v>
      </c>
      <c r="E27" s="168">
        <f>IFERROR('APPENDIX 13'!E27/'APPENDIX 13'!E$44*100,"")</f>
        <v>2.8266926194841093</v>
      </c>
      <c r="F27" s="168">
        <f>IFERROR('APPENDIX 13'!F27/'APPENDIX 13'!F$44*100,"")</f>
        <v>0.56081733601457473</v>
      </c>
      <c r="G27" s="168">
        <f>IFERROR('APPENDIX 13'!G27/'APPENDIX 13'!G$44*100,"")</f>
        <v>9.8819606815742631</v>
      </c>
      <c r="H27" s="168">
        <f>IFERROR('APPENDIX 13'!H27/'APPENDIX 13'!H$44*100,"")</f>
        <v>1.2553513531627789</v>
      </c>
      <c r="I27" s="168">
        <f>IFERROR('APPENDIX 13'!I27/'APPENDIX 13'!I$44*100,"")</f>
        <v>3.3605117817808798</v>
      </c>
      <c r="J27" s="168">
        <f>IFERROR('APPENDIX 13'!J27/'APPENDIX 13'!J$44*100,"")</f>
        <v>4.6083551225650687</v>
      </c>
      <c r="K27" s="168">
        <f>IFERROR('APPENDIX 13'!K27/'APPENDIX 13'!K$44*100,"")</f>
        <v>0</v>
      </c>
      <c r="L27" s="168">
        <f>IFERROR('APPENDIX 13'!L27/'APPENDIX 13'!L$44*100,"")</f>
        <v>1.0600981646877359</v>
      </c>
      <c r="M27" s="168">
        <f>IFERROR('APPENDIX 13'!M27/'APPENDIX 13'!M$44*100,"")</f>
        <v>0.53029702231282738</v>
      </c>
      <c r="N27" s="168">
        <f>IFERROR('APPENDIX 13'!N27/'APPENDIX 13'!N$44*100,"")</f>
        <v>0.67221553216323005</v>
      </c>
      <c r="O27" s="168">
        <f>IFERROR('APPENDIX 13'!O27/'APPENDIX 13'!O$44*100,"")</f>
        <v>5.4997660944808811</v>
      </c>
      <c r="P27" s="168">
        <f>IFERROR('APPENDIX 13'!P27/'APPENDIX 13'!P$44*100,"")</f>
        <v>2.9847492002914948</v>
      </c>
      <c r="Q27" s="169">
        <f>IFERROR('APPENDIX 13'!Q27/'APPENDIX 13'!Q$44*100,"")</f>
        <v>3.4755487611697897</v>
      </c>
      <c r="R27" s="10"/>
    </row>
    <row r="28" spans="2:18" ht="25.5" customHeight="1" x14ac:dyDescent="0.3">
      <c r="B28" s="72" t="s">
        <v>36</v>
      </c>
      <c r="C28" s="168">
        <f>IFERROR('APPENDIX 13'!C28/'APPENDIX 13'!C$44*100,"")</f>
        <v>0.85364303029800448</v>
      </c>
      <c r="D28" s="168">
        <f>IFERROR('APPENDIX 13'!D28/'APPENDIX 13'!D$44*100,"")</f>
        <v>10.560478829384765</v>
      </c>
      <c r="E28" s="168">
        <f>IFERROR('APPENDIX 13'!E28/'APPENDIX 13'!E$44*100,"")</f>
        <v>4.2767905714546259</v>
      </c>
      <c r="F28" s="168">
        <f>IFERROR('APPENDIX 13'!F28/'APPENDIX 13'!F$44*100,"")</f>
        <v>5.1888516190472185</v>
      </c>
      <c r="G28" s="168">
        <f>IFERROR('APPENDIX 13'!G28/'APPENDIX 13'!G$44*100,"")</f>
        <v>1.558149875503229</v>
      </c>
      <c r="H28" s="168">
        <f>IFERROR('APPENDIX 13'!H28/'APPENDIX 13'!H$44*100,"")</f>
        <v>3.9194036644726005</v>
      </c>
      <c r="I28" s="168">
        <f>IFERROR('APPENDIX 13'!I28/'APPENDIX 13'!I$44*100,"")</f>
        <v>1.6983104851924473</v>
      </c>
      <c r="J28" s="168">
        <f>IFERROR('APPENDIX 13'!J28/'APPENDIX 13'!J$44*100,"")</f>
        <v>1.7015834626811281</v>
      </c>
      <c r="K28" s="168">
        <f>IFERROR('APPENDIX 13'!K28/'APPENDIX 13'!K$44*100,"")</f>
        <v>0</v>
      </c>
      <c r="L28" s="168">
        <f>IFERROR('APPENDIX 13'!L28/'APPENDIX 13'!L$44*100,"")</f>
        <v>1.4041527944143595</v>
      </c>
      <c r="M28" s="168">
        <f>IFERROR('APPENDIX 13'!M28/'APPENDIX 13'!M$44*100,"")</f>
        <v>3.3439793152672364</v>
      </c>
      <c r="N28" s="168">
        <f>IFERROR('APPENDIX 13'!N28/'APPENDIX 13'!N$44*100,"")</f>
        <v>5.1038012927788552</v>
      </c>
      <c r="O28" s="168">
        <f>IFERROR('APPENDIX 13'!O28/'APPENDIX 13'!O$44*100,"")</f>
        <v>0</v>
      </c>
      <c r="P28" s="168">
        <f>IFERROR('APPENDIX 13'!P28/'APPENDIX 13'!P$44*100,"")</f>
        <v>4.1697884321030649</v>
      </c>
      <c r="Q28" s="169">
        <f>IFERROR('APPENDIX 13'!Q28/'APPENDIX 13'!Q$44*100,"")</f>
        <v>2.0555335250520992</v>
      </c>
      <c r="R28" s="10"/>
    </row>
    <row r="29" spans="2:18" ht="25.5" customHeight="1" x14ac:dyDescent="0.3">
      <c r="B29" s="72" t="s">
        <v>200</v>
      </c>
      <c r="C29" s="168">
        <f>IFERROR('APPENDIX 13'!C29/'APPENDIX 13'!C$44*100,"")</f>
        <v>0</v>
      </c>
      <c r="D29" s="168">
        <f>IFERROR('APPENDIX 13'!D29/'APPENDIX 13'!D$44*100,"")</f>
        <v>1.8791794722874269</v>
      </c>
      <c r="E29" s="168">
        <f>IFERROR('APPENDIX 13'!E29/'APPENDIX 13'!E$44*100,"")</f>
        <v>0.88762094631351551</v>
      </c>
      <c r="F29" s="168">
        <f>IFERROR('APPENDIX 13'!F29/'APPENDIX 13'!F$44*100,"")</f>
        <v>0.44115679687047127</v>
      </c>
      <c r="G29" s="168">
        <f>IFERROR('APPENDIX 13'!G29/'APPENDIX 13'!G$44*100,"")</f>
        <v>0.22481025337140345</v>
      </c>
      <c r="H29" s="168">
        <f>IFERROR('APPENDIX 13'!H29/'APPENDIX 13'!H$44*100,"")</f>
        <v>0.85202757988980338</v>
      </c>
      <c r="I29" s="168">
        <f>IFERROR('APPENDIX 13'!I29/'APPENDIX 13'!I$44*100,"")</f>
        <v>1.6837858895165549</v>
      </c>
      <c r="J29" s="168">
        <f>IFERROR('APPENDIX 13'!J29/'APPENDIX 13'!J$44*100,"")</f>
        <v>1.4412045603670622</v>
      </c>
      <c r="K29" s="168">
        <f>IFERROR('APPENDIX 13'!K29/'APPENDIX 13'!K$44*100,"")</f>
        <v>0</v>
      </c>
      <c r="L29" s="168">
        <f>IFERROR('APPENDIX 13'!L29/'APPENDIX 13'!L$44*100,"")</f>
        <v>1.6349901091410362</v>
      </c>
      <c r="M29" s="168">
        <f>IFERROR('APPENDIX 13'!M29/'APPENDIX 13'!M$44*100,"")</f>
        <v>0.72240869374559746</v>
      </c>
      <c r="N29" s="168">
        <f>IFERROR('APPENDIX 13'!N29/'APPENDIX 13'!N$44*100,"")</f>
        <v>1.3743946357272325</v>
      </c>
      <c r="O29" s="168">
        <f>IFERROR('APPENDIX 13'!O29/'APPENDIX 13'!O$44*100,"")</f>
        <v>0</v>
      </c>
      <c r="P29" s="168">
        <f>IFERROR('APPENDIX 13'!P29/'APPENDIX 13'!P$44*100,"")</f>
        <v>2.4633290116393076</v>
      </c>
      <c r="Q29" s="169">
        <f>IFERROR('APPENDIX 13'!Q29/'APPENDIX 13'!Q$44*100,"")</f>
        <v>0.83307433050252722</v>
      </c>
      <c r="R29" s="10"/>
    </row>
    <row r="30" spans="2:18" ht="25.5" customHeight="1" x14ac:dyDescent="0.3">
      <c r="B30" s="72" t="s">
        <v>213</v>
      </c>
      <c r="C30" s="168">
        <f>IFERROR('APPENDIX 13'!C30/'APPENDIX 13'!C$44*100,"")</f>
        <v>10.663523811893093</v>
      </c>
      <c r="D30" s="168">
        <f>IFERROR('APPENDIX 13'!D30/'APPENDIX 13'!D$44*100,"")</f>
        <v>3.1966056030136567</v>
      </c>
      <c r="E30" s="168">
        <f>IFERROR('APPENDIX 13'!E30/'APPENDIX 13'!E$44*100,"")</f>
        <v>0.40493627618996708</v>
      </c>
      <c r="F30" s="168">
        <f>IFERROR('APPENDIX 13'!F30/'APPENDIX 13'!F$44*100,"")</f>
        <v>1.2177754201336284</v>
      </c>
      <c r="G30" s="168">
        <f>IFERROR('APPENDIX 13'!G30/'APPENDIX 13'!G$44*100,"")</f>
        <v>1.5981980877193058</v>
      </c>
      <c r="H30" s="168">
        <f>IFERROR('APPENDIX 13'!H30/'APPENDIX 13'!H$44*100,"")</f>
        <v>0.60491584447354974</v>
      </c>
      <c r="I30" s="168">
        <f>IFERROR('APPENDIX 13'!I30/'APPENDIX 13'!I$44*100,"")</f>
        <v>0.68624463324399076</v>
      </c>
      <c r="J30" s="168">
        <f>IFERROR('APPENDIX 13'!J30/'APPENDIX 13'!J$44*100,"")</f>
        <v>0.44351422461783402</v>
      </c>
      <c r="K30" s="168">
        <f>IFERROR('APPENDIX 13'!K30/'APPENDIX 13'!K$44*100,"")</f>
        <v>0</v>
      </c>
      <c r="L30" s="168">
        <f>IFERROR('APPENDIX 13'!L30/'APPENDIX 13'!L$44*100,"")</f>
        <v>0.35790790494451857</v>
      </c>
      <c r="M30" s="168">
        <f>IFERROR('APPENDIX 13'!M30/'APPENDIX 13'!M$44*100,"")</f>
        <v>0.319117050209693</v>
      </c>
      <c r="N30" s="168">
        <f>IFERROR('APPENDIX 13'!N30/'APPENDIX 13'!N$44*100,"")</f>
        <v>0.31552434171771748</v>
      </c>
      <c r="O30" s="168">
        <f>IFERROR('APPENDIX 13'!O30/'APPENDIX 13'!O$44*100,"")</f>
        <v>0</v>
      </c>
      <c r="P30" s="168">
        <f>IFERROR('APPENDIX 13'!P30/'APPENDIX 13'!P$44*100,"")</f>
        <v>0.64971743145042093</v>
      </c>
      <c r="Q30" s="169">
        <f>IFERROR('APPENDIX 13'!Q30/'APPENDIX 13'!Q$44*100,"")</f>
        <v>0.65034834669298436</v>
      </c>
      <c r="R30" s="10"/>
    </row>
    <row r="31" spans="2:18" ht="25.5" customHeight="1" x14ac:dyDescent="0.3">
      <c r="B31" s="72" t="s">
        <v>37</v>
      </c>
      <c r="C31" s="168">
        <f>IFERROR('APPENDIX 13'!C31/'APPENDIX 13'!C$44*100,"")</f>
        <v>0</v>
      </c>
      <c r="D31" s="168">
        <f>IFERROR('APPENDIX 13'!D31/'APPENDIX 13'!D$44*100,"")</f>
        <v>2.3460381224338342</v>
      </c>
      <c r="E31" s="168">
        <f>IFERROR('APPENDIX 13'!E31/'APPENDIX 13'!E$44*100,"")</f>
        <v>3.9852930540575384</v>
      </c>
      <c r="F31" s="168">
        <f>IFERROR('APPENDIX 13'!F31/'APPENDIX 13'!F$44*100,"")</f>
        <v>2.7013843314521564</v>
      </c>
      <c r="G31" s="168">
        <f>IFERROR('APPENDIX 13'!G31/'APPENDIX 13'!G$44*100,"")</f>
        <v>0.47993537401985858</v>
      </c>
      <c r="H31" s="168">
        <f>IFERROR('APPENDIX 13'!H31/'APPENDIX 13'!H$44*100,"")</f>
        <v>4.4629866484960363</v>
      </c>
      <c r="I31" s="168">
        <f>IFERROR('APPENDIX 13'!I31/'APPENDIX 13'!I$44*100,"")</f>
        <v>3.2776623621988512</v>
      </c>
      <c r="J31" s="168">
        <f>IFERROR('APPENDIX 13'!J31/'APPENDIX 13'!J$44*100,"")</f>
        <v>3.3056826475597023</v>
      </c>
      <c r="K31" s="168">
        <f>IFERROR('APPENDIX 13'!K31/'APPENDIX 13'!K$44*100,"")</f>
        <v>0</v>
      </c>
      <c r="L31" s="168">
        <f>IFERROR('APPENDIX 13'!L31/'APPENDIX 13'!L$44*100,"")</f>
        <v>1.6562064950226891</v>
      </c>
      <c r="M31" s="168">
        <f>IFERROR('APPENDIX 13'!M31/'APPENDIX 13'!M$44*100,"")</f>
        <v>2.802048880160104</v>
      </c>
      <c r="N31" s="168">
        <f>IFERROR('APPENDIX 13'!N31/'APPENDIX 13'!N$44*100,"")</f>
        <v>4.8868960196059241</v>
      </c>
      <c r="O31" s="168">
        <f>IFERROR('APPENDIX 13'!O31/'APPENDIX 13'!O$44*100,"")</f>
        <v>0</v>
      </c>
      <c r="P31" s="168">
        <f>IFERROR('APPENDIX 13'!P31/'APPENDIX 13'!P$44*100,"")</f>
        <v>0.8219876670754227</v>
      </c>
      <c r="Q31" s="169">
        <f>IFERROR('APPENDIX 13'!Q31/'APPENDIX 13'!Q$44*100,"")</f>
        <v>1.9420111921747127</v>
      </c>
      <c r="R31" s="10"/>
    </row>
    <row r="32" spans="2:18" ht="25.5" customHeight="1" x14ac:dyDescent="0.3">
      <c r="B32" s="72" t="s">
        <v>141</v>
      </c>
      <c r="C32" s="168">
        <f>IFERROR('APPENDIX 13'!C32/'APPENDIX 13'!C$44*100,"")</f>
        <v>0</v>
      </c>
      <c r="D32" s="168">
        <f>IFERROR('APPENDIX 13'!D32/'APPENDIX 13'!D$44*100,"")</f>
        <v>0.28716856633513221</v>
      </c>
      <c r="E32" s="168">
        <f>IFERROR('APPENDIX 13'!E32/'APPENDIX 13'!E$44*100,"")</f>
        <v>0.7691509466594133</v>
      </c>
      <c r="F32" s="168">
        <f>IFERROR('APPENDIX 13'!F32/'APPENDIX 13'!F$44*100,"")</f>
        <v>0.91552061256974326</v>
      </c>
      <c r="G32" s="168">
        <f>IFERROR('APPENDIX 13'!G32/'APPENDIX 13'!G$44*100,"")</f>
        <v>0.52560062670735519</v>
      </c>
      <c r="H32" s="168">
        <f>IFERROR('APPENDIX 13'!H32/'APPENDIX 13'!H$44*100,"")</f>
        <v>6.6953003041160392E-2</v>
      </c>
      <c r="I32" s="168">
        <f>IFERROR('APPENDIX 13'!I32/'APPENDIX 13'!I$44*100,"")</f>
        <v>1.5399589687501887</v>
      </c>
      <c r="J32" s="168">
        <f>IFERROR('APPENDIX 13'!J32/'APPENDIX 13'!J$44*100,"")</f>
        <v>1.7579994602025639</v>
      </c>
      <c r="K32" s="168">
        <f>IFERROR('APPENDIX 13'!K32/'APPENDIX 13'!K$44*100,"")</f>
        <v>0</v>
      </c>
      <c r="L32" s="168">
        <f>IFERROR('APPENDIX 13'!L32/'APPENDIX 13'!L$44*100,"")</f>
        <v>2.9646768049868757</v>
      </c>
      <c r="M32" s="168">
        <f>IFERROR('APPENDIX 13'!M32/'APPENDIX 13'!M$44*100,"")</f>
        <v>0.96178292693167122</v>
      </c>
      <c r="N32" s="168">
        <f>IFERROR('APPENDIX 13'!N32/'APPENDIX 13'!N$44*100,"")</f>
        <v>1.1455492760944734</v>
      </c>
      <c r="O32" s="168">
        <f>IFERROR('APPENDIX 13'!O32/'APPENDIX 13'!O$44*100,"")</f>
        <v>0.78099491371232455</v>
      </c>
      <c r="P32" s="168">
        <f>IFERROR('APPENDIX 13'!P32/'APPENDIX 13'!P$44*100,"")</f>
        <v>0.11490779573118087</v>
      </c>
      <c r="Q32" s="169">
        <f>IFERROR('APPENDIX 13'!Q32/'APPENDIX 13'!Q$44*100,"")</f>
        <v>1.0441279224796107</v>
      </c>
      <c r="R32" s="10"/>
    </row>
    <row r="33" spans="2:18" ht="25.5" customHeight="1" x14ac:dyDescent="0.3">
      <c r="B33" s="72" t="s">
        <v>157</v>
      </c>
      <c r="C33" s="168">
        <f>IFERROR('APPENDIX 13'!C33/'APPENDIX 13'!C$44*100,"")</f>
        <v>0</v>
      </c>
      <c r="D33" s="168">
        <f>IFERROR('APPENDIX 13'!D33/'APPENDIX 13'!D$44*100,"")</f>
        <v>0.38057901572167235</v>
      </c>
      <c r="E33" s="168">
        <f>IFERROR('APPENDIX 13'!E33/'APPENDIX 13'!E$44*100,"")</f>
        <v>0.66459547251213003</v>
      </c>
      <c r="F33" s="168">
        <f>IFERROR('APPENDIX 13'!F33/'APPENDIX 13'!F$44*100,"")</f>
        <v>0.30365136443051682</v>
      </c>
      <c r="G33" s="168">
        <f>IFERROR('APPENDIX 13'!G33/'APPENDIX 13'!G$44*100,"")</f>
        <v>0.84444271026061779</v>
      </c>
      <c r="H33" s="168">
        <f>IFERROR('APPENDIX 13'!H33/'APPENDIX 13'!H$44*100,"")</f>
        <v>1.1202933923878835</v>
      </c>
      <c r="I33" s="168">
        <f>IFERROR('APPENDIX 13'!I33/'APPENDIX 13'!I$44*100,"")</f>
        <v>0.86516044400815273</v>
      </c>
      <c r="J33" s="168">
        <f>IFERROR('APPENDIX 13'!J33/'APPENDIX 13'!J$44*100,"")</f>
        <v>0.54975400318487311</v>
      </c>
      <c r="K33" s="168">
        <f>IFERROR('APPENDIX 13'!K33/'APPENDIX 13'!K$44*100,"")</f>
        <v>0</v>
      </c>
      <c r="L33" s="168">
        <f>IFERROR('APPENDIX 13'!L33/'APPENDIX 13'!L$44*100,"")</f>
        <v>1.1794640566337073</v>
      </c>
      <c r="M33" s="168">
        <f>IFERROR('APPENDIX 13'!M33/'APPENDIX 13'!M$44*100,"")</f>
        <v>0.37996650510120777</v>
      </c>
      <c r="N33" s="168">
        <f>IFERROR('APPENDIX 13'!N33/'APPENDIX 13'!N$44*100,"")</f>
        <v>0.53690714731308375</v>
      </c>
      <c r="O33" s="168">
        <f>IFERROR('APPENDIX 13'!O33/'APPENDIX 13'!O$44*100,"")</f>
        <v>0</v>
      </c>
      <c r="P33" s="168">
        <f>IFERROR('APPENDIX 13'!P33/'APPENDIX 13'!P$44*100,"")</f>
        <v>0.52573700491970721</v>
      </c>
      <c r="Q33" s="169">
        <f>IFERROR('APPENDIX 13'!Q33/'APPENDIX 13'!Q$44*100,"")</f>
        <v>0.40845686827952943</v>
      </c>
      <c r="R33" s="10"/>
    </row>
    <row r="34" spans="2:18" ht="25.5" customHeight="1" x14ac:dyDescent="0.3">
      <c r="B34" s="72" t="s">
        <v>142</v>
      </c>
      <c r="C34" s="168">
        <f>IFERROR('APPENDIX 13'!C34/'APPENDIX 13'!C$44*100,"")</f>
        <v>0</v>
      </c>
      <c r="D34" s="168">
        <f>IFERROR('APPENDIX 13'!D34/'APPENDIX 13'!D$44*100,"")</f>
        <v>0.25238567706442738</v>
      </c>
      <c r="E34" s="168">
        <f>IFERROR('APPENDIX 13'!E34/'APPENDIX 13'!E$44*100,"")</f>
        <v>0.24708109416910629</v>
      </c>
      <c r="F34" s="168">
        <f>IFERROR('APPENDIX 13'!F34/'APPENDIX 13'!F$44*100,"")</f>
        <v>0.22766093683029695</v>
      </c>
      <c r="G34" s="168">
        <f>IFERROR('APPENDIX 13'!G34/'APPENDIX 13'!G$44*100,"")</f>
        <v>1.4178096200608099</v>
      </c>
      <c r="H34" s="168">
        <f>IFERROR('APPENDIX 13'!H34/'APPENDIX 13'!H$44*100,"")</f>
        <v>0.90986966854423645</v>
      </c>
      <c r="I34" s="168">
        <f>IFERROR('APPENDIX 13'!I34/'APPENDIX 13'!I$44*100,"")</f>
        <v>1.833681827854398</v>
      </c>
      <c r="J34" s="168">
        <f>IFERROR('APPENDIX 13'!J34/'APPENDIX 13'!J$44*100,"")</f>
        <v>2.1091475875115031</v>
      </c>
      <c r="K34" s="168">
        <f>IFERROR('APPENDIX 13'!K34/'APPENDIX 13'!K$44*100,"")</f>
        <v>0</v>
      </c>
      <c r="L34" s="168">
        <f>IFERROR('APPENDIX 13'!L34/'APPENDIX 13'!L$44*100,"")</f>
        <v>3.5111790237881606</v>
      </c>
      <c r="M34" s="168">
        <f>IFERROR('APPENDIX 13'!M34/'APPENDIX 13'!M$44*100,"")</f>
        <v>0.33696078111223593</v>
      </c>
      <c r="N34" s="168">
        <f>IFERROR('APPENDIX 13'!N34/'APPENDIX 13'!N$44*100,"")</f>
        <v>0.75679744210097155</v>
      </c>
      <c r="O34" s="168">
        <f>IFERROR('APPENDIX 13'!O34/'APPENDIX 13'!O$44*100,"")</f>
        <v>9.8699278164900175</v>
      </c>
      <c r="P34" s="168">
        <f>IFERROR('APPENDIX 13'!P34/'APPENDIX 13'!P$44*100,"")</f>
        <v>0.98383169391870329</v>
      </c>
      <c r="Q34" s="169">
        <f>IFERROR('APPENDIX 13'!Q34/'APPENDIX 13'!Q$44*100,"")</f>
        <v>3.9700321856703127</v>
      </c>
      <c r="R34" s="10"/>
    </row>
    <row r="35" spans="2:18" ht="25.5" customHeight="1" x14ac:dyDescent="0.3">
      <c r="B35" s="72" t="s">
        <v>143</v>
      </c>
      <c r="C35" s="168">
        <f>IFERROR('APPENDIX 13'!C35/'APPENDIX 13'!C$44*100,"")</f>
        <v>0</v>
      </c>
      <c r="D35" s="168">
        <f>IFERROR('APPENDIX 13'!D35/'APPENDIX 13'!D$44*100,"")</f>
        <v>6.8588437431938623</v>
      </c>
      <c r="E35" s="168">
        <f>IFERROR('APPENDIX 13'!E35/'APPENDIX 13'!E$44*100,"")</f>
        <v>1.3372880982852902</v>
      </c>
      <c r="F35" s="168">
        <f>IFERROR('APPENDIX 13'!F35/'APPENDIX 13'!F$44*100,"")</f>
        <v>2.0072512335975228</v>
      </c>
      <c r="G35" s="168">
        <f>IFERROR('APPENDIX 13'!G35/'APPENDIX 13'!G$44*100,"")</f>
        <v>1.7067656180523965</v>
      </c>
      <c r="H35" s="168">
        <f>IFERROR('APPENDIX 13'!H35/'APPENDIX 13'!H$44*100,"")</f>
        <v>0.66275793312798292</v>
      </c>
      <c r="I35" s="168">
        <f>IFERROR('APPENDIX 13'!I35/'APPENDIX 13'!I$44*100,"")</f>
        <v>2.1344588204257451</v>
      </c>
      <c r="J35" s="168">
        <f>IFERROR('APPENDIX 13'!J35/'APPENDIX 13'!J$44*100,"")</f>
        <v>1.020708499489376</v>
      </c>
      <c r="K35" s="168">
        <f>IFERROR('APPENDIX 13'!K35/'APPENDIX 13'!K$44*100,"")</f>
        <v>0</v>
      </c>
      <c r="L35" s="168">
        <f>IFERROR('APPENDIX 13'!L35/'APPENDIX 13'!L$44*100,"")</f>
        <v>1.3146568410888901</v>
      </c>
      <c r="M35" s="168">
        <f>IFERROR('APPENDIX 13'!M35/'APPENDIX 13'!M$44*100,"")</f>
        <v>0.8668204570794128</v>
      </c>
      <c r="N35" s="168">
        <f>IFERROR('APPENDIX 13'!N35/'APPENDIX 13'!N$44*100,"")</f>
        <v>1.3189450253481234</v>
      </c>
      <c r="O35" s="168">
        <f>IFERROR('APPENDIX 13'!O35/'APPENDIX 13'!O$44*100,"")</f>
        <v>1.7207787978809934</v>
      </c>
      <c r="P35" s="168">
        <f>IFERROR('APPENDIX 13'!P35/'APPENDIX 13'!P$44*100,"")</f>
        <v>9.1102749007132271</v>
      </c>
      <c r="Q35" s="169">
        <f>IFERROR('APPENDIX 13'!Q35/'APPENDIX 13'!Q$44*100,"")</f>
        <v>1.8869161527142124</v>
      </c>
      <c r="R35" s="10"/>
    </row>
    <row r="36" spans="2:18" ht="25.5" customHeight="1" x14ac:dyDescent="0.3">
      <c r="B36" s="72" t="s">
        <v>158</v>
      </c>
      <c r="C36" s="168">
        <f>IFERROR('APPENDIX 13'!C36/'APPENDIX 13'!C$44*100,"")</f>
        <v>0</v>
      </c>
      <c r="D36" s="168">
        <f>IFERROR('APPENDIX 13'!D36/'APPENDIX 13'!D$44*100,"")</f>
        <v>0.85411675499520046</v>
      </c>
      <c r="E36" s="168">
        <f>IFERROR('APPENDIX 13'!E36/'APPENDIX 13'!E$44*100,"")</f>
        <v>1.8509463449607406</v>
      </c>
      <c r="F36" s="168">
        <f>IFERROR('APPENDIX 13'!F36/'APPENDIX 13'!F$44*100,"")</f>
        <v>1.0872416882421772</v>
      </c>
      <c r="G36" s="168">
        <f>IFERROR('APPENDIX 13'!G36/'APPENDIX 13'!G$44*100,"")</f>
        <v>2.9223189029705567</v>
      </c>
      <c r="H36" s="168">
        <f>IFERROR('APPENDIX 13'!H36/'APPENDIX 13'!H$44*100,"")</f>
        <v>0.77973369600125109</v>
      </c>
      <c r="I36" s="168">
        <f>IFERROR('APPENDIX 13'!I36/'APPENDIX 13'!I$44*100,"")</f>
        <v>2.2614859969000514</v>
      </c>
      <c r="J36" s="168">
        <f>IFERROR('APPENDIX 13'!J36/'APPENDIX 13'!J$44*100,"")</f>
        <v>2.1416241488039325</v>
      </c>
      <c r="K36" s="168">
        <f>IFERROR('APPENDIX 13'!K36/'APPENDIX 13'!K$44*100,"")</f>
        <v>2.27439606188452</v>
      </c>
      <c r="L36" s="168">
        <f>IFERROR('APPENDIX 13'!L36/'APPENDIX 13'!L$44*100,"")</f>
        <v>0.45154086374601676</v>
      </c>
      <c r="M36" s="168">
        <f>IFERROR('APPENDIX 13'!M36/'APPENDIX 13'!M$44*100,"")</f>
        <v>2.1201676144447918</v>
      </c>
      <c r="N36" s="168">
        <f>IFERROR('APPENDIX 13'!N36/'APPENDIX 13'!N$44*100,"")</f>
        <v>1.2059487324426885</v>
      </c>
      <c r="O36" s="168">
        <f>IFERROR('APPENDIX 13'!O36/'APPENDIX 13'!O$44*100,"")</f>
        <v>1.5764243323884524</v>
      </c>
      <c r="P36" s="168">
        <f>IFERROR('APPENDIX 13'!P36/'APPENDIX 13'!P$44*100,"")</f>
        <v>4.6715268652304598</v>
      </c>
      <c r="Q36" s="169">
        <f>IFERROR('APPENDIX 13'!Q36/'APPENDIX 13'!Q$44*100,"")</f>
        <v>1.7761682341779166</v>
      </c>
      <c r="R36" s="10"/>
    </row>
    <row r="37" spans="2:18" ht="25.5" customHeight="1" x14ac:dyDescent="0.3">
      <c r="B37" s="72" t="s">
        <v>38</v>
      </c>
      <c r="C37" s="168">
        <f>IFERROR('APPENDIX 13'!C37/'APPENDIX 13'!C$44*100,"")</f>
        <v>0</v>
      </c>
      <c r="D37" s="168">
        <f>IFERROR('APPENDIX 13'!D37/'APPENDIX 13'!D$44*100,"")</f>
        <v>0.72769805354564443</v>
      </c>
      <c r="E37" s="168">
        <f>IFERROR('APPENDIX 13'!E37/'APPENDIX 13'!E$44*100,"")</f>
        <v>0.42765547320392566</v>
      </c>
      <c r="F37" s="168">
        <f>IFERROR('APPENDIX 13'!F37/'APPENDIX 13'!F$44*100,"")</f>
        <v>0.38351003287561364</v>
      </c>
      <c r="G37" s="168">
        <f>IFERROR('APPENDIX 13'!G37/'APPENDIX 13'!G$44*100,"")</f>
        <v>0.30722209906658504</v>
      </c>
      <c r="H37" s="168">
        <f>IFERROR('APPENDIX 13'!H37/'APPENDIX 13'!H$44*100,"")</f>
        <v>0.27392086280708317</v>
      </c>
      <c r="I37" s="168">
        <f>IFERROR('APPENDIX 13'!I37/'APPENDIX 13'!I$44*100,"")</f>
        <v>0.94483755585475193</v>
      </c>
      <c r="J37" s="168">
        <f>IFERROR('APPENDIX 13'!J37/'APPENDIX 13'!J$44*100,"")</f>
        <v>1.1200148495476723</v>
      </c>
      <c r="K37" s="168">
        <f>IFERROR('APPENDIX 13'!K37/'APPENDIX 13'!K$44*100,"")</f>
        <v>0</v>
      </c>
      <c r="L37" s="168">
        <f>IFERROR('APPENDIX 13'!L37/'APPENDIX 13'!L$44*100,"")</f>
        <v>0.26920898937131182</v>
      </c>
      <c r="M37" s="168">
        <f>IFERROR('APPENDIX 13'!M37/'APPENDIX 13'!M$44*100,"")</f>
        <v>1.2869645131343854</v>
      </c>
      <c r="N37" s="168">
        <f>IFERROR('APPENDIX 13'!N37/'APPENDIX 13'!N$44*100,"")</f>
        <v>0.85881716818178555</v>
      </c>
      <c r="O37" s="168">
        <f>IFERROR('APPENDIX 13'!O37/'APPENDIX 13'!O$44*100,"")</f>
        <v>0.20270137727273224</v>
      </c>
      <c r="P37" s="168">
        <f>IFERROR('APPENDIX 13'!P37/'APPENDIX 13'!P$44*100,"")</f>
        <v>0.30078697755548206</v>
      </c>
      <c r="Q37" s="169">
        <f>IFERROR('APPENDIX 13'!Q37/'APPENDIX 13'!Q$44*100,"")</f>
        <v>0.56410397677061219</v>
      </c>
      <c r="R37" s="10"/>
    </row>
    <row r="38" spans="2:18" ht="25.5" customHeight="1" x14ac:dyDescent="0.3">
      <c r="B38" s="72" t="s">
        <v>39</v>
      </c>
      <c r="C38" s="168">
        <f>IFERROR('APPENDIX 13'!C38/'APPENDIX 13'!C$44*100,"")</f>
        <v>0</v>
      </c>
      <c r="D38" s="168">
        <f>IFERROR('APPENDIX 13'!D38/'APPENDIX 13'!D$44*100,"")</f>
        <v>1.995950600553364</v>
      </c>
      <c r="E38" s="168">
        <f>IFERROR('APPENDIX 13'!E38/'APPENDIX 13'!E$44*100,"")</f>
        <v>2.987770940181691</v>
      </c>
      <c r="F38" s="168">
        <f>IFERROR('APPENDIX 13'!F38/'APPENDIX 13'!F$44*100,"")</f>
        <v>2.8755438397488682</v>
      </c>
      <c r="G38" s="168">
        <f>IFERROR('APPENDIX 13'!G38/'APPENDIX 13'!G$44*100,"")</f>
        <v>0.70620348522353893</v>
      </c>
      <c r="H38" s="168">
        <f>IFERROR('APPENDIX 13'!H38/'APPENDIX 13'!H$44*100,"")</f>
        <v>3.9664592682783795</v>
      </c>
      <c r="I38" s="168">
        <f>IFERROR('APPENDIX 13'!I38/'APPENDIX 13'!I$44*100,"")</f>
        <v>0.83685595336320617</v>
      </c>
      <c r="J38" s="168">
        <f>IFERROR('APPENDIX 13'!J38/'APPENDIX 13'!J$44*100,"")</f>
        <v>0.62825324347628186</v>
      </c>
      <c r="K38" s="168">
        <f>IFERROR('APPENDIX 13'!K38/'APPENDIX 13'!K$44*100,"")</f>
        <v>0</v>
      </c>
      <c r="L38" s="168">
        <f>IFERROR('APPENDIX 13'!L38/'APPENDIX 13'!L$44*100,"")</f>
        <v>0.47909559746708991</v>
      </c>
      <c r="M38" s="168">
        <f>IFERROR('APPENDIX 13'!M38/'APPENDIX 13'!M$44*100,"")</f>
        <v>2.8135365108391919</v>
      </c>
      <c r="N38" s="168">
        <f>IFERROR('APPENDIX 13'!N38/'APPENDIX 13'!N$44*100,"")</f>
        <v>2.9534521774976978</v>
      </c>
      <c r="O38" s="168">
        <f>IFERROR('APPENDIX 13'!O38/'APPENDIX 13'!O$44*100,"")</f>
        <v>2.3790725728555666E-2</v>
      </c>
      <c r="P38" s="168">
        <f>IFERROR('APPENDIX 13'!P38/'APPENDIX 13'!P$44*100,"")</f>
        <v>0.69281242774820229</v>
      </c>
      <c r="Q38" s="169">
        <f>IFERROR('APPENDIX 13'!Q38/'APPENDIX 13'!Q$44*100,"")</f>
        <v>1.001494586368578</v>
      </c>
      <c r="R38" s="10"/>
    </row>
    <row r="39" spans="2:18" ht="25.5" customHeight="1" x14ac:dyDescent="0.3">
      <c r="B39" s="72" t="s">
        <v>40</v>
      </c>
      <c r="C39" s="168">
        <f>IFERROR('APPENDIX 13'!C39/'APPENDIX 13'!C$44*100,"")</f>
        <v>0</v>
      </c>
      <c r="D39" s="168">
        <f>IFERROR('APPENDIX 13'!D39/'APPENDIX 13'!D$44*100,"")</f>
        <v>0.59356774677540358</v>
      </c>
      <c r="E39" s="168">
        <f>IFERROR('APPENDIX 13'!E39/'APPENDIX 13'!E$44*100,"")</f>
        <v>2.2682248838883945</v>
      </c>
      <c r="F39" s="168">
        <f>IFERROR('APPENDIX 13'!F39/'APPENDIX 13'!F$44*100,"")</f>
        <v>0.55472125445388032</v>
      </c>
      <c r="G39" s="168">
        <f>IFERROR('APPENDIX 13'!G39/'APPENDIX 13'!G$44*100,"")</f>
        <v>0.47303198840231214</v>
      </c>
      <c r="H39" s="168">
        <f>IFERROR('APPENDIX 13'!H39/'APPENDIX 13'!H$44*100,"")</f>
        <v>0.84344028127242821</v>
      </c>
      <c r="I39" s="168">
        <f>IFERROR('APPENDIX 13'!I39/'APPENDIX 13'!I$44*100,"")</f>
        <v>2.278256422266645</v>
      </c>
      <c r="J39" s="168">
        <f>IFERROR('APPENDIX 13'!J39/'APPENDIX 13'!J$44*100,"")</f>
        <v>1.9766686036136401</v>
      </c>
      <c r="K39" s="168">
        <f>IFERROR('APPENDIX 13'!K39/'APPENDIX 13'!K$44*100,"")</f>
        <v>0</v>
      </c>
      <c r="L39" s="168">
        <f>IFERROR('APPENDIX 13'!L39/'APPENDIX 13'!L$44*100,"")</f>
        <v>0.74712800729934759</v>
      </c>
      <c r="M39" s="168">
        <f>IFERROR('APPENDIX 13'!M39/'APPENDIX 13'!M$44*100,"")</f>
        <v>0.94834181590867739</v>
      </c>
      <c r="N39" s="168">
        <f>IFERROR('APPENDIX 13'!N39/'APPENDIX 13'!N$44*100,"")</f>
        <v>1.6732179704346835</v>
      </c>
      <c r="O39" s="168">
        <f>IFERROR('APPENDIX 13'!O39/'APPENDIX 13'!O$44*100,"")</f>
        <v>0</v>
      </c>
      <c r="P39" s="168">
        <f>IFERROR('APPENDIX 13'!P39/'APPENDIX 13'!P$44*100,"")</f>
        <v>2.5535065718040196E-2</v>
      </c>
      <c r="Q39" s="169">
        <f>IFERROR('APPENDIX 13'!Q39/'APPENDIX 13'!Q$44*100,"")</f>
        <v>0.93842125771051876</v>
      </c>
      <c r="R39" s="10"/>
    </row>
    <row r="40" spans="2:18" ht="25.5" customHeight="1" x14ac:dyDescent="0.3">
      <c r="B40" s="72" t="s">
        <v>41</v>
      </c>
      <c r="C40" s="168">
        <f>IFERROR('APPENDIX 13'!C40/'APPENDIX 13'!C$44*100,"")</f>
        <v>0</v>
      </c>
      <c r="D40" s="168">
        <f>IFERROR('APPENDIX 13'!D40/'APPENDIX 13'!D$44*100,"")</f>
        <v>0.56084988989182782</v>
      </c>
      <c r="E40" s="168">
        <f>IFERROR('APPENDIX 13'!E40/'APPENDIX 13'!E$44*100,"")</f>
        <v>0.18387613084999671</v>
      </c>
      <c r="F40" s="168">
        <f>IFERROR('APPENDIX 13'!F40/'APPENDIX 13'!F$44*100,"")</f>
        <v>0.27689510827139624</v>
      </c>
      <c r="G40" s="168">
        <f>IFERROR('APPENDIX 13'!G40/'APPENDIX 13'!G$44*100,"")</f>
        <v>0.14587153957076379</v>
      </c>
      <c r="H40" s="168">
        <f>IFERROR('APPENDIX 13'!H40/'APPENDIX 13'!H$44*100,"")</f>
        <v>4.1644907522473587E-2</v>
      </c>
      <c r="I40" s="168">
        <f>IFERROR('APPENDIX 13'!I40/'APPENDIX 13'!I$44*100,"")</f>
        <v>2.9020458804828078</v>
      </c>
      <c r="J40" s="168">
        <f>IFERROR('APPENDIX 13'!J40/'APPENDIX 13'!J$44*100,"")</f>
        <v>2.2778155196198626</v>
      </c>
      <c r="K40" s="168">
        <f>IFERROR('APPENDIX 13'!K40/'APPENDIX 13'!K$44*100,"")</f>
        <v>0</v>
      </c>
      <c r="L40" s="168">
        <f>IFERROR('APPENDIX 13'!L40/'APPENDIX 13'!L$44*100,"")</f>
        <v>0.32959408764986209</v>
      </c>
      <c r="M40" s="168">
        <f>IFERROR('APPENDIX 13'!M40/'APPENDIX 13'!M$44*100,"")</f>
        <v>8.8460587513586889E-2</v>
      </c>
      <c r="N40" s="168">
        <f>IFERROR('APPENDIX 13'!N40/'APPENDIX 13'!N$44*100,"")</f>
        <v>0.19498992460742243</v>
      </c>
      <c r="O40" s="168">
        <f>IFERROR('APPENDIX 13'!O40/'APPENDIX 13'!O$44*100,"")</f>
        <v>0</v>
      </c>
      <c r="P40" s="168">
        <f>IFERROR('APPENDIX 13'!P40/'APPENDIX 13'!P$44*100,"")</f>
        <v>1.2451454108584759</v>
      </c>
      <c r="Q40" s="169">
        <f>IFERROR('APPENDIX 13'!Q40/'APPENDIX 13'!Q$44*100,"")</f>
        <v>0.9205989719094736</v>
      </c>
      <c r="R40" s="10"/>
    </row>
    <row r="41" spans="2:18" ht="25.5" customHeight="1" x14ac:dyDescent="0.3">
      <c r="B41" s="72" t="s">
        <v>42</v>
      </c>
      <c r="C41" s="168">
        <f>IFERROR('APPENDIX 13'!C41/'APPENDIX 13'!C$44*100,"")</f>
        <v>0</v>
      </c>
      <c r="D41" s="168">
        <f>IFERROR('APPENDIX 13'!D41/'APPENDIX 13'!D$44*100,"")</f>
        <v>0.34850648145907448</v>
      </c>
      <c r="E41" s="168">
        <f>IFERROR('APPENDIX 13'!E41/'APPENDIX 13'!E$44*100,"")</f>
        <v>3.4982846613188769E-2</v>
      </c>
      <c r="F41" s="168">
        <f>IFERROR('APPENDIX 13'!F41/'APPENDIX 13'!F$44*100,"")</f>
        <v>-0.25140240356303778</v>
      </c>
      <c r="G41" s="168">
        <f>IFERROR('APPENDIX 13'!G41/'APPENDIX 13'!G$44*100,"")</f>
        <v>0.10427971317933495</v>
      </c>
      <c r="H41" s="168">
        <f>IFERROR('APPENDIX 13'!H41/'APPENDIX 13'!H$44*100,"")</f>
        <v>0.15383831303565895</v>
      </c>
      <c r="I41" s="168">
        <f>IFERROR('APPENDIX 13'!I41/'APPENDIX 13'!I$44*100,"")</f>
        <v>0.62052919370433546</v>
      </c>
      <c r="J41" s="168">
        <f>IFERROR('APPENDIX 13'!J41/'APPENDIX 13'!J$44*100,"")</f>
        <v>0.40759142179300784</v>
      </c>
      <c r="K41" s="168">
        <f>IFERROR('APPENDIX 13'!K41/'APPENDIX 13'!K$44*100,"")</f>
        <v>0.50421453456088294</v>
      </c>
      <c r="L41" s="168">
        <f>IFERROR('APPENDIX 13'!L41/'APPENDIX 13'!L$44*100,"")</f>
        <v>0.11621569511560084</v>
      </c>
      <c r="M41" s="168">
        <f>IFERROR('APPENDIX 13'!M41/'APPENDIX 13'!M$44*100,"")</f>
        <v>0.20030462630795712</v>
      </c>
      <c r="N41" s="168">
        <f>IFERROR('APPENDIX 13'!N41/'APPENDIX 13'!N$44*100,"")</f>
        <v>-0.19028568168258489</v>
      </c>
      <c r="O41" s="168">
        <f>IFERROR('APPENDIX 13'!O41/'APPENDIX 13'!O$44*100,"")</f>
        <v>5.3052062927411138E-2</v>
      </c>
      <c r="P41" s="168">
        <f>IFERROR('APPENDIX 13'!P41/'APPENDIX 13'!P$44*100,"")</f>
        <v>0.19528106132220424</v>
      </c>
      <c r="Q41" s="169">
        <f>IFERROR('APPENDIX 13'!Q41/'APPENDIX 13'!Q$44*100,"")</f>
        <v>0.19912903101336937</v>
      </c>
      <c r="R41" s="10"/>
    </row>
    <row r="42" spans="2:18" ht="25.5" customHeight="1" x14ac:dyDescent="0.3">
      <c r="B42" s="72" t="s">
        <v>43</v>
      </c>
      <c r="C42" s="168">
        <f>IFERROR('APPENDIX 13'!C42/'APPENDIX 13'!C$44*100,"")</f>
        <v>3.6999029778341663</v>
      </c>
      <c r="D42" s="168">
        <f>IFERROR('APPENDIX 13'!D42/'APPENDIX 13'!D$44*100,"")</f>
        <v>2.2215231227161629</v>
      </c>
      <c r="E42" s="168">
        <f>IFERROR('APPENDIX 13'!E42/'APPENDIX 13'!E$44*100,"")</f>
        <v>7.5043315839289599</v>
      </c>
      <c r="F42" s="168">
        <f>IFERROR('APPENDIX 13'!F42/'APPENDIX 13'!F$44*100,"")</f>
        <v>5.6152226471868412</v>
      </c>
      <c r="G42" s="168">
        <f>IFERROR('APPENDIX 13'!G42/'APPENDIX 13'!G$44*100,"")</f>
        <v>3.8996839449975966</v>
      </c>
      <c r="H42" s="168">
        <f>IFERROR('APPENDIX 13'!H42/'APPENDIX 13'!H$44*100,"")</f>
        <v>2.9446056405286982</v>
      </c>
      <c r="I42" s="168">
        <f>IFERROR('APPENDIX 13'!I42/'APPENDIX 13'!I$44*100,"")</f>
        <v>5.4997730421979671</v>
      </c>
      <c r="J42" s="168">
        <f>IFERROR('APPENDIX 13'!J42/'APPENDIX 13'!J$44*100,"")</f>
        <v>5.6220073572138531</v>
      </c>
      <c r="K42" s="168">
        <f>IFERROR('APPENDIX 13'!K42/'APPENDIX 13'!K$44*100,"")</f>
        <v>0</v>
      </c>
      <c r="L42" s="168">
        <f>IFERROR('APPENDIX 13'!L42/'APPENDIX 13'!L$44*100,"")</f>
        <v>3.0800575081715347</v>
      </c>
      <c r="M42" s="168">
        <f>IFERROR('APPENDIX 13'!M42/'APPENDIX 13'!M$44*100,"")</f>
        <v>7.3950893586053432</v>
      </c>
      <c r="N42" s="168">
        <f>IFERROR('APPENDIX 13'!N42/'APPENDIX 13'!N$44*100,"")</f>
        <v>3.7043362539943558</v>
      </c>
      <c r="O42" s="168">
        <f>IFERROR('APPENDIX 13'!O42/'APPENDIX 13'!O$44*100,"")</f>
        <v>12.164292223555611</v>
      </c>
      <c r="P42" s="168">
        <f>IFERROR('APPENDIX 13'!P42/'APPENDIX 13'!P$44*100,"")</f>
        <v>4.8958549783866525</v>
      </c>
      <c r="Q42" s="169">
        <f>IFERROR('APPENDIX 13'!Q42/'APPENDIX 13'!Q$44*100,"")</f>
        <v>7.0980577079168539</v>
      </c>
      <c r="R42" s="10"/>
    </row>
    <row r="43" spans="2:18" ht="25.5" customHeight="1" x14ac:dyDescent="0.3">
      <c r="B43" s="72" t="s">
        <v>44</v>
      </c>
      <c r="C43" s="168">
        <f>IFERROR('APPENDIX 13'!C43/'APPENDIX 13'!C$44*100,"")</f>
        <v>0</v>
      </c>
      <c r="D43" s="168">
        <f>IFERROR('APPENDIX 13'!D43/'APPENDIX 13'!D$44*100,"")</f>
        <v>0</v>
      </c>
      <c r="E43" s="168">
        <f>IFERROR('APPENDIX 13'!E43/'APPENDIX 13'!E$44*100,"")</f>
        <v>0</v>
      </c>
      <c r="F43" s="168">
        <f>IFERROR('APPENDIX 13'!F43/'APPENDIX 13'!F$44*100,"")</f>
        <v>1.5517298518131245E-4</v>
      </c>
      <c r="G43" s="168">
        <f>IFERROR('APPENDIX 13'!G43/'APPENDIX 13'!G$44*100,"")</f>
        <v>2.1439085768777745E-4</v>
      </c>
      <c r="H43" s="168">
        <f>IFERROR('APPENDIX 13'!H43/'APPENDIX 13'!H$44*100,"")</f>
        <v>0</v>
      </c>
      <c r="I43" s="168">
        <f>IFERROR('APPENDIX 13'!I43/'APPENDIX 13'!I$44*100,"")</f>
        <v>1.4859007339758439</v>
      </c>
      <c r="J43" s="168">
        <f>IFERROR('APPENDIX 13'!J43/'APPENDIX 13'!J$44*100,"")</f>
        <v>0.87767923953391802</v>
      </c>
      <c r="K43" s="168">
        <f>IFERROR('APPENDIX 13'!K43/'APPENDIX 13'!K$44*100,"")</f>
        <v>13.813810544183635</v>
      </c>
      <c r="L43" s="168">
        <f>IFERROR('APPENDIX 13'!L43/'APPENDIX 13'!L$44*100,"")</f>
        <v>1.3663504324499117E-3</v>
      </c>
      <c r="M43" s="168">
        <f>IFERROR('APPENDIX 13'!M43/'APPENDIX 13'!M$44*100,"")</f>
        <v>1.4578211521685381E-4</v>
      </c>
      <c r="N43" s="168">
        <f>IFERROR('APPENDIX 13'!N43/'APPENDIX 13'!N$44*100,"")</f>
        <v>1.4736182656117575E-3</v>
      </c>
      <c r="O43" s="168">
        <f>IFERROR('APPENDIX 13'!O43/'APPENDIX 13'!O$44*100,"")</f>
        <v>0</v>
      </c>
      <c r="P43" s="168">
        <f>IFERROR('APPENDIX 13'!P43/'APPENDIX 13'!P$44*100,"")</f>
        <v>5.9996429480782119E-2</v>
      </c>
      <c r="Q43" s="169">
        <f>IFERROR('APPENDIX 13'!Q43/'APPENDIX 13'!Q$44*100,"")</f>
        <v>0.8909408275570404</v>
      </c>
      <c r="R43" s="10"/>
    </row>
    <row r="44" spans="2:18" ht="25.5" customHeight="1" x14ac:dyDescent="0.25">
      <c r="B44" s="170" t="s">
        <v>45</v>
      </c>
      <c r="C44" s="171">
        <f>SUM(C7:C43)</f>
        <v>100</v>
      </c>
      <c r="D44" s="171">
        <f t="shared" ref="D44:P44" si="0">SUM(D7:D43)</f>
        <v>99.999999999999972</v>
      </c>
      <c r="E44" s="171">
        <f t="shared" si="0"/>
        <v>99.999999999999986</v>
      </c>
      <c r="F44" s="171">
        <f t="shared" si="0"/>
        <v>100.00000000000004</v>
      </c>
      <c r="G44" s="171">
        <f t="shared" si="0"/>
        <v>100.00000000000003</v>
      </c>
      <c r="H44" s="171">
        <f t="shared" si="0"/>
        <v>100</v>
      </c>
      <c r="I44" s="171">
        <f t="shared" si="0"/>
        <v>100</v>
      </c>
      <c r="J44" s="171">
        <f t="shared" si="0"/>
        <v>100.00000000000001</v>
      </c>
      <c r="K44" s="171">
        <f t="shared" si="0"/>
        <v>100.00000000000001</v>
      </c>
      <c r="L44" s="171">
        <f t="shared" si="0"/>
        <v>100</v>
      </c>
      <c r="M44" s="171">
        <f t="shared" si="0"/>
        <v>99.999999999999986</v>
      </c>
      <c r="N44" s="171">
        <f t="shared" si="0"/>
        <v>100.00000000000001</v>
      </c>
      <c r="O44" s="171">
        <f t="shared" si="0"/>
        <v>99.999999999999972</v>
      </c>
      <c r="P44" s="171">
        <f t="shared" si="0"/>
        <v>99.999999999999986</v>
      </c>
      <c r="Q44" s="171">
        <f>SUM(Q7:Q43)</f>
        <v>100.00000000000001</v>
      </c>
      <c r="R44" s="10"/>
    </row>
    <row r="45" spans="2:18" ht="25.5" customHeight="1" x14ac:dyDescent="0.25">
      <c r="B45" s="271" t="s">
        <v>46</v>
      </c>
      <c r="C45" s="272"/>
      <c r="D45" s="272"/>
      <c r="E45" s="272"/>
      <c r="F45" s="272"/>
      <c r="G45" s="272"/>
      <c r="H45" s="272"/>
      <c r="I45" s="272"/>
      <c r="J45" s="272"/>
      <c r="K45" s="272"/>
      <c r="L45" s="272"/>
      <c r="M45" s="272"/>
      <c r="N45" s="272"/>
      <c r="O45" s="272"/>
      <c r="P45" s="272"/>
      <c r="Q45" s="273"/>
      <c r="R45" s="10"/>
    </row>
    <row r="46" spans="2:18" ht="25.5" customHeight="1" x14ac:dyDescent="0.3">
      <c r="B46" s="72" t="s">
        <v>47</v>
      </c>
      <c r="C46" s="172">
        <f>IFERROR('APPENDIX 13'!C46/'APPENDIX 13'!C$49*100,"")</f>
        <v>36.768413470196293</v>
      </c>
      <c r="D46" s="172">
        <f>IFERROR('APPENDIX 13'!D46/'APPENDIX 13'!D$49*100,"")</f>
        <v>33.363767935980896</v>
      </c>
      <c r="E46" s="172">
        <f>IFERROR('APPENDIX 13'!E46/'APPENDIX 13'!E$49*100,"")</f>
        <v>-14.684715558601782</v>
      </c>
      <c r="F46" s="172">
        <f>IFERROR('APPENDIX 13'!F46/'APPENDIX 13'!F$49*100,"")</f>
        <v>12.890832386933168</v>
      </c>
      <c r="G46" s="172">
        <f>IFERROR('APPENDIX 13'!G46/'APPENDIX 13'!G$49*100,"")</f>
        <v>30.321689907496896</v>
      </c>
      <c r="H46" s="172">
        <f>IFERROR('APPENDIX 13'!H46/'APPENDIX 13'!H$49*100,"")</f>
        <v>10.508234398815629</v>
      </c>
      <c r="I46" s="172">
        <f>IFERROR('APPENDIX 13'!I46/'APPENDIX 13'!I$49*100,"")</f>
        <v>14.426478019201616</v>
      </c>
      <c r="J46" s="172">
        <f>IFERROR('APPENDIX 13'!J46/'APPENDIX 13'!J$49*100,"")</f>
        <v>11.786027724284013</v>
      </c>
      <c r="K46" s="172" t="str">
        <f>IFERROR('APPENDIX 13'!K46/'APPENDIX 13'!K$49*100,"")</f>
        <v/>
      </c>
      <c r="L46" s="172">
        <f>IFERROR('APPENDIX 13'!L46/'APPENDIX 13'!L$49*100,"")</f>
        <v>6.624522671116388</v>
      </c>
      <c r="M46" s="172">
        <f>IFERROR('APPENDIX 13'!M46/'APPENDIX 13'!M$49*100,"")</f>
        <v>49.072929542645241</v>
      </c>
      <c r="N46" s="172">
        <f>IFERROR('APPENDIX 13'!N46/'APPENDIX 13'!N$49*100,"")</f>
        <v>82.833193629505459</v>
      </c>
      <c r="O46" s="172">
        <f>IFERROR('APPENDIX 13'!O46/'APPENDIX 13'!O$49*100,"")</f>
        <v>12.185302751146647</v>
      </c>
      <c r="P46" s="172">
        <f>IFERROR('APPENDIX 13'!P46/'APPENDIX 13'!P$49*100,"")</f>
        <v>7.2445058077586815</v>
      </c>
      <c r="Q46" s="173">
        <f>IFERROR('APPENDIX 13'!Q46/'APPENDIX 13'!Q$49*100,"")</f>
        <v>13.284011811702676</v>
      </c>
      <c r="R46" s="10"/>
    </row>
    <row r="47" spans="2:18" ht="25.5" customHeight="1" x14ac:dyDescent="0.3">
      <c r="B47" s="72" t="s">
        <v>79</v>
      </c>
      <c r="C47" s="172">
        <f>IFERROR('APPENDIX 13'!C47/'APPENDIX 13'!C$49*100,"")</f>
        <v>4.2364487664325585</v>
      </c>
      <c r="D47" s="172">
        <f>IFERROR('APPENDIX 13'!D47/'APPENDIX 13'!D$49*100,"")</f>
        <v>17.013499398438338</v>
      </c>
      <c r="E47" s="172">
        <f>IFERROR('APPENDIX 13'!E47/'APPENDIX 13'!E$49*100,"")</f>
        <v>0</v>
      </c>
      <c r="F47" s="172">
        <f>IFERROR('APPENDIX 13'!F47/'APPENDIX 13'!F$49*100,"")</f>
        <v>24.081850296607346</v>
      </c>
      <c r="G47" s="172">
        <f>IFERROR('APPENDIX 13'!G47/'APPENDIX 13'!G$49*100,"")</f>
        <v>4.222927884394128</v>
      </c>
      <c r="H47" s="172">
        <f>IFERROR('APPENDIX 13'!H47/'APPENDIX 13'!H$49*100,"")</f>
        <v>25.872916252085659</v>
      </c>
      <c r="I47" s="172">
        <f>IFERROR('APPENDIX 13'!I47/'APPENDIX 13'!I$49*100,"")</f>
        <v>0</v>
      </c>
      <c r="J47" s="172">
        <f>IFERROR('APPENDIX 13'!J47/'APPENDIX 13'!J$49*100,"")</f>
        <v>30.61857911871131</v>
      </c>
      <c r="K47" s="172" t="str">
        <f>IFERROR('APPENDIX 13'!K47/'APPENDIX 13'!K$49*100,"")</f>
        <v/>
      </c>
      <c r="L47" s="172">
        <f>IFERROR('APPENDIX 13'!L47/'APPENDIX 13'!L$49*100,"")</f>
        <v>13.089240445399994</v>
      </c>
      <c r="M47" s="172">
        <f>IFERROR('APPENDIX 13'!M47/'APPENDIX 13'!M$49*100,"")</f>
        <v>0</v>
      </c>
      <c r="N47" s="172">
        <f>IFERROR('APPENDIX 13'!N47/'APPENDIX 13'!N$49*100,"")</f>
        <v>0</v>
      </c>
      <c r="O47" s="172">
        <f>IFERROR('APPENDIX 13'!O47/'APPENDIX 13'!O$49*100,"")</f>
        <v>17.011057687249469</v>
      </c>
      <c r="P47" s="172">
        <f>IFERROR('APPENDIX 13'!P47/'APPENDIX 13'!P$49*100,"")</f>
        <v>14.828393638733026</v>
      </c>
      <c r="Q47" s="173">
        <f>IFERROR('APPENDIX 13'!Q47/'APPENDIX 13'!Q$49*100,"")</f>
        <v>19.727252227400182</v>
      </c>
      <c r="R47" s="10"/>
    </row>
    <row r="48" spans="2:18" ht="25.5" customHeight="1" x14ac:dyDescent="0.3">
      <c r="B48" s="72" t="s">
        <v>48</v>
      </c>
      <c r="C48" s="172">
        <f>IFERROR('APPENDIX 13'!C48/'APPENDIX 13'!C$49*100,"")</f>
        <v>58.995137763371154</v>
      </c>
      <c r="D48" s="172">
        <f>IFERROR('APPENDIX 13'!D48/'APPENDIX 13'!D$49*100,"")</f>
        <v>49.622732665580763</v>
      </c>
      <c r="E48" s="172">
        <f>IFERROR('APPENDIX 13'!E48/'APPENDIX 13'!E$49*100,"")</f>
        <v>114.68471555860178</v>
      </c>
      <c r="F48" s="172">
        <f>IFERROR('APPENDIX 13'!F48/'APPENDIX 13'!F$49*100,"")</f>
        <v>63.027317316459488</v>
      </c>
      <c r="G48" s="172">
        <f>IFERROR('APPENDIX 13'!G48/'APPENDIX 13'!G$49*100,"")</f>
        <v>65.455382208108986</v>
      </c>
      <c r="H48" s="172">
        <f>IFERROR('APPENDIX 13'!H48/'APPENDIX 13'!H$49*100,"")</f>
        <v>63.618849349098703</v>
      </c>
      <c r="I48" s="172">
        <f>IFERROR('APPENDIX 13'!I48/'APPENDIX 13'!I$49*100,"")</f>
        <v>85.57352198079839</v>
      </c>
      <c r="J48" s="172">
        <f>IFERROR('APPENDIX 13'!J48/'APPENDIX 13'!J$49*100,"")</f>
        <v>57.595393157004672</v>
      </c>
      <c r="K48" s="172" t="str">
        <f>IFERROR('APPENDIX 13'!K48/'APPENDIX 13'!K$49*100,"")</f>
        <v/>
      </c>
      <c r="L48" s="172">
        <f>IFERROR('APPENDIX 13'!L48/'APPENDIX 13'!L$49*100,"")</f>
        <v>80.286236883483625</v>
      </c>
      <c r="M48" s="172">
        <f>IFERROR('APPENDIX 13'!M48/'APPENDIX 13'!M$49*100,"")</f>
        <v>50.927070457354759</v>
      </c>
      <c r="N48" s="172">
        <f>IFERROR('APPENDIX 13'!N48/'APPENDIX 13'!N$49*100,"")</f>
        <v>17.166806370494552</v>
      </c>
      <c r="O48" s="172">
        <f>IFERROR('APPENDIX 13'!O48/'APPENDIX 13'!O$49*100,"")</f>
        <v>70.803639561603887</v>
      </c>
      <c r="P48" s="172">
        <f>IFERROR('APPENDIX 13'!P48/'APPENDIX 13'!P$49*100,"")</f>
        <v>77.927100553508282</v>
      </c>
      <c r="Q48" s="173">
        <f>IFERROR('APPENDIX 13'!Q48/'APPENDIX 13'!Q$49*100,"")</f>
        <v>66.988735960897145</v>
      </c>
      <c r="R48" s="10"/>
    </row>
    <row r="49" spans="2:18" ht="25.5" customHeight="1" x14ac:dyDescent="0.25">
      <c r="B49" s="170" t="s">
        <v>232</v>
      </c>
      <c r="C49" s="171">
        <f>SUM(C46:C48)</f>
        <v>100</v>
      </c>
      <c r="D49" s="171">
        <f t="shared" ref="D49:Q49" si="1">SUM(D46:D48)</f>
        <v>100</v>
      </c>
      <c r="E49" s="171">
        <f t="shared" si="1"/>
        <v>100</v>
      </c>
      <c r="F49" s="171">
        <f t="shared" si="1"/>
        <v>100</v>
      </c>
      <c r="G49" s="171">
        <f t="shared" si="1"/>
        <v>100.00000000000001</v>
      </c>
      <c r="H49" s="171">
        <f t="shared" si="1"/>
        <v>100</v>
      </c>
      <c r="I49" s="171">
        <f t="shared" si="1"/>
        <v>100</v>
      </c>
      <c r="J49" s="171">
        <f t="shared" si="1"/>
        <v>100</v>
      </c>
      <c r="K49" s="171">
        <f t="shared" si="1"/>
        <v>0</v>
      </c>
      <c r="L49" s="171">
        <f t="shared" si="1"/>
        <v>100</v>
      </c>
      <c r="M49" s="171">
        <f t="shared" si="1"/>
        <v>100</v>
      </c>
      <c r="N49" s="171">
        <f t="shared" si="1"/>
        <v>100.00000000000001</v>
      </c>
      <c r="O49" s="171">
        <f t="shared" si="1"/>
        <v>100</v>
      </c>
      <c r="P49" s="171">
        <f t="shared" si="1"/>
        <v>99.999999999999986</v>
      </c>
      <c r="Q49" s="171">
        <f t="shared" si="1"/>
        <v>100</v>
      </c>
      <c r="R49" s="10"/>
    </row>
    <row r="50" spans="2:18" ht="18" customHeight="1" x14ac:dyDescent="0.25">
      <c r="B50" s="279" t="s">
        <v>233</v>
      </c>
      <c r="C50" s="279"/>
      <c r="D50" s="279"/>
      <c r="E50" s="279"/>
      <c r="F50" s="279"/>
      <c r="G50" s="279"/>
      <c r="H50" s="279"/>
      <c r="I50" s="279"/>
      <c r="J50" s="279"/>
      <c r="K50" s="279"/>
      <c r="L50" s="279"/>
      <c r="M50" s="279"/>
      <c r="N50" s="279"/>
      <c r="O50" s="279"/>
      <c r="P50" s="279"/>
      <c r="Q50" s="279"/>
    </row>
  </sheetData>
  <sheetProtection sheet="1" objects="1" scenarios="1"/>
  <mergeCells count="20">
    <mergeCell ref="B6:Q6"/>
    <mergeCell ref="B45:Q45"/>
    <mergeCell ref="B50:Q50"/>
    <mergeCell ref="K4:K5"/>
    <mergeCell ref="L4:L5"/>
    <mergeCell ref="M4:M5"/>
    <mergeCell ref="N4:N5"/>
    <mergeCell ref="O4:O5"/>
    <mergeCell ref="P4:P5"/>
    <mergeCell ref="B3:Q3"/>
    <mergeCell ref="B4:B5"/>
    <mergeCell ref="C4:C5"/>
    <mergeCell ref="D4:D5"/>
    <mergeCell ref="E4:E5"/>
    <mergeCell ref="F4:F5"/>
    <mergeCell ref="G4:G5"/>
    <mergeCell ref="H4:H5"/>
    <mergeCell ref="I4:I5"/>
    <mergeCell ref="J4:J5"/>
    <mergeCell ref="Q4:Q5"/>
  </mergeCells>
  <pageMargins left="0.7" right="0.7" top="0.75" bottom="0.75" header="0.3" footer="0.3"/>
  <pageSetup paperSize="9" scale="4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Q50"/>
  <sheetViews>
    <sheetView showGridLines="0" zoomScale="80" zoomScaleNormal="80" workbookViewId="0">
      <selection activeCell="D7" sqref="D7"/>
    </sheetView>
  </sheetViews>
  <sheetFormatPr defaultColWidth="9.140625" defaultRowHeight="19.5" customHeight="1" x14ac:dyDescent="0.25"/>
  <cols>
    <col min="1" max="1" width="12" style="10" customWidth="1"/>
    <col min="2" max="2" width="45.140625" style="18" bestFit="1" customWidth="1"/>
    <col min="3" max="17" width="19.5703125" style="10" customWidth="1"/>
    <col min="18" max="18" width="11.5703125" style="10" customWidth="1"/>
    <col min="19" max="19" width="16.140625" style="10" customWidth="1"/>
    <col min="20" max="16384" width="9.140625" style="10"/>
  </cols>
  <sheetData>
    <row r="1" spans="2:17" ht="24.75" customHeight="1" x14ac:dyDescent="0.25"/>
    <row r="3" spans="2:17" ht="24.75" customHeight="1" x14ac:dyDescent="0.25">
      <c r="B3" s="280" t="s">
        <v>296</v>
      </c>
      <c r="C3" s="280"/>
      <c r="D3" s="280"/>
      <c r="E3" s="280"/>
      <c r="F3" s="280"/>
      <c r="G3" s="280"/>
      <c r="H3" s="280"/>
      <c r="I3" s="280"/>
      <c r="J3" s="280"/>
      <c r="K3" s="280"/>
      <c r="L3" s="280"/>
      <c r="M3" s="280"/>
      <c r="N3" s="280"/>
      <c r="O3" s="280"/>
      <c r="P3" s="280"/>
      <c r="Q3" s="280"/>
    </row>
    <row r="4" spans="2:17" ht="45" x14ac:dyDescent="0.25">
      <c r="B4" s="89" t="s">
        <v>0</v>
      </c>
      <c r="C4" s="92" t="s">
        <v>217</v>
      </c>
      <c r="D4" s="92" t="s">
        <v>218</v>
      </c>
      <c r="E4" s="92" t="s">
        <v>219</v>
      </c>
      <c r="F4" s="92" t="s">
        <v>220</v>
      </c>
      <c r="G4" s="92" t="s">
        <v>221</v>
      </c>
      <c r="H4" s="92" t="s">
        <v>222</v>
      </c>
      <c r="I4" s="92" t="s">
        <v>223</v>
      </c>
      <c r="J4" s="92" t="s">
        <v>224</v>
      </c>
      <c r="K4" s="92" t="s">
        <v>225</v>
      </c>
      <c r="L4" s="92" t="s">
        <v>226</v>
      </c>
      <c r="M4" s="92" t="s">
        <v>227</v>
      </c>
      <c r="N4" s="92" t="s">
        <v>228</v>
      </c>
      <c r="O4" s="92" t="s">
        <v>229</v>
      </c>
      <c r="P4" s="92" t="s">
        <v>230</v>
      </c>
      <c r="Q4" s="92" t="s">
        <v>231</v>
      </c>
    </row>
    <row r="5" spans="2:17" ht="28.5" customHeight="1" x14ac:dyDescent="0.25">
      <c r="B5" s="281" t="s">
        <v>16</v>
      </c>
      <c r="C5" s="281"/>
      <c r="D5" s="281"/>
      <c r="E5" s="281"/>
      <c r="F5" s="281"/>
      <c r="G5" s="281"/>
      <c r="H5" s="281"/>
      <c r="I5" s="281"/>
      <c r="J5" s="281"/>
      <c r="K5" s="281"/>
      <c r="L5" s="281"/>
      <c r="M5" s="281"/>
      <c r="N5" s="281"/>
      <c r="O5" s="281"/>
      <c r="P5" s="281"/>
      <c r="Q5" s="281"/>
    </row>
    <row r="6" spans="2:17" ht="28.5" customHeight="1" x14ac:dyDescent="0.25">
      <c r="B6" s="175" t="s">
        <v>17</v>
      </c>
      <c r="C6" s="95">
        <v>0</v>
      </c>
      <c r="D6" s="95">
        <v>0</v>
      </c>
      <c r="E6" s="95">
        <v>474</v>
      </c>
      <c r="F6" s="95">
        <v>0</v>
      </c>
      <c r="G6" s="95">
        <v>0</v>
      </c>
      <c r="H6" s="95">
        <v>0</v>
      </c>
      <c r="I6" s="95">
        <v>0</v>
      </c>
      <c r="J6" s="95">
        <v>0</v>
      </c>
      <c r="K6" s="95">
        <v>0</v>
      </c>
      <c r="L6" s="95">
        <v>3206</v>
      </c>
      <c r="M6" s="95">
        <v>0</v>
      </c>
      <c r="N6" s="95">
        <v>850</v>
      </c>
      <c r="O6" s="95">
        <v>2574454</v>
      </c>
      <c r="P6" s="95">
        <v>4691</v>
      </c>
      <c r="Q6" s="176">
        <v>2583676</v>
      </c>
    </row>
    <row r="7" spans="2:17" ht="28.5" customHeight="1" x14ac:dyDescent="0.25">
      <c r="B7" s="175" t="s">
        <v>18</v>
      </c>
      <c r="C7" s="95">
        <v>0</v>
      </c>
      <c r="D7" s="95">
        <v>166</v>
      </c>
      <c r="E7" s="95">
        <v>309</v>
      </c>
      <c r="F7" s="95">
        <v>9597</v>
      </c>
      <c r="G7" s="95">
        <v>7811</v>
      </c>
      <c r="H7" s="95">
        <v>0</v>
      </c>
      <c r="I7" s="95">
        <v>285922</v>
      </c>
      <c r="J7" s="95">
        <v>235214</v>
      </c>
      <c r="K7" s="95">
        <v>250727</v>
      </c>
      <c r="L7" s="95">
        <v>1862</v>
      </c>
      <c r="M7" s="95">
        <v>2697</v>
      </c>
      <c r="N7" s="95">
        <v>8397</v>
      </c>
      <c r="O7" s="95">
        <v>0</v>
      </c>
      <c r="P7" s="95">
        <v>4219</v>
      </c>
      <c r="Q7" s="176">
        <v>806923</v>
      </c>
    </row>
    <row r="8" spans="2:17" ht="28.5" customHeight="1" x14ac:dyDescent="0.25">
      <c r="B8" s="175" t="s">
        <v>19</v>
      </c>
      <c r="C8" s="96">
        <v>2715</v>
      </c>
      <c r="D8" s="96">
        <v>770</v>
      </c>
      <c r="E8" s="96">
        <v>10626</v>
      </c>
      <c r="F8" s="96">
        <v>30781</v>
      </c>
      <c r="G8" s="96">
        <v>56550</v>
      </c>
      <c r="H8" s="96">
        <v>2726</v>
      </c>
      <c r="I8" s="96">
        <v>163632</v>
      </c>
      <c r="J8" s="96">
        <v>35937</v>
      </c>
      <c r="K8" s="96">
        <v>0</v>
      </c>
      <c r="L8" s="96">
        <v>110885</v>
      </c>
      <c r="M8" s="96">
        <v>10434</v>
      </c>
      <c r="N8" s="96">
        <v>-5559</v>
      </c>
      <c r="O8" s="96">
        <v>0</v>
      </c>
      <c r="P8" s="96">
        <v>0</v>
      </c>
      <c r="Q8" s="176">
        <v>419497</v>
      </c>
    </row>
    <row r="9" spans="2:17" ht="28.5" customHeight="1" x14ac:dyDescent="0.25">
      <c r="B9" s="175" t="s">
        <v>145</v>
      </c>
      <c r="C9" s="96">
        <v>840</v>
      </c>
      <c r="D9" s="96">
        <v>3547</v>
      </c>
      <c r="E9" s="96">
        <v>4393</v>
      </c>
      <c r="F9" s="96">
        <v>4417</v>
      </c>
      <c r="G9" s="96">
        <v>0</v>
      </c>
      <c r="H9" s="96">
        <v>2249</v>
      </c>
      <c r="I9" s="96">
        <v>30033</v>
      </c>
      <c r="J9" s="96">
        <v>24195</v>
      </c>
      <c r="K9" s="96">
        <v>0</v>
      </c>
      <c r="L9" s="96">
        <v>51</v>
      </c>
      <c r="M9" s="96">
        <v>734</v>
      </c>
      <c r="N9" s="96">
        <v>3295</v>
      </c>
      <c r="O9" s="96">
        <v>0</v>
      </c>
      <c r="P9" s="96">
        <v>0</v>
      </c>
      <c r="Q9" s="176">
        <v>73754</v>
      </c>
    </row>
    <row r="10" spans="2:17" ht="28.5" customHeight="1" x14ac:dyDescent="0.25">
      <c r="B10" s="175" t="s">
        <v>20</v>
      </c>
      <c r="C10" s="96">
        <v>268</v>
      </c>
      <c r="D10" s="96">
        <v>14214</v>
      </c>
      <c r="E10" s="96">
        <v>12438</v>
      </c>
      <c r="F10" s="96">
        <v>53812</v>
      </c>
      <c r="G10" s="96">
        <v>67285</v>
      </c>
      <c r="H10" s="96">
        <v>44762</v>
      </c>
      <c r="I10" s="96">
        <v>799561</v>
      </c>
      <c r="J10" s="96">
        <v>739340</v>
      </c>
      <c r="K10" s="96">
        <v>0</v>
      </c>
      <c r="L10" s="96">
        <v>56930</v>
      </c>
      <c r="M10" s="96">
        <v>61246</v>
      </c>
      <c r="N10" s="96">
        <v>249295</v>
      </c>
      <c r="O10" s="96">
        <v>1246858</v>
      </c>
      <c r="P10" s="96">
        <v>59475</v>
      </c>
      <c r="Q10" s="176">
        <v>3405482</v>
      </c>
    </row>
    <row r="11" spans="2:17" ht="28.5" customHeight="1" x14ac:dyDescent="0.25">
      <c r="B11" s="175" t="s">
        <v>139</v>
      </c>
      <c r="C11" s="96">
        <v>0</v>
      </c>
      <c r="D11" s="96">
        <v>16927</v>
      </c>
      <c r="E11" s="96">
        <v>15597</v>
      </c>
      <c r="F11" s="96">
        <v>66586</v>
      </c>
      <c r="G11" s="96">
        <v>3671</v>
      </c>
      <c r="H11" s="96">
        <v>17897</v>
      </c>
      <c r="I11" s="96">
        <v>667313</v>
      </c>
      <c r="J11" s="96">
        <v>508808</v>
      </c>
      <c r="K11" s="96">
        <v>0</v>
      </c>
      <c r="L11" s="96">
        <v>26061</v>
      </c>
      <c r="M11" s="96">
        <v>103958</v>
      </c>
      <c r="N11" s="96">
        <v>42106</v>
      </c>
      <c r="O11" s="96">
        <v>1193558</v>
      </c>
      <c r="P11" s="96">
        <v>226954</v>
      </c>
      <c r="Q11" s="176">
        <v>2889435</v>
      </c>
    </row>
    <row r="12" spans="2:17" ht="28.5" customHeight="1" x14ac:dyDescent="0.25">
      <c r="B12" s="175" t="s">
        <v>21</v>
      </c>
      <c r="C12" s="96">
        <v>0</v>
      </c>
      <c r="D12" s="96">
        <v>28317</v>
      </c>
      <c r="E12" s="96">
        <v>21266</v>
      </c>
      <c r="F12" s="96">
        <v>65233</v>
      </c>
      <c r="G12" s="96">
        <v>95282</v>
      </c>
      <c r="H12" s="96">
        <v>7445</v>
      </c>
      <c r="I12" s="96">
        <v>1292991</v>
      </c>
      <c r="J12" s="96">
        <v>950233</v>
      </c>
      <c r="K12" s="96">
        <v>0</v>
      </c>
      <c r="L12" s="96">
        <v>52576</v>
      </c>
      <c r="M12" s="96">
        <v>89635</v>
      </c>
      <c r="N12" s="96">
        <v>105310</v>
      </c>
      <c r="O12" s="96">
        <v>1434706</v>
      </c>
      <c r="P12" s="96">
        <v>176405</v>
      </c>
      <c r="Q12" s="176">
        <v>4319401</v>
      </c>
    </row>
    <row r="13" spans="2:17" ht="28.5" customHeight="1" x14ac:dyDescent="0.25">
      <c r="B13" s="175" t="s">
        <v>22</v>
      </c>
      <c r="C13" s="96">
        <v>0</v>
      </c>
      <c r="D13" s="96">
        <v>4978</v>
      </c>
      <c r="E13" s="96">
        <v>117</v>
      </c>
      <c r="F13" s="96">
        <v>6701</v>
      </c>
      <c r="G13" s="96">
        <v>-10</v>
      </c>
      <c r="H13" s="96">
        <v>2145</v>
      </c>
      <c r="I13" s="96">
        <v>36888</v>
      </c>
      <c r="J13" s="96">
        <v>14120</v>
      </c>
      <c r="K13" s="96">
        <v>0</v>
      </c>
      <c r="L13" s="96">
        <v>0</v>
      </c>
      <c r="M13" s="96">
        <v>1950</v>
      </c>
      <c r="N13" s="96">
        <v>6276</v>
      </c>
      <c r="O13" s="96">
        <v>0</v>
      </c>
      <c r="P13" s="96">
        <v>0</v>
      </c>
      <c r="Q13" s="176">
        <v>73166</v>
      </c>
    </row>
    <row r="14" spans="2:17" ht="28.5" customHeight="1" x14ac:dyDescent="0.25">
      <c r="B14" s="175" t="s">
        <v>23</v>
      </c>
      <c r="C14" s="96">
        <v>0</v>
      </c>
      <c r="D14" s="96">
        <v>0</v>
      </c>
      <c r="E14" s="96">
        <v>0</v>
      </c>
      <c r="F14" s="96">
        <v>0</v>
      </c>
      <c r="G14" s="96">
        <v>0</v>
      </c>
      <c r="H14" s="96">
        <v>0</v>
      </c>
      <c r="I14" s="96">
        <v>44804</v>
      </c>
      <c r="J14" s="96">
        <v>13874</v>
      </c>
      <c r="K14" s="96">
        <v>1278693</v>
      </c>
      <c r="L14" s="96">
        <v>0</v>
      </c>
      <c r="M14" s="96">
        <v>0</v>
      </c>
      <c r="N14" s="96">
        <v>0</v>
      </c>
      <c r="O14" s="96">
        <v>0</v>
      </c>
      <c r="P14" s="96">
        <v>0</v>
      </c>
      <c r="Q14" s="176">
        <v>1337371</v>
      </c>
    </row>
    <row r="15" spans="2:17" ht="28.5" customHeight="1" x14ac:dyDescent="0.25">
      <c r="B15" s="175" t="s">
        <v>24</v>
      </c>
      <c r="C15" s="96">
        <v>0</v>
      </c>
      <c r="D15" s="96">
        <v>4555</v>
      </c>
      <c r="E15" s="96">
        <v>4285</v>
      </c>
      <c r="F15" s="96">
        <v>23123</v>
      </c>
      <c r="G15" s="96">
        <v>3322</v>
      </c>
      <c r="H15" s="96">
        <v>13842</v>
      </c>
      <c r="I15" s="96">
        <v>346077</v>
      </c>
      <c r="J15" s="96">
        <v>314136</v>
      </c>
      <c r="K15" s="96">
        <v>60769</v>
      </c>
      <c r="L15" s="96">
        <v>4568</v>
      </c>
      <c r="M15" s="96">
        <v>10873</v>
      </c>
      <c r="N15" s="96">
        <v>73671</v>
      </c>
      <c r="O15" s="96">
        <v>0</v>
      </c>
      <c r="P15" s="96">
        <v>162</v>
      </c>
      <c r="Q15" s="176">
        <v>859383</v>
      </c>
    </row>
    <row r="16" spans="2:17" ht="28.5" customHeight="1" x14ac:dyDescent="0.25">
      <c r="B16" s="175" t="s">
        <v>25</v>
      </c>
      <c r="C16" s="96">
        <v>0</v>
      </c>
      <c r="D16" s="96">
        <v>8863</v>
      </c>
      <c r="E16" s="96">
        <v>13437</v>
      </c>
      <c r="F16" s="96">
        <v>25484</v>
      </c>
      <c r="G16" s="96">
        <v>4241</v>
      </c>
      <c r="H16" s="96">
        <v>27260</v>
      </c>
      <c r="I16" s="96">
        <v>288254</v>
      </c>
      <c r="J16" s="96">
        <v>246665</v>
      </c>
      <c r="K16" s="96">
        <v>0</v>
      </c>
      <c r="L16" s="96">
        <v>15864</v>
      </c>
      <c r="M16" s="96">
        <v>17456</v>
      </c>
      <c r="N16" s="96">
        <v>81778</v>
      </c>
      <c r="O16" s="96">
        <v>313897</v>
      </c>
      <c r="P16" s="96">
        <v>362</v>
      </c>
      <c r="Q16" s="176">
        <v>1043559</v>
      </c>
    </row>
    <row r="17" spans="2:17" ht="28.5" customHeight="1" x14ac:dyDescent="0.25">
      <c r="B17" s="175" t="s">
        <v>26</v>
      </c>
      <c r="C17" s="96">
        <v>5732</v>
      </c>
      <c r="D17" s="96">
        <v>31379</v>
      </c>
      <c r="E17" s="96">
        <v>31630</v>
      </c>
      <c r="F17" s="96">
        <v>60085</v>
      </c>
      <c r="G17" s="96">
        <v>5489</v>
      </c>
      <c r="H17" s="96">
        <v>63432</v>
      </c>
      <c r="I17" s="96">
        <v>310121</v>
      </c>
      <c r="J17" s="96">
        <v>292702</v>
      </c>
      <c r="K17" s="96">
        <v>14068</v>
      </c>
      <c r="L17" s="96">
        <v>4693</v>
      </c>
      <c r="M17" s="96">
        <v>112977</v>
      </c>
      <c r="N17" s="96">
        <v>184351</v>
      </c>
      <c r="O17" s="96">
        <v>191896</v>
      </c>
      <c r="P17" s="96">
        <v>69</v>
      </c>
      <c r="Q17" s="176">
        <v>1308627</v>
      </c>
    </row>
    <row r="18" spans="2:17" ht="28.5" customHeight="1" x14ac:dyDescent="0.25">
      <c r="B18" s="175" t="s">
        <v>27</v>
      </c>
      <c r="C18" s="96">
        <v>0</v>
      </c>
      <c r="D18" s="96">
        <v>36082</v>
      </c>
      <c r="E18" s="96">
        <v>11891</v>
      </c>
      <c r="F18" s="96">
        <v>43687</v>
      </c>
      <c r="G18" s="96">
        <v>4004</v>
      </c>
      <c r="H18" s="96">
        <v>59025</v>
      </c>
      <c r="I18" s="96">
        <v>564651</v>
      </c>
      <c r="J18" s="96">
        <v>411912</v>
      </c>
      <c r="K18" s="96">
        <v>0</v>
      </c>
      <c r="L18" s="96">
        <v>3008</v>
      </c>
      <c r="M18" s="96">
        <v>39978</v>
      </c>
      <c r="N18" s="96">
        <v>151066</v>
      </c>
      <c r="O18" s="96">
        <v>0</v>
      </c>
      <c r="P18" s="96">
        <v>-274</v>
      </c>
      <c r="Q18" s="176">
        <v>1325030</v>
      </c>
    </row>
    <row r="19" spans="2:17" ht="28.5" customHeight="1" x14ac:dyDescent="0.25">
      <c r="B19" s="175" t="s">
        <v>28</v>
      </c>
      <c r="C19" s="96">
        <v>237</v>
      </c>
      <c r="D19" s="96">
        <v>18576</v>
      </c>
      <c r="E19" s="96">
        <v>33975</v>
      </c>
      <c r="F19" s="96">
        <v>-5428</v>
      </c>
      <c r="G19" s="96">
        <v>13190</v>
      </c>
      <c r="H19" s="96">
        <v>9336</v>
      </c>
      <c r="I19" s="96">
        <v>413322</v>
      </c>
      <c r="J19" s="96">
        <v>213762</v>
      </c>
      <c r="K19" s="96">
        <v>0</v>
      </c>
      <c r="L19" s="96">
        <v>20794</v>
      </c>
      <c r="M19" s="96">
        <v>22497</v>
      </c>
      <c r="N19" s="96">
        <v>41991</v>
      </c>
      <c r="O19" s="96">
        <v>250242</v>
      </c>
      <c r="P19" s="96">
        <v>27698</v>
      </c>
      <c r="Q19" s="176">
        <v>1060192</v>
      </c>
    </row>
    <row r="20" spans="2:17" ht="28.5" customHeight="1" x14ac:dyDescent="0.25">
      <c r="B20" s="175" t="s">
        <v>29</v>
      </c>
      <c r="C20" s="96">
        <v>9566</v>
      </c>
      <c r="D20" s="96">
        <v>20881</v>
      </c>
      <c r="E20" s="96">
        <v>23858</v>
      </c>
      <c r="F20" s="96">
        <v>86798</v>
      </c>
      <c r="G20" s="96">
        <v>10269</v>
      </c>
      <c r="H20" s="96">
        <v>17986</v>
      </c>
      <c r="I20" s="96">
        <v>565608</v>
      </c>
      <c r="J20" s="96">
        <v>262354</v>
      </c>
      <c r="K20" s="96">
        <v>0</v>
      </c>
      <c r="L20" s="96">
        <v>58527</v>
      </c>
      <c r="M20" s="96">
        <v>76595</v>
      </c>
      <c r="N20" s="96">
        <v>136592</v>
      </c>
      <c r="O20" s="96">
        <v>190312</v>
      </c>
      <c r="P20" s="96">
        <v>7222</v>
      </c>
      <c r="Q20" s="176">
        <v>1466566</v>
      </c>
    </row>
    <row r="21" spans="2:17" ht="28.5" customHeight="1" x14ac:dyDescent="0.25">
      <c r="B21" s="175" t="s">
        <v>30</v>
      </c>
      <c r="C21" s="96">
        <v>0</v>
      </c>
      <c r="D21" s="96">
        <v>8337</v>
      </c>
      <c r="E21" s="96">
        <v>18469</v>
      </c>
      <c r="F21" s="96">
        <v>45113</v>
      </c>
      <c r="G21" s="96">
        <v>606</v>
      </c>
      <c r="H21" s="96">
        <v>-28</v>
      </c>
      <c r="I21" s="96">
        <v>173777</v>
      </c>
      <c r="J21" s="96">
        <v>110322</v>
      </c>
      <c r="K21" s="96">
        <v>0</v>
      </c>
      <c r="L21" s="96">
        <v>2913</v>
      </c>
      <c r="M21" s="96">
        <v>14048</v>
      </c>
      <c r="N21" s="96">
        <v>46973</v>
      </c>
      <c r="O21" s="96">
        <v>0</v>
      </c>
      <c r="P21" s="96">
        <v>2085</v>
      </c>
      <c r="Q21" s="176">
        <v>422615</v>
      </c>
    </row>
    <row r="22" spans="2:17" ht="28.5" customHeight="1" x14ac:dyDescent="0.25">
      <c r="B22" s="175" t="s">
        <v>31</v>
      </c>
      <c r="C22" s="96">
        <v>0</v>
      </c>
      <c r="D22" s="96">
        <v>1518</v>
      </c>
      <c r="E22" s="96">
        <v>3144</v>
      </c>
      <c r="F22" s="96">
        <v>0</v>
      </c>
      <c r="G22" s="96">
        <v>0</v>
      </c>
      <c r="H22" s="96">
        <v>0</v>
      </c>
      <c r="I22" s="96">
        <v>47584</v>
      </c>
      <c r="J22" s="96">
        <v>31454</v>
      </c>
      <c r="K22" s="96">
        <v>568631</v>
      </c>
      <c r="L22" s="96">
        <v>0</v>
      </c>
      <c r="M22" s="96">
        <v>0</v>
      </c>
      <c r="N22" s="96">
        <v>63</v>
      </c>
      <c r="O22" s="96">
        <v>0</v>
      </c>
      <c r="P22" s="96">
        <v>-15564</v>
      </c>
      <c r="Q22" s="176">
        <v>636829</v>
      </c>
    </row>
    <row r="23" spans="2:17" ht="28.5" customHeight="1" x14ac:dyDescent="0.25">
      <c r="B23" s="175" t="s">
        <v>32</v>
      </c>
      <c r="C23" s="96">
        <v>0</v>
      </c>
      <c r="D23" s="96">
        <v>8321</v>
      </c>
      <c r="E23" s="96">
        <v>18923</v>
      </c>
      <c r="F23" s="96">
        <v>71098</v>
      </c>
      <c r="G23" s="96">
        <v>48465</v>
      </c>
      <c r="H23" s="96">
        <v>20339</v>
      </c>
      <c r="I23" s="96">
        <v>686546</v>
      </c>
      <c r="J23" s="96">
        <v>264568</v>
      </c>
      <c r="K23" s="96">
        <v>0</v>
      </c>
      <c r="L23" s="96">
        <v>115723</v>
      </c>
      <c r="M23" s="96">
        <v>51788</v>
      </c>
      <c r="N23" s="96">
        <v>15217</v>
      </c>
      <c r="O23" s="96">
        <v>2735813</v>
      </c>
      <c r="P23" s="96">
        <v>4646</v>
      </c>
      <c r="Q23" s="176">
        <v>4041447</v>
      </c>
    </row>
    <row r="24" spans="2:17" ht="28.5" customHeight="1" x14ac:dyDescent="0.25">
      <c r="B24" s="175" t="s">
        <v>33</v>
      </c>
      <c r="C24" s="96">
        <v>0</v>
      </c>
      <c r="D24" s="96">
        <v>21351</v>
      </c>
      <c r="E24" s="96">
        <v>8270</v>
      </c>
      <c r="F24" s="96">
        <v>31869</v>
      </c>
      <c r="G24" s="96">
        <v>8833</v>
      </c>
      <c r="H24" s="96">
        <v>62646</v>
      </c>
      <c r="I24" s="96">
        <v>146620</v>
      </c>
      <c r="J24" s="96">
        <v>245577</v>
      </c>
      <c r="K24" s="96">
        <v>0</v>
      </c>
      <c r="L24" s="96">
        <v>5274</v>
      </c>
      <c r="M24" s="96">
        <v>54933</v>
      </c>
      <c r="N24" s="96">
        <v>291195</v>
      </c>
      <c r="O24" s="96">
        <v>94856</v>
      </c>
      <c r="P24" s="96">
        <v>-1445</v>
      </c>
      <c r="Q24" s="176">
        <v>969980</v>
      </c>
    </row>
    <row r="25" spans="2:17" ht="28.5" customHeight="1" x14ac:dyDescent="0.25">
      <c r="B25" s="175" t="s">
        <v>34</v>
      </c>
      <c r="C25" s="96">
        <v>0</v>
      </c>
      <c r="D25" s="96">
        <v>2341</v>
      </c>
      <c r="E25" s="96">
        <v>1219</v>
      </c>
      <c r="F25" s="96">
        <v>9556</v>
      </c>
      <c r="G25" s="96">
        <v>6806</v>
      </c>
      <c r="H25" s="96">
        <v>717</v>
      </c>
      <c r="I25" s="96">
        <v>281442</v>
      </c>
      <c r="J25" s="96">
        <v>293496</v>
      </c>
      <c r="K25" s="96">
        <v>0</v>
      </c>
      <c r="L25" s="96">
        <v>187</v>
      </c>
      <c r="M25" s="96">
        <v>2232</v>
      </c>
      <c r="N25" s="96">
        <v>12846</v>
      </c>
      <c r="O25" s="96">
        <v>0</v>
      </c>
      <c r="P25" s="96">
        <v>1774</v>
      </c>
      <c r="Q25" s="176">
        <v>612617</v>
      </c>
    </row>
    <row r="26" spans="2:17" ht="28.5" customHeight="1" x14ac:dyDescent="0.25">
      <c r="B26" s="175" t="s">
        <v>35</v>
      </c>
      <c r="C26" s="96">
        <v>0</v>
      </c>
      <c r="D26" s="96">
        <v>1992</v>
      </c>
      <c r="E26" s="96">
        <v>1162</v>
      </c>
      <c r="F26" s="96">
        <v>12631</v>
      </c>
      <c r="G26" s="96">
        <v>27120</v>
      </c>
      <c r="H26" s="96">
        <v>943</v>
      </c>
      <c r="I26" s="96">
        <v>512303</v>
      </c>
      <c r="J26" s="96">
        <v>515057</v>
      </c>
      <c r="K26" s="96">
        <v>0</v>
      </c>
      <c r="L26" s="96">
        <v>4665</v>
      </c>
      <c r="M26" s="96">
        <v>5235</v>
      </c>
      <c r="N26" s="96">
        <v>9604</v>
      </c>
      <c r="O26" s="96">
        <v>1443587</v>
      </c>
      <c r="P26" s="96">
        <v>3425</v>
      </c>
      <c r="Q26" s="176">
        <v>2537724</v>
      </c>
    </row>
    <row r="27" spans="2:17" ht="28.5" customHeight="1" x14ac:dyDescent="0.25">
      <c r="B27" s="175" t="s">
        <v>36</v>
      </c>
      <c r="C27" s="96">
        <v>0</v>
      </c>
      <c r="D27" s="96">
        <v>25634</v>
      </c>
      <c r="E27" s="96">
        <v>9570</v>
      </c>
      <c r="F27" s="96">
        <v>30112</v>
      </c>
      <c r="G27" s="96">
        <v>1172</v>
      </c>
      <c r="H27" s="96">
        <v>43260</v>
      </c>
      <c r="I27" s="96">
        <v>132770</v>
      </c>
      <c r="J27" s="96">
        <v>170495</v>
      </c>
      <c r="K27" s="96">
        <v>0</v>
      </c>
      <c r="L27" s="96">
        <v>2672</v>
      </c>
      <c r="M27" s="96">
        <v>12708</v>
      </c>
      <c r="N27" s="96">
        <v>164397</v>
      </c>
      <c r="O27" s="96">
        <v>0</v>
      </c>
      <c r="P27" s="96">
        <v>385</v>
      </c>
      <c r="Q27" s="176">
        <v>593174</v>
      </c>
    </row>
    <row r="28" spans="2:17" ht="28.5" customHeight="1" x14ac:dyDescent="0.25">
      <c r="B28" s="175" t="s">
        <v>200</v>
      </c>
      <c r="C28" s="96">
        <v>0</v>
      </c>
      <c r="D28" s="96">
        <v>-3577</v>
      </c>
      <c r="E28" s="96">
        <v>1885</v>
      </c>
      <c r="F28" s="96">
        <v>-13644</v>
      </c>
      <c r="G28" s="96">
        <v>2334</v>
      </c>
      <c r="H28" s="96">
        <v>9859</v>
      </c>
      <c r="I28" s="96">
        <v>192884</v>
      </c>
      <c r="J28" s="96">
        <v>176820</v>
      </c>
      <c r="K28" s="96">
        <v>0</v>
      </c>
      <c r="L28" s="96">
        <v>-18213</v>
      </c>
      <c r="M28" s="96">
        <v>9982</v>
      </c>
      <c r="N28" s="96">
        <v>33631</v>
      </c>
      <c r="O28" s="96">
        <v>0</v>
      </c>
      <c r="P28" s="96">
        <v>2000</v>
      </c>
      <c r="Q28" s="176">
        <v>393962</v>
      </c>
    </row>
    <row r="29" spans="2:17" ht="28.5" customHeight="1" x14ac:dyDescent="0.25">
      <c r="B29" s="175" t="s">
        <v>213</v>
      </c>
      <c r="C29" s="96">
        <v>394</v>
      </c>
      <c r="D29" s="96">
        <v>8683</v>
      </c>
      <c r="E29" s="96">
        <v>3361</v>
      </c>
      <c r="F29" s="96">
        <v>11733</v>
      </c>
      <c r="G29" s="96">
        <v>5899</v>
      </c>
      <c r="H29" s="96">
        <v>1499</v>
      </c>
      <c r="I29" s="96">
        <v>74267</v>
      </c>
      <c r="J29" s="96">
        <v>45392</v>
      </c>
      <c r="K29" s="96">
        <v>0</v>
      </c>
      <c r="L29" s="96">
        <v>2687</v>
      </c>
      <c r="M29" s="96">
        <v>1091</v>
      </c>
      <c r="N29" s="96">
        <v>24587</v>
      </c>
      <c r="O29" s="96">
        <v>0</v>
      </c>
      <c r="P29" s="96">
        <v>571</v>
      </c>
      <c r="Q29" s="176">
        <v>180165</v>
      </c>
    </row>
    <row r="30" spans="2:17" ht="28.5" customHeight="1" x14ac:dyDescent="0.25">
      <c r="B30" s="175" t="s">
        <v>37</v>
      </c>
      <c r="C30" s="96">
        <v>0</v>
      </c>
      <c r="D30" s="96">
        <v>24023</v>
      </c>
      <c r="E30" s="96">
        <v>51922</v>
      </c>
      <c r="F30" s="96">
        <v>82197</v>
      </c>
      <c r="G30" s="96">
        <v>2039</v>
      </c>
      <c r="H30" s="96">
        <v>57358</v>
      </c>
      <c r="I30" s="96">
        <v>268638</v>
      </c>
      <c r="J30" s="96">
        <v>231286</v>
      </c>
      <c r="K30" s="96">
        <v>0</v>
      </c>
      <c r="L30" s="96">
        <v>5306</v>
      </c>
      <c r="M30" s="96">
        <v>24070</v>
      </c>
      <c r="N30" s="96">
        <v>139474</v>
      </c>
      <c r="O30" s="96">
        <v>0</v>
      </c>
      <c r="P30" s="96">
        <v>6323</v>
      </c>
      <c r="Q30" s="176">
        <v>892637</v>
      </c>
    </row>
    <row r="31" spans="2:17" ht="28.5" customHeight="1" x14ac:dyDescent="0.25">
      <c r="B31" s="175" t="s">
        <v>141</v>
      </c>
      <c r="C31" s="96">
        <v>0</v>
      </c>
      <c r="D31" s="96">
        <v>1741</v>
      </c>
      <c r="E31" s="96">
        <v>478</v>
      </c>
      <c r="F31" s="96">
        <v>13905</v>
      </c>
      <c r="G31" s="96">
        <v>2751</v>
      </c>
      <c r="H31" s="96">
        <v>0</v>
      </c>
      <c r="I31" s="96">
        <v>172192</v>
      </c>
      <c r="J31" s="96">
        <v>54655</v>
      </c>
      <c r="K31" s="96">
        <v>0</v>
      </c>
      <c r="L31" s="96">
        <v>3641</v>
      </c>
      <c r="M31" s="96">
        <v>15118</v>
      </c>
      <c r="N31" s="96">
        <v>3730</v>
      </c>
      <c r="O31" s="96">
        <v>75966</v>
      </c>
      <c r="P31" s="96">
        <v>22</v>
      </c>
      <c r="Q31" s="176">
        <v>344199</v>
      </c>
    </row>
    <row r="32" spans="2:17" ht="28.5" customHeight="1" x14ac:dyDescent="0.25">
      <c r="B32" s="175" t="s">
        <v>234</v>
      </c>
      <c r="C32" s="96">
        <v>0</v>
      </c>
      <c r="D32" s="96">
        <v>77</v>
      </c>
      <c r="E32" s="96">
        <v>741</v>
      </c>
      <c r="F32" s="96">
        <v>946</v>
      </c>
      <c r="G32" s="96">
        <v>324</v>
      </c>
      <c r="H32" s="96">
        <v>19410</v>
      </c>
      <c r="I32" s="96">
        <v>61147</v>
      </c>
      <c r="J32" s="96">
        <v>30314</v>
      </c>
      <c r="K32" s="96">
        <v>0</v>
      </c>
      <c r="L32" s="96">
        <v>12180</v>
      </c>
      <c r="M32" s="96">
        <v>131</v>
      </c>
      <c r="N32" s="96">
        <v>132</v>
      </c>
      <c r="O32" s="96">
        <v>0</v>
      </c>
      <c r="P32" s="96">
        <v>19</v>
      </c>
      <c r="Q32" s="176">
        <v>125421</v>
      </c>
    </row>
    <row r="33" spans="2:17" ht="28.5" customHeight="1" x14ac:dyDescent="0.25">
      <c r="B33" s="175" t="s">
        <v>142</v>
      </c>
      <c r="C33" s="96">
        <v>0</v>
      </c>
      <c r="D33" s="96">
        <v>1022</v>
      </c>
      <c r="E33" s="96">
        <v>7457</v>
      </c>
      <c r="F33" s="96">
        <v>-723</v>
      </c>
      <c r="G33" s="96">
        <v>0</v>
      </c>
      <c r="H33" s="96">
        <v>0</v>
      </c>
      <c r="I33" s="96">
        <v>192574</v>
      </c>
      <c r="J33" s="96">
        <v>79808</v>
      </c>
      <c r="K33" s="96">
        <v>0</v>
      </c>
      <c r="L33" s="96">
        <v>310</v>
      </c>
      <c r="M33" s="96">
        <v>4433</v>
      </c>
      <c r="N33" s="96">
        <v>2924</v>
      </c>
      <c r="O33" s="96">
        <v>988388</v>
      </c>
      <c r="P33" s="96">
        <v>0</v>
      </c>
      <c r="Q33" s="176">
        <v>1276193</v>
      </c>
    </row>
    <row r="34" spans="2:17" ht="28.5" customHeight="1" x14ac:dyDescent="0.25">
      <c r="B34" s="175" t="s">
        <v>143</v>
      </c>
      <c r="C34" s="96">
        <v>0</v>
      </c>
      <c r="D34" s="96">
        <v>1382</v>
      </c>
      <c r="E34" s="96">
        <v>2680</v>
      </c>
      <c r="F34" s="96">
        <v>1607</v>
      </c>
      <c r="G34" s="96">
        <v>283</v>
      </c>
      <c r="H34" s="96">
        <v>408</v>
      </c>
      <c r="I34" s="96">
        <v>162340</v>
      </c>
      <c r="J34" s="96">
        <v>54973</v>
      </c>
      <c r="K34" s="96">
        <v>0</v>
      </c>
      <c r="L34" s="96">
        <v>75</v>
      </c>
      <c r="M34" s="96">
        <v>5332</v>
      </c>
      <c r="N34" s="96">
        <v>9511</v>
      </c>
      <c r="O34" s="96">
        <v>110310</v>
      </c>
      <c r="P34" s="96">
        <v>-2211</v>
      </c>
      <c r="Q34" s="176">
        <v>346691</v>
      </c>
    </row>
    <row r="35" spans="2:17" ht="28.5" customHeight="1" x14ac:dyDescent="0.25">
      <c r="B35" s="175" t="s">
        <v>235</v>
      </c>
      <c r="C35" s="96">
        <v>0</v>
      </c>
      <c r="D35" s="96">
        <v>823</v>
      </c>
      <c r="E35" s="96">
        <v>4865</v>
      </c>
      <c r="F35" s="96">
        <v>14270</v>
      </c>
      <c r="G35" s="96">
        <v>3422</v>
      </c>
      <c r="H35" s="96">
        <v>2780</v>
      </c>
      <c r="I35" s="96">
        <v>192874</v>
      </c>
      <c r="J35" s="96">
        <v>95094</v>
      </c>
      <c r="K35" s="96">
        <v>88645</v>
      </c>
      <c r="L35" s="96">
        <v>2078</v>
      </c>
      <c r="M35" s="96">
        <v>4697</v>
      </c>
      <c r="N35" s="96">
        <v>4665</v>
      </c>
      <c r="O35" s="96">
        <v>251654</v>
      </c>
      <c r="P35" s="96">
        <v>2927</v>
      </c>
      <c r="Q35" s="176">
        <v>668795</v>
      </c>
    </row>
    <row r="36" spans="2:17" ht="28.5" customHeight="1" x14ac:dyDescent="0.25">
      <c r="B36" s="175" t="s">
        <v>38</v>
      </c>
      <c r="C36" s="96">
        <v>0</v>
      </c>
      <c r="D36" s="96">
        <v>0</v>
      </c>
      <c r="E36" s="96">
        <v>620</v>
      </c>
      <c r="F36" s="96">
        <v>500</v>
      </c>
      <c r="G36" s="96">
        <v>4205</v>
      </c>
      <c r="H36" s="96">
        <v>0</v>
      </c>
      <c r="I36" s="96">
        <v>47251</v>
      </c>
      <c r="J36" s="96">
        <v>55084</v>
      </c>
      <c r="K36" s="96">
        <v>0</v>
      </c>
      <c r="L36" s="96">
        <v>414</v>
      </c>
      <c r="M36" s="96">
        <v>4644</v>
      </c>
      <c r="N36" s="96">
        <v>6349</v>
      </c>
      <c r="O36" s="96">
        <v>12698</v>
      </c>
      <c r="P36" s="96">
        <v>23925</v>
      </c>
      <c r="Q36" s="176">
        <v>155690</v>
      </c>
    </row>
    <row r="37" spans="2:17" ht="28.5" customHeight="1" x14ac:dyDescent="0.25">
      <c r="B37" s="175" t="s">
        <v>39</v>
      </c>
      <c r="C37" s="96">
        <v>0</v>
      </c>
      <c r="D37" s="96">
        <v>4250</v>
      </c>
      <c r="E37" s="96">
        <v>6197</v>
      </c>
      <c r="F37" s="96">
        <v>19187</v>
      </c>
      <c r="G37" s="96">
        <v>1214</v>
      </c>
      <c r="H37" s="96">
        <v>22247</v>
      </c>
      <c r="I37" s="96">
        <v>42374</v>
      </c>
      <c r="J37" s="96">
        <v>26946</v>
      </c>
      <c r="K37" s="96">
        <v>0</v>
      </c>
      <c r="L37" s="96">
        <v>1318</v>
      </c>
      <c r="M37" s="96">
        <v>18514</v>
      </c>
      <c r="N37" s="96">
        <v>43586</v>
      </c>
      <c r="O37" s="96">
        <v>1905</v>
      </c>
      <c r="P37" s="96">
        <v>-400</v>
      </c>
      <c r="Q37" s="176">
        <v>187339</v>
      </c>
    </row>
    <row r="38" spans="2:17" ht="28.5" customHeight="1" x14ac:dyDescent="0.25">
      <c r="B38" s="175" t="s">
        <v>40</v>
      </c>
      <c r="C38" s="96">
        <v>0</v>
      </c>
      <c r="D38" s="96">
        <v>103</v>
      </c>
      <c r="E38" s="96">
        <v>887</v>
      </c>
      <c r="F38" s="96">
        <v>3749</v>
      </c>
      <c r="G38" s="96">
        <v>10435</v>
      </c>
      <c r="H38" s="96">
        <v>192</v>
      </c>
      <c r="I38" s="96">
        <v>211701</v>
      </c>
      <c r="J38" s="96">
        <v>84899</v>
      </c>
      <c r="K38" s="96">
        <v>0</v>
      </c>
      <c r="L38" s="96">
        <v>10559</v>
      </c>
      <c r="M38" s="96">
        <v>-262</v>
      </c>
      <c r="N38" s="96">
        <v>-15176</v>
      </c>
      <c r="O38" s="96">
        <v>0</v>
      </c>
      <c r="P38" s="96">
        <v>762</v>
      </c>
      <c r="Q38" s="176">
        <v>307850</v>
      </c>
    </row>
    <row r="39" spans="2:17" ht="28.5" customHeight="1" x14ac:dyDescent="0.25">
      <c r="B39" s="175" t="s">
        <v>41</v>
      </c>
      <c r="C39" s="96">
        <v>0</v>
      </c>
      <c r="D39" s="96">
        <v>308</v>
      </c>
      <c r="E39" s="96">
        <v>330</v>
      </c>
      <c r="F39" s="96">
        <v>370</v>
      </c>
      <c r="G39" s="96">
        <v>260</v>
      </c>
      <c r="H39" s="96">
        <v>3</v>
      </c>
      <c r="I39" s="96">
        <v>195179</v>
      </c>
      <c r="J39" s="96">
        <v>110503</v>
      </c>
      <c r="K39" s="96">
        <v>0</v>
      </c>
      <c r="L39" s="96">
        <v>1547</v>
      </c>
      <c r="M39" s="96">
        <v>77</v>
      </c>
      <c r="N39" s="96">
        <v>2281</v>
      </c>
      <c r="O39" s="96">
        <v>0</v>
      </c>
      <c r="P39" s="96">
        <v>1706</v>
      </c>
      <c r="Q39" s="176">
        <v>312564</v>
      </c>
    </row>
    <row r="40" spans="2:17" ht="28.5" customHeight="1" x14ac:dyDescent="0.25">
      <c r="B40" s="175" t="s">
        <v>42</v>
      </c>
      <c r="C40" s="96">
        <v>0</v>
      </c>
      <c r="D40" s="96">
        <v>350</v>
      </c>
      <c r="E40" s="96">
        <v>924</v>
      </c>
      <c r="F40" s="96">
        <v>10</v>
      </c>
      <c r="G40" s="96">
        <v>380</v>
      </c>
      <c r="H40" s="96">
        <v>1623</v>
      </c>
      <c r="I40" s="96">
        <v>25905</v>
      </c>
      <c r="J40" s="96">
        <v>24182</v>
      </c>
      <c r="K40" s="96">
        <v>0</v>
      </c>
      <c r="L40" s="96">
        <v>171</v>
      </c>
      <c r="M40" s="96">
        <v>766</v>
      </c>
      <c r="N40" s="96">
        <v>4486</v>
      </c>
      <c r="O40" s="96">
        <v>564</v>
      </c>
      <c r="P40" s="96">
        <v>0</v>
      </c>
      <c r="Q40" s="176">
        <v>59360</v>
      </c>
    </row>
    <row r="41" spans="2:17" ht="28.5" customHeight="1" x14ac:dyDescent="0.25">
      <c r="B41" s="175" t="s">
        <v>43</v>
      </c>
      <c r="C41" s="96">
        <v>1467</v>
      </c>
      <c r="D41" s="96">
        <v>12179</v>
      </c>
      <c r="E41" s="96">
        <v>18654</v>
      </c>
      <c r="F41" s="96">
        <v>17024</v>
      </c>
      <c r="G41" s="96">
        <v>9629</v>
      </c>
      <c r="H41" s="96">
        <v>3093</v>
      </c>
      <c r="I41" s="96">
        <v>777804</v>
      </c>
      <c r="J41" s="96">
        <v>387667</v>
      </c>
      <c r="K41" s="96">
        <v>0</v>
      </c>
      <c r="L41" s="96">
        <v>7787</v>
      </c>
      <c r="M41" s="96">
        <v>25655</v>
      </c>
      <c r="N41" s="96">
        <v>41447</v>
      </c>
      <c r="O41" s="96">
        <v>2846991</v>
      </c>
      <c r="P41" s="96">
        <v>29276</v>
      </c>
      <c r="Q41" s="176">
        <v>4178674</v>
      </c>
    </row>
    <row r="42" spans="2:17" ht="28.5" customHeight="1" x14ac:dyDescent="0.25">
      <c r="B42" s="175" t="s">
        <v>44</v>
      </c>
      <c r="C42" s="96">
        <v>0</v>
      </c>
      <c r="D42" s="96">
        <v>0</v>
      </c>
      <c r="E42" s="96">
        <v>0</v>
      </c>
      <c r="F42" s="96">
        <v>0</v>
      </c>
      <c r="G42" s="96">
        <v>0</v>
      </c>
      <c r="H42" s="96">
        <v>0</v>
      </c>
      <c r="I42" s="96">
        <v>141819</v>
      </c>
      <c r="J42" s="96">
        <v>90694</v>
      </c>
      <c r="K42" s="96">
        <v>27223</v>
      </c>
      <c r="L42" s="96">
        <v>0</v>
      </c>
      <c r="M42" s="96">
        <v>0</v>
      </c>
      <c r="N42" s="96">
        <v>1365</v>
      </c>
      <c r="O42" s="96">
        <v>3999</v>
      </c>
      <c r="P42" s="96">
        <v>7390</v>
      </c>
      <c r="Q42" s="176">
        <v>272492</v>
      </c>
    </row>
    <row r="43" spans="2:17" ht="28.5" customHeight="1" x14ac:dyDescent="0.25">
      <c r="B43" s="177" t="s">
        <v>45</v>
      </c>
      <c r="C43" s="178">
        <f>SUM(C6:C42)</f>
        <v>21219</v>
      </c>
      <c r="D43" s="178">
        <f t="shared" ref="D43:Q43" si="0">SUM(D6:D42)</f>
        <v>310113</v>
      </c>
      <c r="E43" s="178">
        <f t="shared" si="0"/>
        <v>346054</v>
      </c>
      <c r="F43" s="178">
        <f t="shared" si="0"/>
        <v>822386</v>
      </c>
      <c r="G43" s="178">
        <f t="shared" si="0"/>
        <v>407281</v>
      </c>
      <c r="H43" s="178">
        <f t="shared" si="0"/>
        <v>514454</v>
      </c>
      <c r="I43" s="178">
        <f t="shared" si="0"/>
        <v>10549168</v>
      </c>
      <c r="J43" s="178">
        <f t="shared" si="0"/>
        <v>7442538</v>
      </c>
      <c r="K43" s="178">
        <f t="shared" si="0"/>
        <v>2288756</v>
      </c>
      <c r="L43" s="178">
        <f t="shared" si="0"/>
        <v>520319</v>
      </c>
      <c r="M43" s="178">
        <f t="shared" si="0"/>
        <v>806222</v>
      </c>
      <c r="N43" s="178">
        <f t="shared" si="0"/>
        <v>1922706</v>
      </c>
      <c r="O43" s="178">
        <f t="shared" si="0"/>
        <v>15962654</v>
      </c>
      <c r="P43" s="178">
        <f t="shared" si="0"/>
        <v>574599</v>
      </c>
      <c r="Q43" s="178">
        <f t="shared" si="0"/>
        <v>42488480</v>
      </c>
    </row>
    <row r="44" spans="2:17" ht="28.5" customHeight="1" x14ac:dyDescent="0.25">
      <c r="B44" s="282" t="s">
        <v>46</v>
      </c>
      <c r="C44" s="282"/>
      <c r="D44" s="282"/>
      <c r="E44" s="282"/>
      <c r="F44" s="282"/>
      <c r="G44" s="282"/>
      <c r="H44" s="282"/>
      <c r="I44" s="282"/>
      <c r="J44" s="282"/>
      <c r="K44" s="282"/>
      <c r="L44" s="282"/>
      <c r="M44" s="282"/>
      <c r="N44" s="282"/>
      <c r="O44" s="282"/>
      <c r="P44" s="282"/>
      <c r="Q44" s="282"/>
    </row>
    <row r="45" spans="2:17" ht="28.5" customHeight="1" x14ac:dyDescent="0.25">
      <c r="B45" s="175" t="s">
        <v>47</v>
      </c>
      <c r="C45" s="96">
        <v>1520</v>
      </c>
      <c r="D45" s="96">
        <v>42835</v>
      </c>
      <c r="E45" s="96">
        <v>-50</v>
      </c>
      <c r="F45" s="96">
        <v>147566</v>
      </c>
      <c r="G45" s="96">
        <v>212</v>
      </c>
      <c r="H45" s="96">
        <v>42527</v>
      </c>
      <c r="I45" s="96">
        <v>383</v>
      </c>
      <c r="J45" s="96">
        <v>43697</v>
      </c>
      <c r="K45" s="96">
        <v>0</v>
      </c>
      <c r="L45" s="96">
        <v>8293</v>
      </c>
      <c r="M45" s="96">
        <v>437</v>
      </c>
      <c r="N45" s="96">
        <v>26</v>
      </c>
      <c r="O45" s="96">
        <v>236999</v>
      </c>
      <c r="P45" s="96">
        <v>38709</v>
      </c>
      <c r="Q45" s="179">
        <v>563154</v>
      </c>
    </row>
    <row r="46" spans="2:17" ht="28.5" customHeight="1" x14ac:dyDescent="0.25">
      <c r="B46" s="175" t="s">
        <v>65</v>
      </c>
      <c r="C46" s="96">
        <v>8459</v>
      </c>
      <c r="D46" s="96">
        <v>66977</v>
      </c>
      <c r="E46" s="96">
        <v>0</v>
      </c>
      <c r="F46" s="96">
        <v>501854</v>
      </c>
      <c r="G46" s="96">
        <v>20</v>
      </c>
      <c r="H46" s="96">
        <v>72765</v>
      </c>
      <c r="I46" s="96">
        <v>0</v>
      </c>
      <c r="J46" s="96">
        <v>164059</v>
      </c>
      <c r="K46" s="96">
        <v>0</v>
      </c>
      <c r="L46" s="96">
        <v>3723</v>
      </c>
      <c r="M46" s="96">
        <v>0</v>
      </c>
      <c r="N46" s="96">
        <v>0</v>
      </c>
      <c r="O46" s="96">
        <v>249785</v>
      </c>
      <c r="P46" s="96">
        <v>131703</v>
      </c>
      <c r="Q46" s="179">
        <v>1199346</v>
      </c>
    </row>
    <row r="47" spans="2:17" ht="28.5" customHeight="1" x14ac:dyDescent="0.25">
      <c r="B47" s="175" t="s">
        <v>48</v>
      </c>
      <c r="C47" s="96">
        <v>35828</v>
      </c>
      <c r="D47" s="96">
        <v>139297</v>
      </c>
      <c r="E47" s="96">
        <v>667</v>
      </c>
      <c r="F47" s="96">
        <v>1260556</v>
      </c>
      <c r="G47" s="96">
        <v>30662</v>
      </c>
      <c r="H47" s="96">
        <v>251535</v>
      </c>
      <c r="I47" s="96">
        <v>287</v>
      </c>
      <c r="J47" s="96">
        <v>423093</v>
      </c>
      <c r="K47" s="96">
        <v>0</v>
      </c>
      <c r="L47" s="96">
        <v>87374</v>
      </c>
      <c r="M47" s="96">
        <v>0</v>
      </c>
      <c r="N47" s="96">
        <v>56102</v>
      </c>
      <c r="O47" s="96">
        <v>1489025</v>
      </c>
      <c r="P47" s="96">
        <v>836455</v>
      </c>
      <c r="Q47" s="179">
        <v>4610881</v>
      </c>
    </row>
    <row r="48" spans="2:17" ht="28.5" customHeight="1" x14ac:dyDescent="0.25">
      <c r="B48" s="177" t="s">
        <v>45</v>
      </c>
      <c r="C48" s="178">
        <f>SUM(C45:C47)</f>
        <v>45807</v>
      </c>
      <c r="D48" s="178">
        <f t="shared" ref="D48:O48" si="1">SUM(D45:D47)</f>
        <v>249109</v>
      </c>
      <c r="E48" s="178">
        <f t="shared" si="1"/>
        <v>617</v>
      </c>
      <c r="F48" s="178">
        <f t="shared" si="1"/>
        <v>1909976</v>
      </c>
      <c r="G48" s="178">
        <f t="shared" si="1"/>
        <v>30894</v>
      </c>
      <c r="H48" s="178">
        <f t="shared" si="1"/>
        <v>366827</v>
      </c>
      <c r="I48" s="178">
        <f t="shared" si="1"/>
        <v>670</v>
      </c>
      <c r="J48" s="178">
        <f t="shared" si="1"/>
        <v>630849</v>
      </c>
      <c r="K48" s="178">
        <f t="shared" si="1"/>
        <v>0</v>
      </c>
      <c r="L48" s="178">
        <f t="shared" si="1"/>
        <v>99390</v>
      </c>
      <c r="M48" s="178">
        <f t="shared" si="1"/>
        <v>437</v>
      </c>
      <c r="N48" s="178">
        <f t="shared" si="1"/>
        <v>56128</v>
      </c>
      <c r="O48" s="178">
        <f t="shared" si="1"/>
        <v>1975809</v>
      </c>
      <c r="P48" s="178">
        <f>SUM(P45:P47)</f>
        <v>1006867</v>
      </c>
      <c r="Q48" s="178">
        <f>SUM(Q45:Q47)</f>
        <v>6373381</v>
      </c>
    </row>
    <row r="49" spans="2:17" s="22" customFormat="1" ht="19.5" customHeight="1" x14ac:dyDescent="0.25">
      <c r="B49" s="283" t="s">
        <v>50</v>
      </c>
      <c r="C49" s="283"/>
      <c r="D49" s="283"/>
      <c r="E49" s="283"/>
      <c r="F49" s="283"/>
      <c r="G49" s="283"/>
      <c r="H49" s="283"/>
      <c r="I49" s="283"/>
      <c r="J49" s="283"/>
      <c r="K49" s="283"/>
      <c r="L49" s="283"/>
      <c r="M49" s="283"/>
      <c r="N49" s="283"/>
      <c r="O49" s="283"/>
      <c r="P49" s="283"/>
      <c r="Q49" s="283"/>
    </row>
    <row r="50" spans="2:17" ht="19.5" customHeight="1" x14ac:dyDescent="0.25">
      <c r="B50" s="10"/>
    </row>
  </sheetData>
  <sheetProtection sheet="1" objects="1" scenarios="1"/>
  <mergeCells count="4">
    <mergeCell ref="B3:Q3"/>
    <mergeCell ref="B5:Q5"/>
    <mergeCell ref="B44:Q44"/>
    <mergeCell ref="B49:Q49"/>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S54"/>
  <sheetViews>
    <sheetView showGridLines="0" topLeftCell="I43" zoomScale="80" zoomScaleNormal="80" workbookViewId="0">
      <selection activeCell="Q61" sqref="Q61"/>
    </sheetView>
  </sheetViews>
  <sheetFormatPr defaultColWidth="9.140625" defaultRowHeight="15" x14ac:dyDescent="0.25"/>
  <cols>
    <col min="1" max="1" width="8" style="10" customWidth="1"/>
    <col min="2" max="2" width="49.28515625" style="18" customWidth="1"/>
    <col min="3" max="17" width="19.5703125" style="10" customWidth="1"/>
    <col min="18" max="18" width="21.7109375" style="10" customWidth="1"/>
    <col min="19" max="19" width="14.5703125" style="10" bestFit="1" customWidth="1"/>
    <col min="20" max="16384" width="9.140625" style="10"/>
  </cols>
  <sheetData>
    <row r="2" spans="2:18" ht="15.75" customHeight="1" x14ac:dyDescent="0.25"/>
    <row r="3" spans="2:18" ht="15.75" customHeight="1" x14ac:dyDescent="0.25"/>
    <row r="4" spans="2:18" ht="19.5" customHeight="1" x14ac:dyDescent="0.25">
      <c r="B4" s="280" t="s">
        <v>297</v>
      </c>
      <c r="C4" s="280"/>
      <c r="D4" s="280"/>
      <c r="E4" s="280"/>
      <c r="F4" s="280"/>
      <c r="G4" s="280"/>
      <c r="H4" s="280"/>
      <c r="I4" s="280"/>
      <c r="J4" s="280"/>
      <c r="K4" s="280"/>
      <c r="L4" s="280"/>
      <c r="M4" s="280"/>
      <c r="N4" s="280"/>
      <c r="O4" s="280"/>
      <c r="P4" s="280"/>
      <c r="Q4" s="280"/>
      <c r="R4" s="180"/>
    </row>
    <row r="5" spans="2:18" s="183" customFormat="1" ht="45" x14ac:dyDescent="0.25">
      <c r="B5" s="181" t="s">
        <v>0</v>
      </c>
      <c r="C5" s="181" t="s">
        <v>217</v>
      </c>
      <c r="D5" s="181" t="s">
        <v>218</v>
      </c>
      <c r="E5" s="181" t="s">
        <v>219</v>
      </c>
      <c r="F5" s="181" t="s">
        <v>220</v>
      </c>
      <c r="G5" s="181" t="s">
        <v>221</v>
      </c>
      <c r="H5" s="181" t="s">
        <v>222</v>
      </c>
      <c r="I5" s="181" t="s">
        <v>223</v>
      </c>
      <c r="J5" s="181" t="s">
        <v>224</v>
      </c>
      <c r="K5" s="181" t="s">
        <v>225</v>
      </c>
      <c r="L5" s="181" t="s">
        <v>226</v>
      </c>
      <c r="M5" s="181" t="s">
        <v>227</v>
      </c>
      <c r="N5" s="181" t="s">
        <v>228</v>
      </c>
      <c r="O5" s="181" t="s">
        <v>229</v>
      </c>
      <c r="P5" s="181" t="s">
        <v>230</v>
      </c>
      <c r="Q5" s="181" t="s">
        <v>231</v>
      </c>
      <c r="R5" s="182"/>
    </row>
    <row r="6" spans="2:18" ht="28.5" customHeight="1" x14ac:dyDescent="0.25">
      <c r="B6" s="281" t="s">
        <v>16</v>
      </c>
      <c r="C6" s="281"/>
      <c r="D6" s="281"/>
      <c r="E6" s="281"/>
      <c r="F6" s="281"/>
      <c r="G6" s="281"/>
      <c r="H6" s="281"/>
      <c r="I6" s="281"/>
      <c r="J6" s="281"/>
      <c r="K6" s="281"/>
      <c r="L6" s="281"/>
      <c r="M6" s="281"/>
      <c r="N6" s="281"/>
      <c r="O6" s="281"/>
      <c r="P6" s="281"/>
      <c r="Q6" s="281"/>
      <c r="R6" s="180"/>
    </row>
    <row r="7" spans="2:18" ht="28.5" customHeight="1" x14ac:dyDescent="0.25">
      <c r="B7" s="175" t="s">
        <v>17</v>
      </c>
      <c r="C7" s="95">
        <v>0</v>
      </c>
      <c r="D7" s="95">
        <v>0</v>
      </c>
      <c r="E7" s="95">
        <v>432</v>
      </c>
      <c r="F7" s="95">
        <v>0</v>
      </c>
      <c r="G7" s="95">
        <v>0</v>
      </c>
      <c r="H7" s="95">
        <v>-500</v>
      </c>
      <c r="I7" s="95">
        <v>0</v>
      </c>
      <c r="J7" s="95">
        <v>0</v>
      </c>
      <c r="K7" s="95">
        <v>0</v>
      </c>
      <c r="L7" s="95">
        <v>-1492</v>
      </c>
      <c r="M7" s="95">
        <v>0</v>
      </c>
      <c r="N7" s="95">
        <v>5232</v>
      </c>
      <c r="O7" s="95">
        <v>2561956</v>
      </c>
      <c r="P7" s="95">
        <v>-478</v>
      </c>
      <c r="Q7" s="176">
        <v>2565149</v>
      </c>
      <c r="R7" s="180"/>
    </row>
    <row r="8" spans="2:18" ht="28.5" customHeight="1" x14ac:dyDescent="0.25">
      <c r="B8" s="175" t="s">
        <v>18</v>
      </c>
      <c r="C8" s="95">
        <v>0</v>
      </c>
      <c r="D8" s="95">
        <v>-9056</v>
      </c>
      <c r="E8" s="95">
        <v>122</v>
      </c>
      <c r="F8" s="95">
        <v>78151</v>
      </c>
      <c r="G8" s="95">
        <v>7763</v>
      </c>
      <c r="H8" s="95">
        <v>465</v>
      </c>
      <c r="I8" s="95">
        <v>186355</v>
      </c>
      <c r="J8" s="95">
        <v>44999</v>
      </c>
      <c r="K8" s="95">
        <v>566826</v>
      </c>
      <c r="L8" s="95">
        <v>-110235</v>
      </c>
      <c r="M8" s="95">
        <v>13299</v>
      </c>
      <c r="N8" s="95">
        <v>-17340</v>
      </c>
      <c r="O8" s="95">
        <v>0</v>
      </c>
      <c r="P8" s="95">
        <v>-6363</v>
      </c>
      <c r="Q8" s="176">
        <v>754983</v>
      </c>
      <c r="R8" s="180"/>
    </row>
    <row r="9" spans="2:18" ht="28.5" customHeight="1" x14ac:dyDescent="0.25">
      <c r="B9" s="175" t="s">
        <v>19</v>
      </c>
      <c r="C9" s="96">
        <v>1194</v>
      </c>
      <c r="D9" s="96">
        <v>45</v>
      </c>
      <c r="E9" s="96">
        <v>2432</v>
      </c>
      <c r="F9" s="96">
        <v>51643</v>
      </c>
      <c r="G9" s="96">
        <v>64329</v>
      </c>
      <c r="H9" s="96">
        <v>3401</v>
      </c>
      <c r="I9" s="96">
        <v>111823</v>
      </c>
      <c r="J9" s="96">
        <v>-200</v>
      </c>
      <c r="K9" s="96">
        <v>0</v>
      </c>
      <c r="L9" s="96">
        <v>31435</v>
      </c>
      <c r="M9" s="96">
        <v>70841</v>
      </c>
      <c r="N9" s="96">
        <v>-7318</v>
      </c>
      <c r="O9" s="96">
        <v>0</v>
      </c>
      <c r="P9" s="96">
        <v>0</v>
      </c>
      <c r="Q9" s="176">
        <v>329624</v>
      </c>
      <c r="R9" s="180"/>
    </row>
    <row r="10" spans="2:18" ht="28.5" customHeight="1" x14ac:dyDescent="0.25">
      <c r="B10" s="175" t="s">
        <v>145</v>
      </c>
      <c r="C10" s="96">
        <v>842</v>
      </c>
      <c r="D10" s="96">
        <v>4162</v>
      </c>
      <c r="E10" s="96">
        <v>5881</v>
      </c>
      <c r="F10" s="96">
        <v>-676</v>
      </c>
      <c r="G10" s="96">
        <v>363</v>
      </c>
      <c r="H10" s="96">
        <v>19913</v>
      </c>
      <c r="I10" s="96">
        <v>50088</v>
      </c>
      <c r="J10" s="96">
        <v>27649</v>
      </c>
      <c r="K10" s="96">
        <v>0</v>
      </c>
      <c r="L10" s="96">
        <v>309</v>
      </c>
      <c r="M10" s="96">
        <v>5463</v>
      </c>
      <c r="N10" s="96">
        <v>11590</v>
      </c>
      <c r="O10" s="96">
        <v>0</v>
      </c>
      <c r="P10" s="96">
        <v>467</v>
      </c>
      <c r="Q10" s="176">
        <v>126051</v>
      </c>
      <c r="R10" s="180"/>
    </row>
    <row r="11" spans="2:18" ht="28.5" customHeight="1" x14ac:dyDescent="0.25">
      <c r="B11" s="175" t="s">
        <v>20</v>
      </c>
      <c r="C11" s="96">
        <v>-577</v>
      </c>
      <c r="D11" s="96">
        <v>11249</v>
      </c>
      <c r="E11" s="96">
        <v>22012</v>
      </c>
      <c r="F11" s="96">
        <v>42588</v>
      </c>
      <c r="G11" s="96">
        <v>56443</v>
      </c>
      <c r="H11" s="96">
        <v>60632</v>
      </c>
      <c r="I11" s="96">
        <v>638422</v>
      </c>
      <c r="J11" s="96">
        <v>545161</v>
      </c>
      <c r="K11" s="96">
        <v>0</v>
      </c>
      <c r="L11" s="96">
        <v>70679</v>
      </c>
      <c r="M11" s="96">
        <v>48844</v>
      </c>
      <c r="N11" s="96">
        <v>160740</v>
      </c>
      <c r="O11" s="96">
        <v>1251464</v>
      </c>
      <c r="P11" s="96">
        <v>80478</v>
      </c>
      <c r="Q11" s="176">
        <v>2988134</v>
      </c>
      <c r="R11" s="180"/>
    </row>
    <row r="12" spans="2:18" ht="28.5" customHeight="1" x14ac:dyDescent="0.25">
      <c r="B12" s="175" t="s">
        <v>139</v>
      </c>
      <c r="C12" s="96">
        <v>0</v>
      </c>
      <c r="D12" s="96">
        <v>30756</v>
      </c>
      <c r="E12" s="96">
        <v>16790</v>
      </c>
      <c r="F12" s="96">
        <v>58780</v>
      </c>
      <c r="G12" s="96">
        <v>13697</v>
      </c>
      <c r="H12" s="96">
        <v>15915</v>
      </c>
      <c r="I12" s="96">
        <v>708538</v>
      </c>
      <c r="J12" s="96">
        <v>489784</v>
      </c>
      <c r="K12" s="96">
        <v>0</v>
      </c>
      <c r="L12" s="96">
        <v>45781</v>
      </c>
      <c r="M12" s="96">
        <v>118677</v>
      </c>
      <c r="N12" s="96">
        <v>64265</v>
      </c>
      <c r="O12" s="96">
        <v>1220240</v>
      </c>
      <c r="P12" s="96">
        <v>269837</v>
      </c>
      <c r="Q12" s="176">
        <v>3053061</v>
      </c>
      <c r="R12" s="180"/>
    </row>
    <row r="13" spans="2:18" ht="28.5" customHeight="1" x14ac:dyDescent="0.25">
      <c r="B13" s="175" t="s">
        <v>21</v>
      </c>
      <c r="C13" s="96">
        <v>0</v>
      </c>
      <c r="D13" s="96">
        <v>-16672</v>
      </c>
      <c r="E13" s="96">
        <v>18305</v>
      </c>
      <c r="F13" s="96">
        <v>82621</v>
      </c>
      <c r="G13" s="96">
        <v>81045</v>
      </c>
      <c r="H13" s="96">
        <v>34305</v>
      </c>
      <c r="I13" s="96">
        <v>1402787</v>
      </c>
      <c r="J13" s="96">
        <v>1128552</v>
      </c>
      <c r="K13" s="96">
        <v>0</v>
      </c>
      <c r="L13" s="96">
        <v>35676</v>
      </c>
      <c r="M13" s="96">
        <v>86621</v>
      </c>
      <c r="N13" s="96">
        <v>149585</v>
      </c>
      <c r="O13" s="96">
        <v>1548712</v>
      </c>
      <c r="P13" s="96">
        <v>80859</v>
      </c>
      <c r="Q13" s="176">
        <v>4632396</v>
      </c>
      <c r="R13" s="180"/>
    </row>
    <row r="14" spans="2:18" ht="28.5" customHeight="1" x14ac:dyDescent="0.25">
      <c r="B14" s="175" t="s">
        <v>22</v>
      </c>
      <c r="C14" s="96">
        <v>1703</v>
      </c>
      <c r="D14" s="96">
        <v>9001</v>
      </c>
      <c r="E14" s="96">
        <v>-5828</v>
      </c>
      <c r="F14" s="96">
        <v>23763</v>
      </c>
      <c r="G14" s="96">
        <v>-26284</v>
      </c>
      <c r="H14" s="96">
        <v>17088</v>
      </c>
      <c r="I14" s="96">
        <v>54593</v>
      </c>
      <c r="J14" s="96">
        <v>29478</v>
      </c>
      <c r="K14" s="96">
        <v>0</v>
      </c>
      <c r="L14" s="96">
        <v>-20835</v>
      </c>
      <c r="M14" s="96">
        <v>5822</v>
      </c>
      <c r="N14" s="96">
        <v>9670</v>
      </c>
      <c r="O14" s="96">
        <v>0</v>
      </c>
      <c r="P14" s="96">
        <v>-2425</v>
      </c>
      <c r="Q14" s="176">
        <v>95746</v>
      </c>
      <c r="R14" s="180"/>
    </row>
    <row r="15" spans="2:18" ht="28.5" customHeight="1" x14ac:dyDescent="0.25">
      <c r="B15" s="175" t="s">
        <v>23</v>
      </c>
      <c r="C15" s="96">
        <v>0</v>
      </c>
      <c r="D15" s="96">
        <v>0</v>
      </c>
      <c r="E15" s="96">
        <v>0</v>
      </c>
      <c r="F15" s="96">
        <v>0</v>
      </c>
      <c r="G15" s="96">
        <v>0</v>
      </c>
      <c r="H15" s="96">
        <v>0</v>
      </c>
      <c r="I15" s="96">
        <v>74945</v>
      </c>
      <c r="J15" s="96">
        <v>18058</v>
      </c>
      <c r="K15" s="96">
        <v>1354590</v>
      </c>
      <c r="L15" s="96">
        <v>0</v>
      </c>
      <c r="M15" s="96">
        <v>0</v>
      </c>
      <c r="N15" s="96">
        <v>0</v>
      </c>
      <c r="O15" s="96">
        <v>0</v>
      </c>
      <c r="P15" s="96">
        <v>0</v>
      </c>
      <c r="Q15" s="176">
        <v>1447592</v>
      </c>
      <c r="R15" s="180"/>
    </row>
    <row r="16" spans="2:18" ht="28.5" customHeight="1" x14ac:dyDescent="0.25">
      <c r="B16" s="175" t="s">
        <v>24</v>
      </c>
      <c r="C16" s="96">
        <v>0</v>
      </c>
      <c r="D16" s="96">
        <v>5560</v>
      </c>
      <c r="E16" s="96">
        <v>4235</v>
      </c>
      <c r="F16" s="96">
        <v>27578</v>
      </c>
      <c r="G16" s="96">
        <v>9492</v>
      </c>
      <c r="H16" s="96">
        <v>10751</v>
      </c>
      <c r="I16" s="96">
        <v>369290</v>
      </c>
      <c r="J16" s="96">
        <v>268414</v>
      </c>
      <c r="K16" s="96">
        <v>72113</v>
      </c>
      <c r="L16" s="96">
        <v>1607</v>
      </c>
      <c r="M16" s="96">
        <v>17885</v>
      </c>
      <c r="N16" s="96">
        <v>60019</v>
      </c>
      <c r="O16" s="96">
        <v>0</v>
      </c>
      <c r="P16" s="96">
        <v>195</v>
      </c>
      <c r="Q16" s="176">
        <v>847139</v>
      </c>
      <c r="R16" s="180"/>
    </row>
    <row r="17" spans="2:18" ht="28.5" customHeight="1" x14ac:dyDescent="0.25">
      <c r="B17" s="175" t="s">
        <v>25</v>
      </c>
      <c r="C17" s="96">
        <v>0</v>
      </c>
      <c r="D17" s="96">
        <v>12612</v>
      </c>
      <c r="E17" s="96">
        <v>3545</v>
      </c>
      <c r="F17" s="96">
        <v>38585</v>
      </c>
      <c r="G17" s="96">
        <v>-3304</v>
      </c>
      <c r="H17" s="96">
        <v>39665</v>
      </c>
      <c r="I17" s="96">
        <v>340532</v>
      </c>
      <c r="J17" s="96">
        <v>322632</v>
      </c>
      <c r="K17" s="96">
        <v>0</v>
      </c>
      <c r="L17" s="96">
        <v>20576</v>
      </c>
      <c r="M17" s="96">
        <v>16227</v>
      </c>
      <c r="N17" s="96">
        <v>32806</v>
      </c>
      <c r="O17" s="96">
        <v>342751</v>
      </c>
      <c r="P17" s="96">
        <v>-4688</v>
      </c>
      <c r="Q17" s="176">
        <v>1161940</v>
      </c>
      <c r="R17" s="180"/>
    </row>
    <row r="18" spans="2:18" ht="28.5" customHeight="1" x14ac:dyDescent="0.25">
      <c r="B18" s="175" t="s">
        <v>26</v>
      </c>
      <c r="C18" s="96">
        <v>6595</v>
      </c>
      <c r="D18" s="96">
        <v>49969</v>
      </c>
      <c r="E18" s="96">
        <v>43113</v>
      </c>
      <c r="F18" s="96">
        <v>65800</v>
      </c>
      <c r="G18" s="96">
        <v>10389</v>
      </c>
      <c r="H18" s="96">
        <v>59242</v>
      </c>
      <c r="I18" s="96">
        <v>271314</v>
      </c>
      <c r="J18" s="96">
        <v>269396</v>
      </c>
      <c r="K18" s="96">
        <v>14168</v>
      </c>
      <c r="L18" s="96">
        <v>12606</v>
      </c>
      <c r="M18" s="96">
        <v>140055</v>
      </c>
      <c r="N18" s="96">
        <v>246136</v>
      </c>
      <c r="O18" s="96">
        <v>162957</v>
      </c>
      <c r="P18" s="96">
        <v>-48596</v>
      </c>
      <c r="Q18" s="176">
        <v>1303145</v>
      </c>
      <c r="R18" s="180"/>
    </row>
    <row r="19" spans="2:18" ht="28.5" customHeight="1" x14ac:dyDescent="0.25">
      <c r="B19" s="175" t="s">
        <v>27</v>
      </c>
      <c r="C19" s="96">
        <v>0</v>
      </c>
      <c r="D19" s="96">
        <v>59466</v>
      </c>
      <c r="E19" s="96">
        <v>21700</v>
      </c>
      <c r="F19" s="96">
        <v>-16017</v>
      </c>
      <c r="G19" s="96">
        <v>39862</v>
      </c>
      <c r="H19" s="96">
        <v>73240</v>
      </c>
      <c r="I19" s="96">
        <v>684130</v>
      </c>
      <c r="J19" s="96">
        <v>468237</v>
      </c>
      <c r="K19" s="96">
        <v>0</v>
      </c>
      <c r="L19" s="96">
        <v>6935</v>
      </c>
      <c r="M19" s="96">
        <v>29364</v>
      </c>
      <c r="N19" s="96">
        <v>189568</v>
      </c>
      <c r="O19" s="96">
        <v>0</v>
      </c>
      <c r="P19" s="96">
        <v>-6718</v>
      </c>
      <c r="Q19" s="176">
        <v>1549768</v>
      </c>
      <c r="R19" s="180"/>
    </row>
    <row r="20" spans="2:18" ht="28.5" customHeight="1" x14ac:dyDescent="0.25">
      <c r="B20" s="175" t="s">
        <v>28</v>
      </c>
      <c r="C20" s="96">
        <v>-406</v>
      </c>
      <c r="D20" s="96">
        <v>44458</v>
      </c>
      <c r="E20" s="96">
        <v>31433</v>
      </c>
      <c r="F20" s="96">
        <v>21389</v>
      </c>
      <c r="G20" s="96">
        <v>38171</v>
      </c>
      <c r="H20" s="96">
        <v>23328</v>
      </c>
      <c r="I20" s="96">
        <v>510265</v>
      </c>
      <c r="J20" s="96">
        <v>273668</v>
      </c>
      <c r="K20" s="96">
        <v>3114</v>
      </c>
      <c r="L20" s="96">
        <v>28641</v>
      </c>
      <c r="M20" s="96">
        <v>12070</v>
      </c>
      <c r="N20" s="96">
        <v>36401</v>
      </c>
      <c r="O20" s="96">
        <v>245925</v>
      </c>
      <c r="P20" s="96">
        <v>56709</v>
      </c>
      <c r="Q20" s="176">
        <v>1325166</v>
      </c>
      <c r="R20" s="180"/>
    </row>
    <row r="21" spans="2:18" ht="28.5" customHeight="1" x14ac:dyDescent="0.25">
      <c r="B21" s="175" t="s">
        <v>29</v>
      </c>
      <c r="C21" s="96">
        <v>8677</v>
      </c>
      <c r="D21" s="96">
        <v>23414</v>
      </c>
      <c r="E21" s="96">
        <v>35547</v>
      </c>
      <c r="F21" s="96">
        <v>121198</v>
      </c>
      <c r="G21" s="96">
        <v>12412</v>
      </c>
      <c r="H21" s="96">
        <v>21761</v>
      </c>
      <c r="I21" s="96">
        <v>449164</v>
      </c>
      <c r="J21" s="96">
        <v>230741</v>
      </c>
      <c r="K21" s="96">
        <v>0</v>
      </c>
      <c r="L21" s="96">
        <v>67778</v>
      </c>
      <c r="M21" s="96">
        <v>99490</v>
      </c>
      <c r="N21" s="96">
        <v>198949</v>
      </c>
      <c r="O21" s="96">
        <v>165888</v>
      </c>
      <c r="P21" s="96">
        <v>6948</v>
      </c>
      <c r="Q21" s="176">
        <v>1441967</v>
      </c>
      <c r="R21" s="180"/>
    </row>
    <row r="22" spans="2:18" ht="28.5" customHeight="1" x14ac:dyDescent="0.25">
      <c r="B22" s="175" t="s">
        <v>30</v>
      </c>
      <c r="C22" s="96">
        <v>0</v>
      </c>
      <c r="D22" s="96">
        <v>-11041</v>
      </c>
      <c r="E22" s="96">
        <v>24703</v>
      </c>
      <c r="F22" s="96">
        <v>72594</v>
      </c>
      <c r="G22" s="96">
        <v>-8257</v>
      </c>
      <c r="H22" s="96">
        <v>-12044</v>
      </c>
      <c r="I22" s="96">
        <v>183103</v>
      </c>
      <c r="J22" s="96">
        <v>141956</v>
      </c>
      <c r="K22" s="96">
        <v>0</v>
      </c>
      <c r="L22" s="96">
        <v>-3228</v>
      </c>
      <c r="M22" s="96">
        <v>24097</v>
      </c>
      <c r="N22" s="96">
        <v>50033</v>
      </c>
      <c r="O22" s="96">
        <v>0</v>
      </c>
      <c r="P22" s="96">
        <v>3969</v>
      </c>
      <c r="Q22" s="176">
        <v>465886</v>
      </c>
      <c r="R22" s="180"/>
    </row>
    <row r="23" spans="2:18" ht="28.5" customHeight="1" x14ac:dyDescent="0.25">
      <c r="B23" s="175" t="s">
        <v>31</v>
      </c>
      <c r="C23" s="96">
        <v>0</v>
      </c>
      <c r="D23" s="96">
        <v>1516</v>
      </c>
      <c r="E23" s="96">
        <v>2169</v>
      </c>
      <c r="F23" s="96">
        <v>17</v>
      </c>
      <c r="G23" s="96">
        <v>8</v>
      </c>
      <c r="H23" s="96">
        <v>5</v>
      </c>
      <c r="I23" s="96">
        <v>89169</v>
      </c>
      <c r="J23" s="96">
        <v>37908</v>
      </c>
      <c r="K23" s="96">
        <v>470625</v>
      </c>
      <c r="L23" s="96">
        <v>-3</v>
      </c>
      <c r="M23" s="96">
        <v>1896</v>
      </c>
      <c r="N23" s="96">
        <v>181</v>
      </c>
      <c r="O23" s="96">
        <v>0</v>
      </c>
      <c r="P23" s="96">
        <v>-15562</v>
      </c>
      <c r="Q23" s="176">
        <v>587929</v>
      </c>
      <c r="R23" s="180"/>
    </row>
    <row r="24" spans="2:18" ht="28.5" customHeight="1" x14ac:dyDescent="0.25">
      <c r="B24" s="175" t="s">
        <v>32</v>
      </c>
      <c r="C24" s="96">
        <v>16</v>
      </c>
      <c r="D24" s="96">
        <v>18196</v>
      </c>
      <c r="E24" s="96">
        <v>22528</v>
      </c>
      <c r="F24" s="96">
        <v>61715</v>
      </c>
      <c r="G24" s="96">
        <v>71060</v>
      </c>
      <c r="H24" s="96">
        <v>21152</v>
      </c>
      <c r="I24" s="96">
        <v>684083</v>
      </c>
      <c r="J24" s="96">
        <v>298382</v>
      </c>
      <c r="K24" s="96">
        <v>0</v>
      </c>
      <c r="L24" s="96">
        <v>144145</v>
      </c>
      <c r="M24" s="96">
        <v>68730</v>
      </c>
      <c r="N24" s="96">
        <v>20377</v>
      </c>
      <c r="O24" s="96">
        <v>2252897</v>
      </c>
      <c r="P24" s="96">
        <v>4845</v>
      </c>
      <c r="Q24" s="176">
        <v>3668126</v>
      </c>
      <c r="R24" s="180"/>
    </row>
    <row r="25" spans="2:18" ht="28.5" customHeight="1" x14ac:dyDescent="0.25">
      <c r="B25" s="175" t="s">
        <v>33</v>
      </c>
      <c r="C25" s="96">
        <v>0</v>
      </c>
      <c r="D25" s="96">
        <v>11715</v>
      </c>
      <c r="E25" s="96">
        <v>8852</v>
      </c>
      <c r="F25" s="96">
        <v>51945</v>
      </c>
      <c r="G25" s="96">
        <v>9743</v>
      </c>
      <c r="H25" s="96">
        <v>35796</v>
      </c>
      <c r="I25" s="96">
        <v>157857</v>
      </c>
      <c r="J25" s="96">
        <v>338721</v>
      </c>
      <c r="K25" s="96">
        <v>0</v>
      </c>
      <c r="L25" s="96">
        <v>7347</v>
      </c>
      <c r="M25" s="96">
        <v>24269</v>
      </c>
      <c r="N25" s="96">
        <v>308463</v>
      </c>
      <c r="O25" s="96">
        <v>104512</v>
      </c>
      <c r="P25" s="96">
        <v>-1907</v>
      </c>
      <c r="Q25" s="176">
        <v>1057313</v>
      </c>
      <c r="R25" s="180"/>
    </row>
    <row r="26" spans="2:18" ht="28.5" customHeight="1" x14ac:dyDescent="0.25">
      <c r="B26" s="175" t="s">
        <v>34</v>
      </c>
      <c r="C26" s="96">
        <v>0</v>
      </c>
      <c r="D26" s="96">
        <v>-3260</v>
      </c>
      <c r="E26" s="96">
        <v>1201</v>
      </c>
      <c r="F26" s="96">
        <v>10800</v>
      </c>
      <c r="G26" s="96">
        <v>3995</v>
      </c>
      <c r="H26" s="96">
        <v>-464</v>
      </c>
      <c r="I26" s="96">
        <v>232140</v>
      </c>
      <c r="J26" s="96">
        <v>284831</v>
      </c>
      <c r="K26" s="96">
        <v>0</v>
      </c>
      <c r="L26" s="96">
        <v>-488</v>
      </c>
      <c r="M26" s="96">
        <v>-873</v>
      </c>
      <c r="N26" s="96">
        <v>3055</v>
      </c>
      <c r="O26" s="96">
        <v>0</v>
      </c>
      <c r="P26" s="96">
        <v>-8975</v>
      </c>
      <c r="Q26" s="176">
        <v>521961</v>
      </c>
      <c r="R26" s="180"/>
    </row>
    <row r="27" spans="2:18" ht="28.5" customHeight="1" x14ac:dyDescent="0.25">
      <c r="B27" s="175" t="s">
        <v>35</v>
      </c>
      <c r="C27" s="96">
        <v>0</v>
      </c>
      <c r="D27" s="96">
        <v>5613</v>
      </c>
      <c r="E27" s="96">
        <v>-183</v>
      </c>
      <c r="F27" s="96">
        <v>20327</v>
      </c>
      <c r="G27" s="96">
        <v>70651</v>
      </c>
      <c r="H27" s="96">
        <v>75</v>
      </c>
      <c r="I27" s="96">
        <v>505053</v>
      </c>
      <c r="J27" s="96">
        <v>511408</v>
      </c>
      <c r="K27" s="96">
        <v>0</v>
      </c>
      <c r="L27" s="96">
        <v>9746</v>
      </c>
      <c r="M27" s="96">
        <v>11425</v>
      </c>
      <c r="N27" s="96">
        <v>31130</v>
      </c>
      <c r="O27" s="96">
        <v>1539314</v>
      </c>
      <c r="P27" s="96">
        <v>13306</v>
      </c>
      <c r="Q27" s="176">
        <v>2717864</v>
      </c>
      <c r="R27" s="180"/>
    </row>
    <row r="28" spans="2:18" ht="28.5" customHeight="1" x14ac:dyDescent="0.25">
      <c r="B28" s="175" t="s">
        <v>36</v>
      </c>
      <c r="C28" s="96">
        <v>17</v>
      </c>
      <c r="D28" s="96">
        <v>37806</v>
      </c>
      <c r="E28" s="96">
        <v>9106</v>
      </c>
      <c r="F28" s="96">
        <v>70573</v>
      </c>
      <c r="G28" s="96">
        <v>5712</v>
      </c>
      <c r="H28" s="96">
        <v>40493</v>
      </c>
      <c r="I28" s="96">
        <v>126332</v>
      </c>
      <c r="J28" s="96">
        <v>73970</v>
      </c>
      <c r="K28" s="96">
        <v>0</v>
      </c>
      <c r="L28" s="96">
        <v>3397</v>
      </c>
      <c r="M28" s="96">
        <v>28461</v>
      </c>
      <c r="N28" s="96">
        <v>28061</v>
      </c>
      <c r="O28" s="96">
        <v>0</v>
      </c>
      <c r="P28" s="96">
        <v>6020</v>
      </c>
      <c r="Q28" s="176">
        <v>429948</v>
      </c>
      <c r="R28" s="180"/>
    </row>
    <row r="29" spans="2:18" ht="28.5" customHeight="1" x14ac:dyDescent="0.25">
      <c r="B29" s="175" t="s">
        <v>200</v>
      </c>
      <c r="C29" s="96">
        <v>0</v>
      </c>
      <c r="D29" s="96">
        <v>12385</v>
      </c>
      <c r="E29" s="96">
        <v>1308</v>
      </c>
      <c r="F29" s="96">
        <v>22412</v>
      </c>
      <c r="G29" s="96">
        <v>-5923</v>
      </c>
      <c r="H29" s="96">
        <v>7800</v>
      </c>
      <c r="I29" s="96">
        <v>201104</v>
      </c>
      <c r="J29" s="96">
        <v>194389</v>
      </c>
      <c r="K29" s="96">
        <v>0</v>
      </c>
      <c r="L29" s="96">
        <v>5782</v>
      </c>
      <c r="M29" s="96">
        <v>-3876</v>
      </c>
      <c r="N29" s="96">
        <v>57441</v>
      </c>
      <c r="O29" s="96">
        <v>0</v>
      </c>
      <c r="P29" s="96">
        <v>-152</v>
      </c>
      <c r="Q29" s="176">
        <v>492672</v>
      </c>
      <c r="R29" s="180"/>
    </row>
    <row r="30" spans="2:18" ht="28.5" customHeight="1" x14ac:dyDescent="0.25">
      <c r="B30" s="175" t="s">
        <v>213</v>
      </c>
      <c r="C30" s="96">
        <v>-2058</v>
      </c>
      <c r="D30" s="96">
        <v>9834</v>
      </c>
      <c r="E30" s="96">
        <v>2536</v>
      </c>
      <c r="F30" s="96">
        <v>4640</v>
      </c>
      <c r="G30" s="96">
        <v>4698</v>
      </c>
      <c r="H30" s="96">
        <v>-1380</v>
      </c>
      <c r="I30" s="96">
        <v>70861</v>
      </c>
      <c r="J30" s="96">
        <v>29189</v>
      </c>
      <c r="K30" s="96">
        <v>0</v>
      </c>
      <c r="L30" s="96">
        <v>3707</v>
      </c>
      <c r="M30" s="96">
        <v>1390</v>
      </c>
      <c r="N30" s="96">
        <v>3307</v>
      </c>
      <c r="O30" s="96">
        <v>0</v>
      </c>
      <c r="P30" s="96">
        <v>3886</v>
      </c>
      <c r="Q30" s="176">
        <v>130611</v>
      </c>
      <c r="R30" s="180"/>
    </row>
    <row r="31" spans="2:18" ht="28.5" customHeight="1" x14ac:dyDescent="0.25">
      <c r="B31" s="175" t="s">
        <v>37</v>
      </c>
      <c r="C31" s="96">
        <v>0</v>
      </c>
      <c r="D31" s="96">
        <v>28398</v>
      </c>
      <c r="E31" s="96">
        <v>54524</v>
      </c>
      <c r="F31" s="96">
        <v>96151</v>
      </c>
      <c r="G31" s="96">
        <v>1668</v>
      </c>
      <c r="H31" s="96">
        <v>51156</v>
      </c>
      <c r="I31" s="96">
        <v>377236</v>
      </c>
      <c r="J31" s="96">
        <v>247132</v>
      </c>
      <c r="K31" s="96">
        <v>0</v>
      </c>
      <c r="L31" s="96">
        <v>8704</v>
      </c>
      <c r="M31" s="96">
        <v>21412</v>
      </c>
      <c r="N31" s="96">
        <v>152225</v>
      </c>
      <c r="O31" s="96">
        <v>0</v>
      </c>
      <c r="P31" s="96">
        <v>4237</v>
      </c>
      <c r="Q31" s="176">
        <v>1042844</v>
      </c>
      <c r="R31" s="180"/>
    </row>
    <row r="32" spans="2:18" ht="28.5" customHeight="1" x14ac:dyDescent="0.25">
      <c r="B32" s="175" t="s">
        <v>141</v>
      </c>
      <c r="C32" s="96">
        <v>0</v>
      </c>
      <c r="D32" s="96">
        <v>1149</v>
      </c>
      <c r="E32" s="96">
        <v>491</v>
      </c>
      <c r="F32" s="96">
        <v>11767</v>
      </c>
      <c r="G32" s="96">
        <v>2315</v>
      </c>
      <c r="H32" s="96">
        <v>0</v>
      </c>
      <c r="I32" s="96">
        <v>182452</v>
      </c>
      <c r="J32" s="96">
        <v>55976</v>
      </c>
      <c r="K32" s="96">
        <v>0</v>
      </c>
      <c r="L32" s="96">
        <v>8620</v>
      </c>
      <c r="M32" s="96">
        <v>1976</v>
      </c>
      <c r="N32" s="96">
        <v>8160</v>
      </c>
      <c r="O32" s="96">
        <v>82420</v>
      </c>
      <c r="P32" s="96">
        <v>-2</v>
      </c>
      <c r="Q32" s="176">
        <v>355324</v>
      </c>
      <c r="R32" s="180"/>
    </row>
    <row r="33" spans="2:18" ht="28.5" customHeight="1" x14ac:dyDescent="0.25">
      <c r="B33" s="175" t="s">
        <v>234</v>
      </c>
      <c r="C33" s="96">
        <v>0</v>
      </c>
      <c r="D33" s="96">
        <v>2917</v>
      </c>
      <c r="E33" s="96">
        <v>943</v>
      </c>
      <c r="F33" s="96">
        <v>796</v>
      </c>
      <c r="G33" s="96">
        <v>5431</v>
      </c>
      <c r="H33" s="96">
        <v>4576</v>
      </c>
      <c r="I33" s="96">
        <v>86662</v>
      </c>
      <c r="J33" s="96">
        <v>45136</v>
      </c>
      <c r="K33" s="96">
        <v>0</v>
      </c>
      <c r="L33" s="96">
        <v>1483</v>
      </c>
      <c r="M33" s="96">
        <v>524</v>
      </c>
      <c r="N33" s="96">
        <v>1819</v>
      </c>
      <c r="O33" s="96">
        <v>0</v>
      </c>
      <c r="P33" s="96">
        <v>6019</v>
      </c>
      <c r="Q33" s="176">
        <v>156306</v>
      </c>
      <c r="R33" s="180"/>
    </row>
    <row r="34" spans="2:18" ht="28.5" customHeight="1" x14ac:dyDescent="0.25">
      <c r="B34" s="175" t="s">
        <v>142</v>
      </c>
      <c r="C34" s="96">
        <v>0</v>
      </c>
      <c r="D34" s="96">
        <v>971</v>
      </c>
      <c r="E34" s="96">
        <v>8117</v>
      </c>
      <c r="F34" s="96">
        <v>4346</v>
      </c>
      <c r="G34" s="96">
        <v>-2</v>
      </c>
      <c r="H34" s="96">
        <v>127</v>
      </c>
      <c r="I34" s="96">
        <v>269811</v>
      </c>
      <c r="J34" s="96">
        <v>138067</v>
      </c>
      <c r="K34" s="96">
        <v>0</v>
      </c>
      <c r="L34" s="96">
        <v>-1023</v>
      </c>
      <c r="M34" s="96">
        <v>5134</v>
      </c>
      <c r="N34" s="96">
        <v>2151</v>
      </c>
      <c r="O34" s="96">
        <v>1039809</v>
      </c>
      <c r="P34" s="96">
        <v>644</v>
      </c>
      <c r="Q34" s="176">
        <v>1468152</v>
      </c>
      <c r="R34" s="180"/>
    </row>
    <row r="35" spans="2:18" ht="28.5" customHeight="1" x14ac:dyDescent="0.25">
      <c r="B35" s="175" t="s">
        <v>143</v>
      </c>
      <c r="C35" s="96">
        <v>0</v>
      </c>
      <c r="D35" s="96">
        <v>1173</v>
      </c>
      <c r="E35" s="96">
        <v>4243</v>
      </c>
      <c r="F35" s="96">
        <v>9671</v>
      </c>
      <c r="G35" s="96">
        <v>382</v>
      </c>
      <c r="H35" s="96">
        <v>1949</v>
      </c>
      <c r="I35" s="96">
        <v>223285</v>
      </c>
      <c r="J35" s="96">
        <v>68645</v>
      </c>
      <c r="K35" s="96">
        <v>0</v>
      </c>
      <c r="L35" s="96">
        <v>-754</v>
      </c>
      <c r="M35" s="96">
        <v>7675</v>
      </c>
      <c r="N35" s="96">
        <v>20019</v>
      </c>
      <c r="O35" s="96">
        <v>116125</v>
      </c>
      <c r="P35" s="96">
        <v>-271</v>
      </c>
      <c r="Q35" s="176">
        <v>452143</v>
      </c>
      <c r="R35" s="180"/>
    </row>
    <row r="36" spans="2:18" ht="28.5" customHeight="1" x14ac:dyDescent="0.25">
      <c r="B36" s="175" t="s">
        <v>235</v>
      </c>
      <c r="C36" s="96">
        <v>0</v>
      </c>
      <c r="D36" s="96">
        <v>3784</v>
      </c>
      <c r="E36" s="96">
        <v>6688</v>
      </c>
      <c r="F36" s="96">
        <v>7853</v>
      </c>
      <c r="G36" s="96">
        <v>7468</v>
      </c>
      <c r="H36" s="96">
        <v>6546</v>
      </c>
      <c r="I36" s="96">
        <v>161744</v>
      </c>
      <c r="J36" s="96">
        <v>96163</v>
      </c>
      <c r="K36" s="96">
        <v>11564</v>
      </c>
      <c r="L36" s="96">
        <v>955</v>
      </c>
      <c r="M36" s="96">
        <v>9090</v>
      </c>
      <c r="N36" s="96">
        <v>9341</v>
      </c>
      <c r="O36" s="96">
        <v>220961</v>
      </c>
      <c r="P36" s="96">
        <v>10700</v>
      </c>
      <c r="Q36" s="176">
        <v>552857</v>
      </c>
      <c r="R36" s="180"/>
    </row>
    <row r="37" spans="2:18" ht="28.5" customHeight="1" x14ac:dyDescent="0.25">
      <c r="B37" s="175" t="s">
        <v>38</v>
      </c>
      <c r="C37" s="96">
        <v>0</v>
      </c>
      <c r="D37" s="96">
        <v>-716</v>
      </c>
      <c r="E37" s="96">
        <v>1020</v>
      </c>
      <c r="F37" s="96">
        <v>-1518</v>
      </c>
      <c r="G37" s="96">
        <v>6160</v>
      </c>
      <c r="H37" s="96">
        <v>479</v>
      </c>
      <c r="I37" s="96">
        <v>53510</v>
      </c>
      <c r="J37" s="96">
        <v>91249</v>
      </c>
      <c r="K37" s="96">
        <v>0</v>
      </c>
      <c r="L37" s="96">
        <v>-476</v>
      </c>
      <c r="M37" s="96">
        <v>-5798</v>
      </c>
      <c r="N37" s="96">
        <v>8441</v>
      </c>
      <c r="O37" s="96">
        <v>10927</v>
      </c>
      <c r="P37" s="96">
        <v>23748</v>
      </c>
      <c r="Q37" s="176">
        <v>187027</v>
      </c>
      <c r="R37" s="180"/>
    </row>
    <row r="38" spans="2:18" ht="28.5" customHeight="1" x14ac:dyDescent="0.25">
      <c r="B38" s="175" t="s">
        <v>39</v>
      </c>
      <c r="C38" s="96">
        <v>0</v>
      </c>
      <c r="D38" s="96">
        <v>5544</v>
      </c>
      <c r="E38" s="96">
        <v>10897</v>
      </c>
      <c r="F38" s="96">
        <v>24670</v>
      </c>
      <c r="G38" s="96">
        <v>2569</v>
      </c>
      <c r="H38" s="96">
        <v>23839</v>
      </c>
      <c r="I38" s="96">
        <v>52851</v>
      </c>
      <c r="J38" s="96">
        <v>9665</v>
      </c>
      <c r="K38" s="96">
        <v>0</v>
      </c>
      <c r="L38" s="96">
        <v>560</v>
      </c>
      <c r="M38" s="96">
        <v>26453</v>
      </c>
      <c r="N38" s="96">
        <v>36813</v>
      </c>
      <c r="O38" s="96">
        <v>2017</v>
      </c>
      <c r="P38" s="96">
        <v>3218</v>
      </c>
      <c r="Q38" s="176">
        <v>199096</v>
      </c>
      <c r="R38" s="180"/>
    </row>
    <row r="39" spans="2:18" ht="28.5" customHeight="1" x14ac:dyDescent="0.25">
      <c r="B39" s="175" t="s">
        <v>40</v>
      </c>
      <c r="C39" s="96">
        <v>0</v>
      </c>
      <c r="D39" s="96">
        <v>1684</v>
      </c>
      <c r="E39" s="96">
        <v>-20451</v>
      </c>
      <c r="F39" s="96">
        <v>4757</v>
      </c>
      <c r="G39" s="96">
        <v>4301</v>
      </c>
      <c r="H39" s="96">
        <v>12757</v>
      </c>
      <c r="I39" s="96">
        <v>302683</v>
      </c>
      <c r="J39" s="96">
        <v>168598</v>
      </c>
      <c r="K39" s="96">
        <v>0</v>
      </c>
      <c r="L39" s="96">
        <v>41199</v>
      </c>
      <c r="M39" s="96">
        <v>13719</v>
      </c>
      <c r="N39" s="96">
        <v>-34461</v>
      </c>
      <c r="O39" s="96">
        <v>0</v>
      </c>
      <c r="P39" s="96">
        <v>472</v>
      </c>
      <c r="Q39" s="176">
        <v>495260</v>
      </c>
      <c r="R39" s="180"/>
    </row>
    <row r="40" spans="2:18" ht="28.5" customHeight="1" x14ac:dyDescent="0.25">
      <c r="B40" s="175" t="s">
        <v>41</v>
      </c>
      <c r="C40" s="96">
        <v>0</v>
      </c>
      <c r="D40" s="96">
        <v>630</v>
      </c>
      <c r="E40" s="96">
        <v>615</v>
      </c>
      <c r="F40" s="96">
        <v>611</v>
      </c>
      <c r="G40" s="96">
        <v>1070</v>
      </c>
      <c r="H40" s="96">
        <v>-171</v>
      </c>
      <c r="I40" s="96">
        <v>287097</v>
      </c>
      <c r="J40" s="96">
        <v>183834</v>
      </c>
      <c r="K40" s="96">
        <v>0</v>
      </c>
      <c r="L40" s="96">
        <v>1624</v>
      </c>
      <c r="M40" s="96">
        <v>107</v>
      </c>
      <c r="N40" s="96">
        <v>3642</v>
      </c>
      <c r="O40" s="96">
        <v>0</v>
      </c>
      <c r="P40" s="96">
        <v>3039</v>
      </c>
      <c r="Q40" s="176">
        <v>482099</v>
      </c>
      <c r="R40" s="180"/>
    </row>
    <row r="41" spans="2:18" ht="28.5" customHeight="1" x14ac:dyDescent="0.25">
      <c r="B41" s="175" t="s">
        <v>42</v>
      </c>
      <c r="C41" s="96">
        <v>0</v>
      </c>
      <c r="D41" s="96">
        <v>1489</v>
      </c>
      <c r="E41" s="96">
        <v>1731</v>
      </c>
      <c r="F41" s="96">
        <v>7291</v>
      </c>
      <c r="G41" s="96">
        <v>694</v>
      </c>
      <c r="H41" s="96">
        <v>1088</v>
      </c>
      <c r="I41" s="96">
        <v>101467</v>
      </c>
      <c r="J41" s="96">
        <v>58673</v>
      </c>
      <c r="K41" s="96">
        <v>0</v>
      </c>
      <c r="L41" s="96">
        <v>148</v>
      </c>
      <c r="M41" s="96">
        <v>128</v>
      </c>
      <c r="N41" s="96">
        <v>8564</v>
      </c>
      <c r="O41" s="96">
        <v>155385</v>
      </c>
      <c r="P41" s="96">
        <v>0</v>
      </c>
      <c r="Q41" s="176">
        <v>336658</v>
      </c>
      <c r="R41" s="180"/>
    </row>
    <row r="42" spans="2:18" ht="28.5" customHeight="1" x14ac:dyDescent="0.25">
      <c r="B42" s="175" t="s">
        <v>43</v>
      </c>
      <c r="C42" s="96">
        <v>1467</v>
      </c>
      <c r="D42" s="96">
        <v>4743</v>
      </c>
      <c r="E42" s="96">
        <v>18371</v>
      </c>
      <c r="F42" s="96">
        <v>28940</v>
      </c>
      <c r="G42" s="96">
        <v>6139</v>
      </c>
      <c r="H42" s="96">
        <v>-3684</v>
      </c>
      <c r="I42" s="96">
        <v>808975</v>
      </c>
      <c r="J42" s="96">
        <v>380047</v>
      </c>
      <c r="K42" s="96">
        <v>0</v>
      </c>
      <c r="L42" s="96">
        <v>5712</v>
      </c>
      <c r="M42" s="96">
        <v>19575</v>
      </c>
      <c r="N42" s="96">
        <v>467</v>
      </c>
      <c r="O42" s="96">
        <v>2654824</v>
      </c>
      <c r="P42" s="96">
        <v>31555</v>
      </c>
      <c r="Q42" s="176">
        <v>3957131</v>
      </c>
      <c r="R42" s="180"/>
    </row>
    <row r="43" spans="2:18" ht="28.5" customHeight="1" x14ac:dyDescent="0.25">
      <c r="B43" s="175" t="s">
        <v>44</v>
      </c>
      <c r="C43" s="96">
        <v>0</v>
      </c>
      <c r="D43" s="96">
        <v>-287</v>
      </c>
      <c r="E43" s="96">
        <v>0</v>
      </c>
      <c r="F43" s="96">
        <v>-1</v>
      </c>
      <c r="G43" s="96">
        <v>-160</v>
      </c>
      <c r="H43" s="96">
        <v>-30</v>
      </c>
      <c r="I43" s="96">
        <v>136057</v>
      </c>
      <c r="J43" s="96">
        <v>45409</v>
      </c>
      <c r="K43" s="96">
        <v>315395</v>
      </c>
      <c r="L43" s="96">
        <v>-1</v>
      </c>
      <c r="M43" s="96">
        <v>-2</v>
      </c>
      <c r="N43" s="96">
        <v>-2424</v>
      </c>
      <c r="O43" s="96">
        <v>-2845</v>
      </c>
      <c r="P43" s="96">
        <v>7145</v>
      </c>
      <c r="Q43" s="176">
        <v>498256</v>
      </c>
      <c r="R43" s="180"/>
    </row>
    <row r="44" spans="2:18" ht="28.5" customHeight="1" x14ac:dyDescent="0.25">
      <c r="B44" s="177" t="s">
        <v>45</v>
      </c>
      <c r="C44" s="178">
        <f t="shared" ref="C44:P44" si="0">SUM(C7:C43)</f>
        <v>17470</v>
      </c>
      <c r="D44" s="178">
        <f t="shared" si="0"/>
        <v>359207</v>
      </c>
      <c r="E44" s="178">
        <f t="shared" si="0"/>
        <v>359128</v>
      </c>
      <c r="F44" s="178">
        <f t="shared" si="0"/>
        <v>1105760</v>
      </c>
      <c r="G44" s="178">
        <f t="shared" si="0"/>
        <v>494100</v>
      </c>
      <c r="H44" s="178">
        <f t="shared" si="0"/>
        <v>569271</v>
      </c>
      <c r="I44" s="178">
        <f t="shared" si="0"/>
        <v>11145778</v>
      </c>
      <c r="J44" s="178">
        <f t="shared" si="0"/>
        <v>7615917</v>
      </c>
      <c r="K44" s="178">
        <f t="shared" si="0"/>
        <v>2808395</v>
      </c>
      <c r="L44" s="178">
        <f t="shared" si="0"/>
        <v>426617</v>
      </c>
      <c r="M44" s="178">
        <f t="shared" si="0"/>
        <v>920170</v>
      </c>
      <c r="N44" s="178">
        <f t="shared" si="0"/>
        <v>1857108</v>
      </c>
      <c r="O44" s="178">
        <f t="shared" si="0"/>
        <v>15676239</v>
      </c>
      <c r="P44" s="178">
        <f t="shared" si="0"/>
        <v>522159</v>
      </c>
      <c r="Q44" s="178">
        <f>SUM(C44:P44)</f>
        <v>43877319</v>
      </c>
      <c r="R44" s="180"/>
    </row>
    <row r="45" spans="2:18" ht="28.5" customHeight="1" x14ac:dyDescent="0.25">
      <c r="B45" s="282" t="s">
        <v>46</v>
      </c>
      <c r="C45" s="282"/>
      <c r="D45" s="282"/>
      <c r="E45" s="282"/>
      <c r="F45" s="282"/>
      <c r="G45" s="282"/>
      <c r="H45" s="282"/>
      <c r="I45" s="282"/>
      <c r="J45" s="282"/>
      <c r="K45" s="282"/>
      <c r="L45" s="282"/>
      <c r="M45" s="282"/>
      <c r="N45" s="282"/>
      <c r="O45" s="282"/>
      <c r="P45" s="282"/>
      <c r="Q45" s="282"/>
      <c r="R45" s="180"/>
    </row>
    <row r="46" spans="2:18" ht="28.5" customHeight="1" x14ac:dyDescent="0.25">
      <c r="B46" s="175" t="s">
        <v>47</v>
      </c>
      <c r="C46" s="96">
        <v>2565</v>
      </c>
      <c r="D46" s="96">
        <v>63294</v>
      </c>
      <c r="E46" s="96">
        <v>-50</v>
      </c>
      <c r="F46" s="96">
        <v>183511</v>
      </c>
      <c r="G46" s="96">
        <v>2320</v>
      </c>
      <c r="H46" s="96">
        <v>45602</v>
      </c>
      <c r="I46" s="96">
        <v>383</v>
      </c>
      <c r="J46" s="96">
        <v>48591</v>
      </c>
      <c r="K46" s="96">
        <v>0</v>
      </c>
      <c r="L46" s="96">
        <v>8954</v>
      </c>
      <c r="M46" s="96">
        <v>437</v>
      </c>
      <c r="N46" s="96">
        <v>343</v>
      </c>
      <c r="O46" s="96">
        <v>262195</v>
      </c>
      <c r="P46" s="96">
        <v>45690</v>
      </c>
      <c r="Q46" s="179">
        <v>663834</v>
      </c>
      <c r="R46" s="180"/>
    </row>
    <row r="47" spans="2:18" ht="28.5" customHeight="1" x14ac:dyDescent="0.25">
      <c r="B47" s="175" t="s">
        <v>65</v>
      </c>
      <c r="C47" s="96">
        <v>8017</v>
      </c>
      <c r="D47" s="96">
        <v>105269</v>
      </c>
      <c r="E47" s="96">
        <v>0</v>
      </c>
      <c r="F47" s="96">
        <v>383163</v>
      </c>
      <c r="G47" s="96">
        <v>370</v>
      </c>
      <c r="H47" s="96">
        <v>93708</v>
      </c>
      <c r="I47" s="96">
        <v>0</v>
      </c>
      <c r="J47" s="96">
        <v>216451</v>
      </c>
      <c r="K47" s="96">
        <v>0</v>
      </c>
      <c r="L47" s="96">
        <v>3127</v>
      </c>
      <c r="M47" s="96">
        <v>0</v>
      </c>
      <c r="N47" s="96">
        <v>0</v>
      </c>
      <c r="O47" s="96">
        <v>297772</v>
      </c>
      <c r="P47" s="96">
        <v>194762</v>
      </c>
      <c r="Q47" s="179">
        <v>1302638</v>
      </c>
      <c r="R47" s="180"/>
    </row>
    <row r="48" spans="2:18" ht="28.5" customHeight="1" x14ac:dyDescent="0.25">
      <c r="B48" s="175" t="s">
        <v>48</v>
      </c>
      <c r="C48" s="96">
        <v>30754</v>
      </c>
      <c r="D48" s="96">
        <v>306967</v>
      </c>
      <c r="E48" s="96">
        <v>14882</v>
      </c>
      <c r="F48" s="96">
        <v>241785</v>
      </c>
      <c r="G48" s="96">
        <v>36707</v>
      </c>
      <c r="H48" s="96">
        <v>298369</v>
      </c>
      <c r="I48" s="96">
        <v>1587291</v>
      </c>
      <c r="J48" s="96">
        <v>-31293</v>
      </c>
      <c r="K48" s="96">
        <v>0</v>
      </c>
      <c r="L48" s="96">
        <v>874000</v>
      </c>
      <c r="M48" s="96">
        <v>-92148</v>
      </c>
      <c r="N48" s="96">
        <v>57123</v>
      </c>
      <c r="O48" s="96">
        <v>526782</v>
      </c>
      <c r="P48" s="96">
        <v>834386</v>
      </c>
      <c r="Q48" s="179">
        <v>4685605</v>
      </c>
      <c r="R48" s="180"/>
    </row>
    <row r="49" spans="2:19" ht="28.5" customHeight="1" x14ac:dyDescent="0.25">
      <c r="B49" s="177" t="s">
        <v>45</v>
      </c>
      <c r="C49" s="178">
        <f>SUM(C46:C48)</f>
        <v>41336</v>
      </c>
      <c r="D49" s="178">
        <f t="shared" ref="D49:P49" si="1">SUM(D46:D48)</f>
        <v>475530</v>
      </c>
      <c r="E49" s="178">
        <f t="shared" si="1"/>
        <v>14832</v>
      </c>
      <c r="F49" s="178">
        <f t="shared" si="1"/>
        <v>808459</v>
      </c>
      <c r="G49" s="178">
        <f t="shared" si="1"/>
        <v>39397</v>
      </c>
      <c r="H49" s="178">
        <f t="shared" si="1"/>
        <v>437679</v>
      </c>
      <c r="I49" s="178">
        <f t="shared" si="1"/>
        <v>1587674</v>
      </c>
      <c r="J49" s="178">
        <f t="shared" si="1"/>
        <v>233749</v>
      </c>
      <c r="K49" s="178">
        <f t="shared" si="1"/>
        <v>0</v>
      </c>
      <c r="L49" s="178">
        <f t="shared" si="1"/>
        <v>886081</v>
      </c>
      <c r="M49" s="178">
        <f t="shared" si="1"/>
        <v>-91711</v>
      </c>
      <c r="N49" s="178">
        <f t="shared" si="1"/>
        <v>57466</v>
      </c>
      <c r="O49" s="178">
        <f t="shared" si="1"/>
        <v>1086749</v>
      </c>
      <c r="P49" s="178">
        <f t="shared" si="1"/>
        <v>1074838</v>
      </c>
      <c r="Q49" s="178">
        <f t="shared" ref="Q49" si="2">SUM(C49:P49)</f>
        <v>6652079</v>
      </c>
      <c r="R49" s="180"/>
    </row>
    <row r="50" spans="2:19" ht="18.75" customHeight="1" x14ac:dyDescent="0.25">
      <c r="B50" s="264" t="s">
        <v>50</v>
      </c>
      <c r="C50" s="264"/>
      <c r="D50" s="264"/>
      <c r="E50" s="264"/>
      <c r="F50" s="264"/>
      <c r="G50" s="264"/>
      <c r="H50" s="264"/>
      <c r="I50" s="264"/>
      <c r="J50" s="264"/>
      <c r="K50" s="264"/>
      <c r="L50" s="264"/>
      <c r="M50" s="264"/>
      <c r="N50" s="264"/>
      <c r="O50" s="264"/>
      <c r="P50" s="264"/>
      <c r="Q50" s="264"/>
      <c r="R50" s="160"/>
      <c r="S50" s="9"/>
    </row>
    <row r="51" spans="2:19" x14ac:dyDescent="0.25">
      <c r="C51" s="18"/>
      <c r="D51" s="18"/>
      <c r="E51" s="18"/>
      <c r="F51" s="18"/>
      <c r="G51" s="18"/>
      <c r="H51" s="18"/>
      <c r="I51" s="18"/>
      <c r="J51" s="18"/>
      <c r="K51" s="18"/>
      <c r="L51" s="18"/>
      <c r="M51" s="18"/>
      <c r="N51" s="18"/>
      <c r="O51" s="18"/>
      <c r="P51" s="18"/>
      <c r="Q51" s="18"/>
    </row>
    <row r="52" spans="2:19" x14ac:dyDescent="0.25">
      <c r="C52" s="18"/>
      <c r="D52" s="18"/>
      <c r="E52" s="18"/>
      <c r="F52" s="18"/>
      <c r="G52" s="18"/>
      <c r="H52" s="18"/>
      <c r="I52" s="18"/>
      <c r="J52" s="18"/>
      <c r="K52" s="18"/>
      <c r="L52" s="18"/>
      <c r="M52" s="18"/>
      <c r="N52" s="18"/>
      <c r="O52" s="18"/>
      <c r="P52" s="18"/>
      <c r="Q52" s="18"/>
    </row>
    <row r="53" spans="2:19" x14ac:dyDescent="0.25">
      <c r="C53" s="18"/>
      <c r="D53" s="18"/>
      <c r="E53" s="18"/>
      <c r="F53" s="18"/>
      <c r="G53" s="18"/>
      <c r="H53" s="18"/>
      <c r="I53" s="18"/>
      <c r="J53" s="18"/>
      <c r="K53" s="18"/>
      <c r="L53" s="18"/>
      <c r="M53" s="18"/>
      <c r="N53" s="18"/>
      <c r="O53" s="18"/>
      <c r="P53" s="18"/>
      <c r="Q53" s="18"/>
      <c r="R53" s="29"/>
    </row>
    <row r="54" spans="2:19" x14ac:dyDescent="0.25">
      <c r="C54" s="18"/>
      <c r="D54" s="18"/>
      <c r="E54" s="18"/>
      <c r="F54" s="18"/>
      <c r="G54" s="18"/>
      <c r="H54" s="18"/>
      <c r="I54" s="18"/>
      <c r="J54" s="18"/>
      <c r="K54" s="18"/>
      <c r="L54" s="18"/>
      <c r="M54" s="18"/>
      <c r="N54" s="18"/>
      <c r="O54" s="18"/>
      <c r="P54" s="18"/>
      <c r="Q54" s="18"/>
    </row>
  </sheetData>
  <sheetProtection sheet="1" objects="1" scenarios="1"/>
  <mergeCells count="4">
    <mergeCell ref="B4:Q4"/>
    <mergeCell ref="B6:Q6"/>
    <mergeCell ref="B45:Q45"/>
    <mergeCell ref="B50:Q50"/>
  </mergeCells>
  <pageMargins left="0.7" right="0.7" top="0.75" bottom="0.75" header="0.3" footer="0.3"/>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9"/>
  <sheetViews>
    <sheetView showGridLines="0" zoomScaleNormal="100" workbookViewId="0">
      <selection activeCell="D8" sqref="D8"/>
    </sheetView>
  </sheetViews>
  <sheetFormatPr defaultColWidth="9.140625" defaultRowHeight="21" customHeight="1" x14ac:dyDescent="0.25"/>
  <cols>
    <col min="1" max="1" width="12.42578125" style="8" customWidth="1"/>
    <col min="2" max="3" width="9.140625" style="8"/>
    <col min="4" max="4" width="28.42578125" style="8" customWidth="1"/>
    <col min="5" max="5" width="50.42578125" style="8" customWidth="1"/>
    <col min="6" max="6" width="25" style="8" customWidth="1"/>
    <col min="7" max="16384" width="9.140625" style="8"/>
  </cols>
  <sheetData>
    <row r="2" spans="2:6" ht="38.25" customHeight="1" thickBot="1" x14ac:dyDescent="0.3"/>
    <row r="3" spans="2:6" ht="62.25" customHeight="1" thickBot="1" x14ac:dyDescent="0.35">
      <c r="B3" s="217" t="s">
        <v>196</v>
      </c>
      <c r="C3" s="218"/>
      <c r="D3" s="218"/>
      <c r="E3" s="218"/>
      <c r="F3" s="219"/>
    </row>
    <row r="4" spans="2:6" ht="23.25" customHeight="1" thickTop="1" x14ac:dyDescent="0.25">
      <c r="B4" s="220" t="s">
        <v>198</v>
      </c>
      <c r="C4" s="221"/>
      <c r="D4" s="221"/>
      <c r="E4" s="221"/>
      <c r="F4" s="222"/>
    </row>
    <row r="5" spans="2:6" ht="23.25" customHeight="1" x14ac:dyDescent="0.25">
      <c r="B5" s="223"/>
      <c r="C5" s="224"/>
      <c r="D5" s="224"/>
      <c r="E5" s="224"/>
      <c r="F5" s="225"/>
    </row>
    <row r="6" spans="2:6" ht="62.25" customHeight="1" x14ac:dyDescent="0.25">
      <c r="B6" s="223"/>
      <c r="C6" s="224"/>
      <c r="D6" s="224"/>
      <c r="E6" s="224"/>
      <c r="F6" s="225"/>
    </row>
    <row r="7" spans="2:6" ht="62.25" customHeight="1" thickBot="1" x14ac:dyDescent="0.3">
      <c r="B7" s="226"/>
      <c r="C7" s="227"/>
      <c r="D7" s="227"/>
      <c r="E7" s="227"/>
      <c r="F7" s="228"/>
    </row>
    <row r="8" spans="2:6" ht="62.25" customHeight="1" x14ac:dyDescent="0.25"/>
    <row r="9" spans="2:6" ht="62.25" customHeight="1" x14ac:dyDescent="0.25"/>
  </sheetData>
  <sheetProtection password="E931"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49"/>
  <sheetViews>
    <sheetView showGridLines="0" topLeftCell="F37" zoomScale="80" zoomScaleNormal="80" workbookViewId="0">
      <selection activeCell="M53" sqref="M53"/>
    </sheetView>
  </sheetViews>
  <sheetFormatPr defaultColWidth="9.140625" defaultRowHeight="15" x14ac:dyDescent="0.25"/>
  <cols>
    <col min="1" max="1" width="12.28515625" style="10" customWidth="1"/>
    <col min="2" max="2" width="41.85546875" style="18" customWidth="1"/>
    <col min="3" max="17" width="20.28515625" style="10" customWidth="1"/>
    <col min="18" max="18" width="2.42578125" style="10" customWidth="1"/>
    <col min="19" max="16384" width="9.140625" style="10"/>
  </cols>
  <sheetData>
    <row r="2" spans="2:17" ht="20.25" customHeight="1" x14ac:dyDescent="0.25"/>
    <row r="3" spans="2:17" ht="4.5" customHeight="1" x14ac:dyDescent="0.25"/>
    <row r="4" spans="2:17" ht="21" customHeight="1" x14ac:dyDescent="0.25">
      <c r="B4" s="280" t="s">
        <v>298</v>
      </c>
      <c r="C4" s="280"/>
      <c r="D4" s="280"/>
      <c r="E4" s="280"/>
      <c r="F4" s="280"/>
      <c r="G4" s="280"/>
      <c r="H4" s="280"/>
      <c r="I4" s="280"/>
      <c r="J4" s="280"/>
      <c r="K4" s="280"/>
      <c r="L4" s="280"/>
      <c r="M4" s="280"/>
      <c r="N4" s="280"/>
      <c r="O4" s="280"/>
      <c r="P4" s="280"/>
      <c r="Q4" s="280"/>
    </row>
    <row r="5" spans="2:17" ht="26.25" x14ac:dyDescent="0.25">
      <c r="B5" s="184" t="s">
        <v>0</v>
      </c>
      <c r="C5" s="85" t="s">
        <v>217</v>
      </c>
      <c r="D5" s="85" t="s">
        <v>218</v>
      </c>
      <c r="E5" s="85" t="s">
        <v>219</v>
      </c>
      <c r="F5" s="85" t="s">
        <v>220</v>
      </c>
      <c r="G5" s="85" t="s">
        <v>221</v>
      </c>
      <c r="H5" s="85" t="s">
        <v>222</v>
      </c>
      <c r="I5" s="85" t="s">
        <v>223</v>
      </c>
      <c r="J5" s="85" t="s">
        <v>224</v>
      </c>
      <c r="K5" s="145" t="s">
        <v>225</v>
      </c>
      <c r="L5" s="145" t="s">
        <v>226</v>
      </c>
      <c r="M5" s="145" t="s">
        <v>227</v>
      </c>
      <c r="N5" s="145" t="s">
        <v>228</v>
      </c>
      <c r="O5" s="145" t="s">
        <v>229</v>
      </c>
      <c r="P5" s="145" t="s">
        <v>230</v>
      </c>
      <c r="Q5" s="145" t="s">
        <v>231</v>
      </c>
    </row>
    <row r="6" spans="2:17" ht="27" customHeight="1" x14ac:dyDescent="0.25">
      <c r="B6" s="284" t="s">
        <v>16</v>
      </c>
      <c r="C6" s="284"/>
      <c r="D6" s="284"/>
      <c r="E6" s="284"/>
      <c r="F6" s="284"/>
      <c r="G6" s="284"/>
      <c r="H6" s="284"/>
      <c r="I6" s="284"/>
      <c r="J6" s="284"/>
      <c r="K6" s="284"/>
      <c r="L6" s="284"/>
      <c r="M6" s="284"/>
      <c r="N6" s="284"/>
      <c r="O6" s="284"/>
      <c r="P6" s="284"/>
      <c r="Q6" s="284"/>
    </row>
    <row r="7" spans="2:17" ht="27" customHeight="1" x14ac:dyDescent="0.3">
      <c r="B7" s="185" t="s">
        <v>17</v>
      </c>
      <c r="C7" s="186" t="str">
        <f>IFERROR('APPENDIX 16'!C7/NEPI!C7*100,"0.00")</f>
        <v>0.00</v>
      </c>
      <c r="D7" s="186">
        <f>IFERROR('APPENDIX 16'!D7/NEPI!D7*100,"0.00")</f>
        <v>0</v>
      </c>
      <c r="E7" s="186">
        <f>IFERROR('APPENDIX 16'!E7/NEPI!E7*100,"0.00")</f>
        <v>43.636363636363633</v>
      </c>
      <c r="F7" s="186">
        <f>IFERROR('APPENDIX 16'!F7/NEPI!F7*100,"0.00")</f>
        <v>0</v>
      </c>
      <c r="G7" s="186">
        <f>IFERROR('APPENDIX 16'!G7/NEPI!G7*100,"0.00")</f>
        <v>0</v>
      </c>
      <c r="H7" s="186">
        <f>IFERROR('APPENDIX 16'!H7/NEPI!H7*100,"0.00")</f>
        <v>-833.33333333333337</v>
      </c>
      <c r="I7" s="186" t="str">
        <f>IFERROR('APPENDIX 16'!I7/NEPI!I7*100,"0.00")</f>
        <v>0.00</v>
      </c>
      <c r="J7" s="186" t="str">
        <f>IFERROR('APPENDIX 16'!J7/NEPI!J7*100,"0.00")</f>
        <v>0.00</v>
      </c>
      <c r="K7" s="186" t="str">
        <f>IFERROR('APPENDIX 16'!K7/NEPI!K7*100,"0.00")</f>
        <v>0.00</v>
      </c>
      <c r="L7" s="186">
        <f>IFERROR('APPENDIX 16'!L7/NEPI!L7*100,"0.00")</f>
        <v>-15.072229518133145</v>
      </c>
      <c r="M7" s="186">
        <f>IFERROR('APPENDIX 16'!M7/NEPI!M7*100,"0.00")</f>
        <v>0</v>
      </c>
      <c r="N7" s="186">
        <f>IFERROR('APPENDIX 16'!N7/NEPI!N7*100,"0.00")</f>
        <v>21.283866243592872</v>
      </c>
      <c r="O7" s="186">
        <f>IFERROR('APPENDIX 16'!O7/NEPI!O7*100,"0.00")</f>
        <v>80.264671189594864</v>
      </c>
      <c r="P7" s="186">
        <f>IFERROR('APPENDIX 16'!P7/NEPI!P7*100,"0.00")</f>
        <v>-3.1385423506237684</v>
      </c>
      <c r="Q7" s="186">
        <f>IFERROR('APPENDIX 16'!Q7/NEPI!Q7*100,"0.00")</f>
        <v>79.031569814713308</v>
      </c>
    </row>
    <row r="8" spans="2:17" ht="27" customHeight="1" x14ac:dyDescent="0.3">
      <c r="B8" s="187" t="s">
        <v>18</v>
      </c>
      <c r="C8" s="186" t="str">
        <f>IFERROR('APPENDIX 16'!C8/NEPI!C8*100,"0.00")</f>
        <v>0.00</v>
      </c>
      <c r="D8" s="186">
        <f>IFERROR('APPENDIX 16'!D8/NEPI!D8*100,"0.00")</f>
        <v>-42.990742938523617</v>
      </c>
      <c r="E8" s="186">
        <f>IFERROR('APPENDIX 16'!E8/NEPI!E8*100,"0.00")</f>
        <v>4.5522388059701493</v>
      </c>
      <c r="F8" s="186">
        <f>IFERROR('APPENDIX 16'!F8/NEPI!F8*100,"0.00")</f>
        <v>209.25083003105925</v>
      </c>
      <c r="G8" s="186">
        <f>IFERROR('APPENDIX 16'!G8/NEPI!G8*100,"0.00")</f>
        <v>48.18746120422098</v>
      </c>
      <c r="H8" s="186">
        <f>IFERROR('APPENDIX 16'!H8/NEPI!H8*100,"0.00")</f>
        <v>0.24055498362674146</v>
      </c>
      <c r="I8" s="186">
        <f>IFERROR('APPENDIX 16'!I8/NEPI!I8*100,"0.00")</f>
        <v>24.945819428436803</v>
      </c>
      <c r="J8" s="186">
        <f>IFERROR('APPENDIX 16'!J8/NEPI!J8*100,"0.00")</f>
        <v>24.597816758591662</v>
      </c>
      <c r="K8" s="186">
        <f>IFERROR('APPENDIX 16'!K8/NEPI!K8*100,"0.00")</f>
        <v>-6549.1161178509528</v>
      </c>
      <c r="L8" s="186">
        <f>IFERROR('APPENDIX 16'!L8/NEPI!L8*100,"0.00")</f>
        <v>-795.9205776173286</v>
      </c>
      <c r="M8" s="186">
        <f>IFERROR('APPENDIX 16'!M8/NEPI!M8*100,"0.00")</f>
        <v>-47.525283207661793</v>
      </c>
      <c r="N8" s="186">
        <f>IFERROR('APPENDIX 16'!N8/NEPI!N8*100,"0.00")</f>
        <v>-13.123141077550649</v>
      </c>
      <c r="O8" s="186" t="str">
        <f>IFERROR('APPENDIX 16'!O8/NEPI!O8*100,"0.00")</f>
        <v>0.00</v>
      </c>
      <c r="P8" s="186">
        <f>IFERROR('APPENDIX 16'!P8/NEPI!P8*100,"0.00")</f>
        <v>-122.53032928942808</v>
      </c>
      <c r="Q8" s="186">
        <f>IFERROR('APPENDIX 16'!Q8/NEPI!Q8*100,"0.00")</f>
        <v>57.412195385324353</v>
      </c>
    </row>
    <row r="9" spans="2:17" ht="27" customHeight="1" x14ac:dyDescent="0.3">
      <c r="B9" s="187" t="s">
        <v>19</v>
      </c>
      <c r="C9" s="186">
        <f>IFERROR('APPENDIX 16'!C9/NEPI!C9*100,"0.00")</f>
        <v>185.98130841121497</v>
      </c>
      <c r="D9" s="186">
        <f>IFERROR('APPENDIX 16'!D9/NEPI!D9*100,"0.00")</f>
        <v>0.14090681362725452</v>
      </c>
      <c r="E9" s="186">
        <f>IFERROR('APPENDIX 16'!E9/NEPI!E9*100,"0.00")</f>
        <v>9.9790734889828077</v>
      </c>
      <c r="F9" s="186">
        <f>IFERROR('APPENDIX 16'!F9/NEPI!F9*100,"0.00")</f>
        <v>52.512608801757096</v>
      </c>
      <c r="G9" s="186">
        <f>IFERROR('APPENDIX 16'!G9/NEPI!G9*100,"0.00")</f>
        <v>1567.0889159561509</v>
      </c>
      <c r="H9" s="186">
        <f>IFERROR('APPENDIX 16'!H9/NEPI!H9*100,"0.00")</f>
        <v>47.354497354497354</v>
      </c>
      <c r="I9" s="186">
        <f>IFERROR('APPENDIX 16'!I9/NEPI!I9*100,"0.00")</f>
        <v>71.419082472712418</v>
      </c>
      <c r="J9" s="186">
        <f>IFERROR('APPENDIX 16'!J9/NEPI!J9*100,"0.00")</f>
        <v>-0.56135623666778933</v>
      </c>
      <c r="K9" s="186" t="str">
        <f>IFERROR('APPENDIX 16'!K9/NEPI!K9*100,"0.00")</f>
        <v>0.00</v>
      </c>
      <c r="L9" s="186">
        <f>IFERROR('APPENDIX 16'!L9/NEPI!L9*100,"0.00")</f>
        <v>-87.934989370034685</v>
      </c>
      <c r="M9" s="186">
        <f>IFERROR('APPENDIX 16'!M9/NEPI!M9*100,"0.00")</f>
        <v>109.86507444168734</v>
      </c>
      <c r="N9" s="186">
        <f>IFERROR('APPENDIX 16'!N9/NEPI!N9*100,"0.00")</f>
        <v>-4.0880169375066338</v>
      </c>
      <c r="O9" s="186" t="str">
        <f>IFERROR('APPENDIX 16'!O9/NEPI!O9*100,"0.00")</f>
        <v>0.00</v>
      </c>
      <c r="P9" s="186" t="str">
        <f>IFERROR('APPENDIX 16'!P9/NEPI!P9*100,"0.00")</f>
        <v>0.00</v>
      </c>
      <c r="Q9" s="186">
        <f>IFERROR('APPENDIX 16'!Q9/NEPI!Q9*100,"0.00")</f>
        <v>58.183487048232649</v>
      </c>
    </row>
    <row r="10" spans="2:17" ht="27" customHeight="1" x14ac:dyDescent="0.3">
      <c r="B10" s="187" t="s">
        <v>145</v>
      </c>
      <c r="C10" s="186">
        <f>IFERROR('APPENDIX 16'!C10/NEPI!C10*100,"0.00")</f>
        <v>1122.6666666666667</v>
      </c>
      <c r="D10" s="186">
        <f>IFERROR('APPENDIX 16'!D10/NEPI!D10*100,"0.00")</f>
        <v>381.83486238532112</v>
      </c>
      <c r="E10" s="186">
        <f>IFERROR('APPENDIX 16'!E10/NEPI!E10*100,"0.00")</f>
        <v>159.37669376693765</v>
      </c>
      <c r="F10" s="186">
        <f>IFERROR('APPENDIX 16'!F10/NEPI!F10*100,"0.00")</f>
        <v>-11.738148984198645</v>
      </c>
      <c r="G10" s="186">
        <f>IFERROR('APPENDIX 16'!G10/NEPI!G10*100,"0.00")</f>
        <v>2.5320870535714284</v>
      </c>
      <c r="H10" s="186">
        <f>IFERROR('APPENDIX 16'!H10/NEPI!H10*100,"0.00")</f>
        <v>81.065787331053571</v>
      </c>
      <c r="I10" s="186">
        <f>IFERROR('APPENDIX 16'!I10/NEPI!I10*100,"0.00")</f>
        <v>99.060577892925664</v>
      </c>
      <c r="J10" s="186">
        <f>IFERROR('APPENDIX 16'!J10/NEPI!J10*100,"0.00")</f>
        <v>63.261337116185423</v>
      </c>
      <c r="K10" s="186" t="str">
        <f>IFERROR('APPENDIX 16'!K10/NEPI!K10*100,"0.00")</f>
        <v>0.00</v>
      </c>
      <c r="L10" s="186">
        <f>IFERROR('APPENDIX 16'!L10/NEPI!L10*100,"0.00")</f>
        <v>19.922630560928432</v>
      </c>
      <c r="M10" s="186">
        <f>IFERROR('APPENDIX 16'!M10/NEPI!M10*100,"0.00")</f>
        <v>470.54263565891478</v>
      </c>
      <c r="N10" s="186">
        <f>IFERROR('APPENDIX 16'!N10/NEPI!N10*100,"0.00")</f>
        <v>38.659106070713811</v>
      </c>
      <c r="O10" s="186" t="str">
        <f>IFERROR('APPENDIX 16'!O10/NEPI!O10*100,"0.00")</f>
        <v>0.00</v>
      </c>
      <c r="P10" s="186">
        <f>IFERROR('APPENDIX 16'!P10/NEPI!P10*100,"0.00")</f>
        <v>86.641929499072361</v>
      </c>
      <c r="Q10" s="186">
        <f>IFERROR('APPENDIX 16'!Q10/NEPI!Q10*100,"0.00")</f>
        <v>71.209621837820734</v>
      </c>
    </row>
    <row r="11" spans="2:17" ht="27" customHeight="1" x14ac:dyDescent="0.3">
      <c r="B11" s="187" t="s">
        <v>20</v>
      </c>
      <c r="C11" s="186">
        <f>IFERROR('APPENDIX 16'!C11/NEPI!C11*100,"0.00")</f>
        <v>-450.78125</v>
      </c>
      <c r="D11" s="186">
        <f>IFERROR('APPENDIX 16'!D11/NEPI!D11*100,"0.00")</f>
        <v>25.019461310913904</v>
      </c>
      <c r="E11" s="186">
        <f>IFERROR('APPENDIX 16'!E11/NEPI!E11*100,"0.00")</f>
        <v>65.393184991533232</v>
      </c>
      <c r="F11" s="186">
        <f>IFERROR('APPENDIX 16'!F11/NEPI!F11*100,"0.00")</f>
        <v>36.695445380757896</v>
      </c>
      <c r="G11" s="186">
        <f>IFERROR('APPENDIX 16'!G11/NEPI!G11*100,"0.00")</f>
        <v>107.124826813946</v>
      </c>
      <c r="H11" s="186">
        <f>IFERROR('APPENDIX 16'!H11/NEPI!H11*100,"0.00")</f>
        <v>40.885244575112274</v>
      </c>
      <c r="I11" s="186">
        <f>IFERROR('APPENDIX 16'!I11/NEPI!I11*100,"0.00")</f>
        <v>71.225745702504412</v>
      </c>
      <c r="J11" s="186">
        <f>IFERROR('APPENDIX 16'!J11/NEPI!J11*100,"0.00")</f>
        <v>54.49501043096322</v>
      </c>
      <c r="K11" s="186" t="str">
        <f>IFERROR('APPENDIX 16'!K11/NEPI!K11*100,"0.00")</f>
        <v>0.00</v>
      </c>
      <c r="L11" s="186">
        <f>IFERROR('APPENDIX 16'!L11/NEPI!L11*100,"0.00")</f>
        <v>40.282345163257517</v>
      </c>
      <c r="M11" s="186">
        <f>IFERROR('APPENDIX 16'!M11/NEPI!M11*100,"0.00")</f>
        <v>36.329016950665313</v>
      </c>
      <c r="N11" s="186">
        <f>IFERROR('APPENDIX 16'!N11/NEPI!N11*100,"0.00")</f>
        <v>41.846080151618494</v>
      </c>
      <c r="O11" s="186">
        <f>IFERROR('APPENDIX 16'!O11/NEPI!O11*100,"0.00")</f>
        <v>78.677303129768163</v>
      </c>
      <c r="P11" s="186">
        <f>IFERROR('APPENDIX 16'!P11/NEPI!P11*100,"0.00")</f>
        <v>108.1155876781708</v>
      </c>
      <c r="Q11" s="186">
        <f>IFERROR('APPENDIX 16'!Q11/NEPI!Q11*100,"0.00")</f>
        <v>64.238649208640268</v>
      </c>
    </row>
    <row r="12" spans="2:17" ht="27" customHeight="1" x14ac:dyDescent="0.3">
      <c r="B12" s="187" t="s">
        <v>139</v>
      </c>
      <c r="C12" s="186" t="str">
        <f>IFERROR('APPENDIX 16'!C12/NEPI!C12*100,"0.00")</f>
        <v>0.00</v>
      </c>
      <c r="D12" s="186">
        <f>IFERROR('APPENDIX 16'!D12/NEPI!D12*100,"0.00")</f>
        <v>136.83929524826482</v>
      </c>
      <c r="E12" s="186">
        <f>IFERROR('APPENDIX 16'!E12/NEPI!E12*100,"0.00")</f>
        <v>26.996607335230653</v>
      </c>
      <c r="F12" s="186">
        <f>IFERROR('APPENDIX 16'!F12/NEPI!F12*100,"0.00")</f>
        <v>50.526496755060812</v>
      </c>
      <c r="G12" s="186">
        <f>IFERROR('APPENDIX 16'!G12/NEPI!G12*100,"0.00")</f>
        <v>31.191219001206932</v>
      </c>
      <c r="H12" s="186">
        <f>IFERROR('APPENDIX 16'!H12/NEPI!H12*100,"0.00")</f>
        <v>18.550032053149952</v>
      </c>
      <c r="I12" s="186">
        <f>IFERROR('APPENDIX 16'!I12/NEPI!I12*100,"0.00")</f>
        <v>73.31824620985175</v>
      </c>
      <c r="J12" s="186">
        <f>IFERROR('APPENDIX 16'!J12/NEPI!J12*100,"0.00")</f>
        <v>57.841103008473326</v>
      </c>
      <c r="K12" s="186" t="str">
        <f>IFERROR('APPENDIX 16'!K12/NEPI!K12*100,"0.00")</f>
        <v>0.00</v>
      </c>
      <c r="L12" s="186">
        <f>IFERROR('APPENDIX 16'!L12/NEPI!L12*100,"0.00")</f>
        <v>14.761778855455097</v>
      </c>
      <c r="M12" s="186">
        <f>IFERROR('APPENDIX 16'!M12/NEPI!M12*100,"0.00")</f>
        <v>87.810671027221403</v>
      </c>
      <c r="N12" s="186">
        <f>IFERROR('APPENDIX 16'!N12/NEPI!N12*100,"0.00")</f>
        <v>40.32060733444176</v>
      </c>
      <c r="O12" s="186">
        <f>IFERROR('APPENDIX 16'!O12/NEPI!O12*100,"0.00")</f>
        <v>74.702961083739012</v>
      </c>
      <c r="P12" s="186">
        <f>IFERROR('APPENDIX 16'!P12/NEPI!P12*100,"0.00")</f>
        <v>53.511163817293749</v>
      </c>
      <c r="Q12" s="186">
        <f>IFERROR('APPENDIX 16'!Q12/NEPI!Q12*100,"0.00")</f>
        <v>62.482560796486311</v>
      </c>
    </row>
    <row r="13" spans="2:17" ht="27" customHeight="1" x14ac:dyDescent="0.3">
      <c r="B13" s="187" t="s">
        <v>21</v>
      </c>
      <c r="C13" s="186" t="str">
        <f>IFERROR('APPENDIX 16'!C13/NEPI!C13*100,"0.00")</f>
        <v>0.00</v>
      </c>
      <c r="D13" s="186">
        <f>IFERROR('APPENDIX 16'!D13/NEPI!D13*100,"0.00")</f>
        <v>-34.038383013474885</v>
      </c>
      <c r="E13" s="186">
        <f>IFERROR('APPENDIX 16'!E13/NEPI!E13*100,"0.00")</f>
        <v>30.525631191008241</v>
      </c>
      <c r="F13" s="186">
        <f>IFERROR('APPENDIX 16'!F13/NEPI!F13*100,"0.00")</f>
        <v>39.001604984894264</v>
      </c>
      <c r="G13" s="186">
        <f>IFERROR('APPENDIX 16'!G13/NEPI!G13*100,"0.00")</f>
        <v>144.03390914907231</v>
      </c>
      <c r="H13" s="186">
        <f>IFERROR('APPENDIX 16'!H13/NEPI!H13*100,"0.00")</f>
        <v>101.21857665525789</v>
      </c>
      <c r="I13" s="186">
        <f>IFERROR('APPENDIX 16'!I13/NEPI!I13*100,"0.00")</f>
        <v>79.906569738894262</v>
      </c>
      <c r="J13" s="186">
        <f>IFERROR('APPENDIX 16'!J13/NEPI!J13*100,"0.00")</f>
        <v>60.617415115358462</v>
      </c>
      <c r="K13" s="186">
        <f>IFERROR('APPENDIX 16'!K13/NEPI!K13*100,"0.00")</f>
        <v>0</v>
      </c>
      <c r="L13" s="186">
        <f>IFERROR('APPENDIX 16'!L13/NEPI!L13*100,"0.00")</f>
        <v>17.096196053249503</v>
      </c>
      <c r="M13" s="186">
        <f>IFERROR('APPENDIX 16'!M13/NEPI!M13*100,"0.00")</f>
        <v>25.610314965984383</v>
      </c>
      <c r="N13" s="186">
        <f>IFERROR('APPENDIX 16'!N13/NEPI!N13*100,"0.00")</f>
        <v>58.159020217729399</v>
      </c>
      <c r="O13" s="186">
        <f>IFERROR('APPENDIX 16'!O13/NEPI!O13*100,"0.00")</f>
        <v>76.621951497052805</v>
      </c>
      <c r="P13" s="186">
        <f>IFERROR('APPENDIX 16'!P13/NEPI!P13*100,"0.00")</f>
        <v>190.22961464263867</v>
      </c>
      <c r="Q13" s="186">
        <f>IFERROR('APPENDIX 16'!Q13/NEPI!Q13*100,"0.00")</f>
        <v>67.035717490022193</v>
      </c>
    </row>
    <row r="14" spans="2:17" ht="27" customHeight="1" x14ac:dyDescent="0.3">
      <c r="B14" s="187" t="s">
        <v>22</v>
      </c>
      <c r="C14" s="186" t="str">
        <f>IFERROR('APPENDIX 16'!C14/NEPI!C14*100,"0.00")</f>
        <v>0.00</v>
      </c>
      <c r="D14" s="186">
        <f>IFERROR('APPENDIX 16'!D14/NEPI!D14*100,"0.00")</f>
        <v>89.615690959776984</v>
      </c>
      <c r="E14" s="186">
        <f>IFERROR('APPENDIX 16'!E14/NEPI!E14*100,"0.00")</f>
        <v>-196.82539682539681</v>
      </c>
      <c r="F14" s="186">
        <f>IFERROR('APPENDIX 16'!F14/NEPI!F14*100,"0.00")</f>
        <v>201.55216284987279</v>
      </c>
      <c r="G14" s="186">
        <f>IFERROR('APPENDIX 16'!G14/NEPI!G14*100,"0.00")</f>
        <v>-532.71179570328343</v>
      </c>
      <c r="H14" s="186">
        <f>IFERROR('APPENDIX 16'!H14/NEPI!H14*100,"0.00")</f>
        <v>22.207782080939882</v>
      </c>
      <c r="I14" s="186">
        <f>IFERROR('APPENDIX 16'!I14/NEPI!I14*100,"0.00")</f>
        <v>136.46885311468853</v>
      </c>
      <c r="J14" s="186">
        <f>IFERROR('APPENDIX 16'!J14/NEPI!J14*100,"0.00")</f>
        <v>271.38648499355554</v>
      </c>
      <c r="K14" s="186" t="str">
        <f>IFERROR('APPENDIX 16'!K14/NEPI!K14*100,"0.00")</f>
        <v>0.00</v>
      </c>
      <c r="L14" s="186">
        <f>IFERROR('APPENDIX 16'!L14/NEPI!L14*100,"0.00")</f>
        <v>-395.27603870233349</v>
      </c>
      <c r="M14" s="186">
        <f>IFERROR('APPENDIX 16'!M14/NEPI!M14*100,"0.00")</f>
        <v>37.203655185634865</v>
      </c>
      <c r="N14" s="186">
        <f>IFERROR('APPENDIX 16'!N14/NEPI!N14*100,"0.00")</f>
        <v>93.819734161249642</v>
      </c>
      <c r="O14" s="186" t="str">
        <f>IFERROR('APPENDIX 16'!O14/NEPI!O14*100,"0.00")</f>
        <v>0.00</v>
      </c>
      <c r="P14" s="186">
        <f>IFERROR('APPENDIX 16'!P14/NEPI!P14*100,"0.00")</f>
        <v>-36.237298266586969</v>
      </c>
      <c r="Q14" s="186">
        <f>IFERROR('APPENDIX 16'!Q14/NEPI!Q14*100,"0.00")</f>
        <v>48.984707946853852</v>
      </c>
    </row>
    <row r="15" spans="2:17" ht="27" customHeight="1" x14ac:dyDescent="0.3">
      <c r="B15" s="187" t="s">
        <v>23</v>
      </c>
      <c r="C15" s="186" t="str">
        <f>IFERROR('APPENDIX 16'!C15/NEPI!C15*100,"0.00")</f>
        <v>0.00</v>
      </c>
      <c r="D15" s="186" t="str">
        <f>IFERROR('APPENDIX 16'!D15/NEPI!D15*100,"0.00")</f>
        <v>0.00</v>
      </c>
      <c r="E15" s="186" t="str">
        <f>IFERROR('APPENDIX 16'!E15/NEPI!E15*100,"0.00")</f>
        <v>0.00</v>
      </c>
      <c r="F15" s="186" t="str">
        <f>IFERROR('APPENDIX 16'!F15/NEPI!F15*100,"0.00")</f>
        <v>0.00</v>
      </c>
      <c r="G15" s="186" t="str">
        <f>IFERROR('APPENDIX 16'!G15/NEPI!G15*100,"0.00")</f>
        <v>0.00</v>
      </c>
      <c r="H15" s="186" t="str">
        <f>IFERROR('APPENDIX 16'!H15/NEPI!H15*100,"0.00")</f>
        <v>0.00</v>
      </c>
      <c r="I15" s="186">
        <f>IFERROR('APPENDIX 16'!I15/NEPI!I15*100,"0.00")</f>
        <v>57.74505724808531</v>
      </c>
      <c r="J15" s="186">
        <f>IFERROR('APPENDIX 16'!J15/NEPI!J15*100,"0.00")</f>
        <v>48.3778498138077</v>
      </c>
      <c r="K15" s="186">
        <f>IFERROR('APPENDIX 16'!K15/NEPI!K15*100,"0.00")</f>
        <v>65.360729135052011</v>
      </c>
      <c r="L15" s="186" t="str">
        <f>IFERROR('APPENDIX 16'!L15/NEPI!L15*100,"0.00")</f>
        <v>0.00</v>
      </c>
      <c r="M15" s="186" t="str">
        <f>IFERROR('APPENDIX 16'!M15/NEPI!M15*100,"0.00")</f>
        <v>0.00</v>
      </c>
      <c r="N15" s="186" t="str">
        <f>IFERROR('APPENDIX 16'!N15/NEPI!N15*100,"0.00")</f>
        <v>0.00</v>
      </c>
      <c r="O15" s="186" t="str">
        <f>IFERROR('APPENDIX 16'!O15/NEPI!O15*100,"0.00")</f>
        <v>0.00</v>
      </c>
      <c r="P15" s="186" t="str">
        <f>IFERROR('APPENDIX 16'!P15/NEPI!P15*100,"0.00")</f>
        <v>0.00</v>
      </c>
      <c r="Q15" s="186">
        <f>IFERROR('APPENDIX 16'!Q15/NEPI!Q15*100,"0.00")</f>
        <v>64.636300475621496</v>
      </c>
    </row>
    <row r="16" spans="2:17" ht="27" customHeight="1" x14ac:dyDescent="0.3">
      <c r="B16" s="187" t="s">
        <v>24</v>
      </c>
      <c r="C16" s="186">
        <f>IFERROR('APPENDIX 16'!C16/NEPI!C16*100,"0.00")</f>
        <v>0</v>
      </c>
      <c r="D16" s="186">
        <f>IFERROR('APPENDIX 16'!D16/NEPI!D16*100,"0.00")</f>
        <v>22.236442169252921</v>
      </c>
      <c r="E16" s="186">
        <f>IFERROR('APPENDIX 16'!E16/NEPI!E16*100,"0.00")</f>
        <v>32.725446256085313</v>
      </c>
      <c r="F16" s="186">
        <f>IFERROR('APPENDIX 16'!F16/NEPI!F16*100,"0.00")</f>
        <v>67.43281903318092</v>
      </c>
      <c r="G16" s="186">
        <f>IFERROR('APPENDIX 16'!G16/NEPI!G16*100,"0.00")</f>
        <v>88.191024807209885</v>
      </c>
      <c r="H16" s="186">
        <f>IFERROR('APPENDIX 16'!H16/NEPI!H16*100,"0.00")</f>
        <v>28.08149405772496</v>
      </c>
      <c r="I16" s="186">
        <f>IFERROR('APPENDIX 16'!I16/NEPI!I16*100,"0.00")</f>
        <v>82.811774704612063</v>
      </c>
      <c r="J16" s="186">
        <f>IFERROR('APPENDIX 16'!J16/NEPI!J16*100,"0.00")</f>
        <v>54.874117081846897</v>
      </c>
      <c r="K16" s="186">
        <f>IFERROR('APPENDIX 16'!K16/NEPI!K16*100,"0.00")</f>
        <v>116.69903226850505</v>
      </c>
      <c r="L16" s="186">
        <f>IFERROR('APPENDIX 16'!L16/NEPI!L16*100,"0.00")</f>
        <v>31.961018297533812</v>
      </c>
      <c r="M16" s="186">
        <f>IFERROR('APPENDIX 16'!M16/NEPI!M16*100,"0.00")</f>
        <v>208.01349150965342</v>
      </c>
      <c r="N16" s="186">
        <f>IFERROR('APPENDIX 16'!N16/NEPI!N16*100,"0.00")</f>
        <v>46.793332501715213</v>
      </c>
      <c r="O16" s="186" t="str">
        <f>IFERROR('APPENDIX 16'!O16/NEPI!O16*100,"0.00")</f>
        <v>0.00</v>
      </c>
      <c r="P16" s="186">
        <f>IFERROR('APPENDIX 16'!P16/NEPI!P16*100,"0.00")</f>
        <v>2.589297570043819</v>
      </c>
      <c r="Q16" s="186">
        <f>IFERROR('APPENDIX 16'!Q16/NEPI!Q16*100,"0.00")</f>
        <v>66.483937777477806</v>
      </c>
    </row>
    <row r="17" spans="2:17" ht="27" customHeight="1" x14ac:dyDescent="0.3">
      <c r="B17" s="187" t="s">
        <v>25</v>
      </c>
      <c r="C17" s="186" t="str">
        <f>IFERROR('APPENDIX 16'!C17/NEPI!C17*100,"0.00")</f>
        <v>0.00</v>
      </c>
      <c r="D17" s="186">
        <f>IFERROR('APPENDIX 16'!D17/NEPI!D17*100,"0.00")</f>
        <v>46.666173314585954</v>
      </c>
      <c r="E17" s="186">
        <f>IFERROR('APPENDIX 16'!E17/NEPI!E17*100,"0.00")</f>
        <v>22.988133065300566</v>
      </c>
      <c r="F17" s="186">
        <f>IFERROR('APPENDIX 16'!F17/NEPI!F17*100,"0.00")</f>
        <v>47.62463125933423</v>
      </c>
      <c r="G17" s="186">
        <f>IFERROR('APPENDIX 16'!G17/NEPI!G17*100,"0.00")</f>
        <v>-19.327288680900846</v>
      </c>
      <c r="H17" s="186">
        <f>IFERROR('APPENDIX 16'!H17/NEPI!H17*100,"0.00")</f>
        <v>67.747830839652934</v>
      </c>
      <c r="I17" s="186">
        <f>IFERROR('APPENDIX 16'!I17/NEPI!I17*100,"0.00")</f>
        <v>91.166391809984788</v>
      </c>
      <c r="J17" s="186">
        <f>IFERROR('APPENDIX 16'!J17/NEPI!J17*100,"0.00")</f>
        <v>100.16019073874007</v>
      </c>
      <c r="K17" s="186" t="str">
        <f>IFERROR('APPENDIX 16'!K17/NEPI!K17*100,"0.00")</f>
        <v>0.00</v>
      </c>
      <c r="L17" s="186">
        <f>IFERROR('APPENDIX 16'!L17/NEPI!L17*100,"0.00")</f>
        <v>26.430654215211497</v>
      </c>
      <c r="M17" s="186">
        <f>IFERROR('APPENDIX 16'!M17/NEPI!M17*100,"0.00")</f>
        <v>45.193003954770788</v>
      </c>
      <c r="N17" s="186">
        <f>IFERROR('APPENDIX 16'!N17/NEPI!N17*100,"0.00")</f>
        <v>36.968255935813211</v>
      </c>
      <c r="O17" s="186">
        <f>IFERROR('APPENDIX 16'!O17/NEPI!O17*100,"0.00")</f>
        <v>83.687002976343081</v>
      </c>
      <c r="P17" s="186">
        <f>IFERROR('APPENDIX 16'!P17/NEPI!P17*100,"0.00")</f>
        <v>-58.578033237535919</v>
      </c>
      <c r="Q17" s="186">
        <f>IFERROR('APPENDIX 16'!Q17/NEPI!Q17*100,"0.00")</f>
        <v>76.705025560860193</v>
      </c>
    </row>
    <row r="18" spans="2:17" ht="27" customHeight="1" x14ac:dyDescent="0.3">
      <c r="B18" s="187" t="s">
        <v>26</v>
      </c>
      <c r="C18" s="186">
        <f>IFERROR('APPENDIX 16'!C18/NEPI!C18*100,"0.00")</f>
        <v>480.68513119533532</v>
      </c>
      <c r="D18" s="186">
        <f>IFERROR('APPENDIX 16'!D18/NEPI!D18*100,"0.00")</f>
        <v>133.65698389771572</v>
      </c>
      <c r="E18" s="186">
        <f>IFERROR('APPENDIX 16'!E18/NEPI!E18*100,"0.00")</f>
        <v>96.376358027451161</v>
      </c>
      <c r="F18" s="186">
        <f>IFERROR('APPENDIX 16'!F18/NEPI!F18*100,"0.00")</f>
        <v>152.25489969225075</v>
      </c>
      <c r="G18" s="186">
        <f>IFERROR('APPENDIX 16'!G18/NEPI!G18*100,"0.00")</f>
        <v>20.669279589359967</v>
      </c>
      <c r="H18" s="186">
        <f>IFERROR('APPENDIX 16'!H18/NEPI!H18*100,"0.00")</f>
        <v>40.333331063922493</v>
      </c>
      <c r="I18" s="186">
        <f>IFERROR('APPENDIX 16'!I18/NEPI!I18*100,"0.00")</f>
        <v>62.256253986902308</v>
      </c>
      <c r="J18" s="186">
        <f>IFERROR('APPENDIX 16'!J18/NEPI!J18*100,"0.00")</f>
        <v>58.204995246737532</v>
      </c>
      <c r="K18" s="186">
        <f>IFERROR('APPENDIX 16'!K18/NEPI!K18*100,"0.00")</f>
        <v>21.424466959020112</v>
      </c>
      <c r="L18" s="186">
        <f>IFERROR('APPENDIX 16'!L18/NEPI!L18*100,"0.00")</f>
        <v>12.779934914182018</v>
      </c>
      <c r="M18" s="186">
        <f>IFERROR('APPENDIX 16'!M18/NEPI!M18*100,"0.00")</f>
        <v>56.910949023750987</v>
      </c>
      <c r="N18" s="186">
        <f>IFERROR('APPENDIX 16'!N18/NEPI!N18*100,"0.00")</f>
        <v>82.532273748449185</v>
      </c>
      <c r="O18" s="186">
        <f>IFERROR('APPENDIX 16'!O18/NEPI!O18*100,"0.00")</f>
        <v>60.627718270872791</v>
      </c>
      <c r="P18" s="186">
        <f>IFERROR('APPENDIX 16'!P18/NEPI!P18*100,"0.00")</f>
        <v>-128.68680984031988</v>
      </c>
      <c r="Q18" s="186">
        <f>IFERROR('APPENDIX 16'!Q18/NEPI!Q18*100,"0.00")</f>
        <v>58.224593243928538</v>
      </c>
    </row>
    <row r="19" spans="2:17" ht="27" customHeight="1" x14ac:dyDescent="0.3">
      <c r="B19" s="187" t="s">
        <v>27</v>
      </c>
      <c r="C19" s="186">
        <f>IFERROR('APPENDIX 16'!C19/NEPI!C19*100,"0.00")</f>
        <v>0</v>
      </c>
      <c r="D19" s="186">
        <f>IFERROR('APPENDIX 16'!D19/NEPI!D19*100,"0.00")</f>
        <v>337.54895839246183</v>
      </c>
      <c r="E19" s="186">
        <f>IFERROR('APPENDIX 16'!E19/NEPI!E19*100,"0.00")</f>
        <v>51.637159718256228</v>
      </c>
      <c r="F19" s="186">
        <f>IFERROR('APPENDIX 16'!F19/NEPI!F19*100,"0.00")</f>
        <v>-11.321995080159471</v>
      </c>
      <c r="G19" s="186">
        <f>IFERROR('APPENDIX 16'!G19/NEPI!G19*100,"0.00")</f>
        <v>69.30352237560416</v>
      </c>
      <c r="H19" s="186">
        <f>IFERROR('APPENDIX 16'!H19/NEPI!H19*100,"0.00")</f>
        <v>48.792836966369983</v>
      </c>
      <c r="I19" s="186">
        <f>IFERROR('APPENDIX 16'!I19/NEPI!I19*100,"0.00")</f>
        <v>83.027097613545891</v>
      </c>
      <c r="J19" s="186">
        <f>IFERROR('APPENDIX 16'!J19/NEPI!J19*100,"0.00")</f>
        <v>56.805644690693327</v>
      </c>
      <c r="K19" s="186" t="str">
        <f>IFERROR('APPENDIX 16'!K19/NEPI!K19*100,"0.00")</f>
        <v>0.00</v>
      </c>
      <c r="L19" s="186">
        <f>IFERROR('APPENDIX 16'!L19/NEPI!L19*100,"0.00")</f>
        <v>37.57992847079224</v>
      </c>
      <c r="M19" s="186">
        <f>IFERROR('APPENDIX 16'!M19/NEPI!M19*100,"0.00")</f>
        <v>13.673064565697205</v>
      </c>
      <c r="N19" s="186">
        <f>IFERROR('APPENDIX 16'!N19/NEPI!N19*100,"0.00")</f>
        <v>64.108217788298944</v>
      </c>
      <c r="O19" s="186" t="str">
        <f>IFERROR('APPENDIX 16'!O19/NEPI!O19*100,"0.00")</f>
        <v>0.00</v>
      </c>
      <c r="P19" s="186">
        <f>IFERROR('APPENDIX 16'!P19/NEPI!P19*100,"0.00")</f>
        <v>-19.607728679002978</v>
      </c>
      <c r="Q19" s="186">
        <f>IFERROR('APPENDIX 16'!Q19/NEPI!Q19*100,"0.00")</f>
        <v>59.141337664399373</v>
      </c>
    </row>
    <row r="20" spans="2:17" ht="27" customHeight="1" x14ac:dyDescent="0.3">
      <c r="B20" s="187" t="s">
        <v>28</v>
      </c>
      <c r="C20" s="186">
        <f>IFERROR('APPENDIX 16'!C20/NEPI!C20*100,"0.00")</f>
        <v>-87.124463519313295</v>
      </c>
      <c r="D20" s="186">
        <f>IFERROR('APPENDIX 16'!D20/NEPI!D20*100,"0.00")</f>
        <v>133.45941402497598</v>
      </c>
      <c r="E20" s="186">
        <f>IFERROR('APPENDIX 16'!E20/NEPI!E20*100,"0.00")</f>
        <v>32.849125813834398</v>
      </c>
      <c r="F20" s="186">
        <f>IFERROR('APPENDIX 16'!F20/NEPI!F20*100,"0.00")</f>
        <v>24.828202628035474</v>
      </c>
      <c r="G20" s="186">
        <f>IFERROR('APPENDIX 16'!G20/NEPI!G20*100,"0.00")</f>
        <v>32.061921481008618</v>
      </c>
      <c r="H20" s="186">
        <f>IFERROR('APPENDIX 16'!H20/NEPI!H20*100,"0.00")</f>
        <v>42.804455127617018</v>
      </c>
      <c r="I20" s="186">
        <f>IFERROR('APPENDIX 16'!I20/NEPI!I20*100,"0.00")</f>
        <v>81.654942199121777</v>
      </c>
      <c r="J20" s="186">
        <f>IFERROR('APPENDIX 16'!J20/NEPI!J20*100,"0.00")</f>
        <v>60.613738801094144</v>
      </c>
      <c r="K20" s="186">
        <f>IFERROR('APPENDIX 16'!K20/NEPI!K20*100,"0.00")</f>
        <v>-77.947434292866077</v>
      </c>
      <c r="L20" s="186">
        <f>IFERROR('APPENDIX 16'!L20/NEPI!L20*100,"0.00")</f>
        <v>21.106894137587972</v>
      </c>
      <c r="M20" s="186">
        <f>IFERROR('APPENDIX 16'!M20/NEPI!M20*100,"0.00")</f>
        <v>15.820171701946393</v>
      </c>
      <c r="N20" s="186">
        <f>IFERROR('APPENDIX 16'!N20/NEPI!N20*100,"0.00")</f>
        <v>16.6396204076595</v>
      </c>
      <c r="O20" s="186">
        <f>IFERROR('APPENDIX 16'!O20/NEPI!O20*100,"0.00")</f>
        <v>69.728966477358114</v>
      </c>
      <c r="P20" s="186">
        <f>IFERROR('APPENDIX 16'!P20/NEPI!P20*100,"0.00")</f>
        <v>64.833255210417406</v>
      </c>
      <c r="Q20" s="186">
        <f>IFERROR('APPENDIX 16'!Q20/NEPI!Q20*100,"0.00")</f>
        <v>56.813581761223354</v>
      </c>
    </row>
    <row r="21" spans="2:17" ht="27" customHeight="1" x14ac:dyDescent="0.3">
      <c r="B21" s="187" t="s">
        <v>29</v>
      </c>
      <c r="C21" s="186">
        <f>IFERROR('APPENDIX 16'!C21/NEPI!C21*100,"0.00")</f>
        <v>207.53408275532169</v>
      </c>
      <c r="D21" s="186">
        <f>IFERROR('APPENDIX 16'!D21/NEPI!D21*100,"0.00")</f>
        <v>54.498056467192704</v>
      </c>
      <c r="E21" s="186">
        <f>IFERROR('APPENDIX 16'!E21/NEPI!E21*100,"0.00")</f>
        <v>55.684007707129091</v>
      </c>
      <c r="F21" s="186">
        <f>IFERROR('APPENDIX 16'!F21/NEPI!F21*100,"0.00")</f>
        <v>78.624438850974386</v>
      </c>
      <c r="G21" s="186">
        <f>IFERROR('APPENDIX 16'!G21/NEPI!G21*100,"0.00")</f>
        <v>28.84633262061913</v>
      </c>
      <c r="H21" s="186">
        <f>IFERROR('APPENDIX 16'!H21/NEPI!H21*100,"0.00")</f>
        <v>21.641323481149243</v>
      </c>
      <c r="I21" s="186">
        <f>IFERROR('APPENDIX 16'!I21/NEPI!I21*100,"0.00")</f>
        <v>57.30228997895005</v>
      </c>
      <c r="J21" s="186">
        <f>IFERROR('APPENDIX 16'!J21/NEPI!J21*100,"0.00")</f>
        <v>59.383621577105203</v>
      </c>
      <c r="K21" s="186" t="str">
        <f>IFERROR('APPENDIX 16'!K21/NEPI!K21*100,"0.00")</f>
        <v>0.00</v>
      </c>
      <c r="L21" s="186">
        <f>IFERROR('APPENDIX 16'!L21/NEPI!L21*100,"0.00")</f>
        <v>82.930171664892512</v>
      </c>
      <c r="M21" s="186">
        <f>IFERROR('APPENDIX 16'!M21/NEPI!M21*100,"0.00")</f>
        <v>63.003045981014857</v>
      </c>
      <c r="N21" s="186">
        <f>IFERROR('APPENDIX 16'!N21/NEPI!N21*100,"0.00")</f>
        <v>59.874802497930936</v>
      </c>
      <c r="O21" s="186">
        <f>IFERROR('APPENDIX 16'!O21/NEPI!O21*100,"0.00")</f>
        <v>136.08531583264971</v>
      </c>
      <c r="P21" s="186">
        <f>IFERROR('APPENDIX 16'!P21/NEPI!P21*100,"0.00")</f>
        <v>72.624647224835371</v>
      </c>
      <c r="Q21" s="186">
        <f>IFERROR('APPENDIX 16'!Q21/NEPI!Q21*100,"0.00")</f>
        <v>63.119533272459385</v>
      </c>
    </row>
    <row r="22" spans="2:17" ht="27" customHeight="1" x14ac:dyDescent="0.3">
      <c r="B22" s="187" t="s">
        <v>30</v>
      </c>
      <c r="C22" s="186" t="str">
        <f>IFERROR('APPENDIX 16'!C22/NEPI!C22*100,"0.00")</f>
        <v>0.00</v>
      </c>
      <c r="D22" s="186">
        <f>IFERROR('APPENDIX 16'!D22/NEPI!D22*100,"0.00")</f>
        <v>-57.236910316226016</v>
      </c>
      <c r="E22" s="186">
        <f>IFERROR('APPENDIX 16'!E22/NEPI!E22*100,"0.00")</f>
        <v>138.36890158516778</v>
      </c>
      <c r="F22" s="186">
        <f>IFERROR('APPENDIX 16'!F22/NEPI!F22*100,"0.00")</f>
        <v>177.4003567850248</v>
      </c>
      <c r="G22" s="186">
        <f>IFERROR('APPENDIX 16'!G22/NEPI!G22*100,"0.00")</f>
        <v>-67.580618759207724</v>
      </c>
      <c r="H22" s="186">
        <f>IFERROR('APPENDIX 16'!H22/NEPI!H22*100,"0.00")</f>
        <v>-20.685272649205668</v>
      </c>
      <c r="I22" s="186">
        <f>IFERROR('APPENDIX 16'!I22/NEPI!I22*100,"0.00")</f>
        <v>64.378359943322664</v>
      </c>
      <c r="J22" s="186">
        <f>IFERROR('APPENDIX 16'!J22/NEPI!J22*100,"0.00")</f>
        <v>75.028012092767597</v>
      </c>
      <c r="K22" s="186">
        <f>IFERROR('APPENDIX 16'!K22/NEPI!K22*100,"0.00")</f>
        <v>0</v>
      </c>
      <c r="L22" s="186">
        <f>IFERROR('APPENDIX 16'!L22/NEPI!L22*100,"0.00")</f>
        <v>-39.975232198142415</v>
      </c>
      <c r="M22" s="186">
        <f>IFERROR('APPENDIX 16'!M22/NEPI!M22*100,"0.00")</f>
        <v>68.897784131522528</v>
      </c>
      <c r="N22" s="186">
        <f>IFERROR('APPENDIX 16'!N22/NEPI!N22*100,"0.00")</f>
        <v>49.445586433173894</v>
      </c>
      <c r="O22" s="186" t="str">
        <f>IFERROR('APPENDIX 16'!O22/NEPI!O22*100,"0.00")</f>
        <v>0.00</v>
      </c>
      <c r="P22" s="186">
        <f>IFERROR('APPENDIX 16'!P22/NEPI!P22*100,"0.00")</f>
        <v>15.075205104831358</v>
      </c>
      <c r="Q22" s="186">
        <f>IFERROR('APPENDIX 16'!Q22/NEPI!Q22*100,"0.00")</f>
        <v>58.731739540418836</v>
      </c>
    </row>
    <row r="23" spans="2:17" ht="27" customHeight="1" x14ac:dyDescent="0.3">
      <c r="B23" s="187" t="s">
        <v>31</v>
      </c>
      <c r="C23" s="186" t="str">
        <f>IFERROR('APPENDIX 16'!C23/NEPI!C23*100,"0.00")</f>
        <v>0.00</v>
      </c>
      <c r="D23" s="186">
        <f>IFERROR('APPENDIX 16'!D23/NEPI!D23*100,"0.00")</f>
        <v>8422.2222222222226</v>
      </c>
      <c r="E23" s="186">
        <f>IFERROR('APPENDIX 16'!E23/NEPI!E23*100,"0.00")</f>
        <v>999.53917050691246</v>
      </c>
      <c r="F23" s="186">
        <f>IFERROR('APPENDIX 16'!F23/NEPI!F23*100,"0.00")</f>
        <v>-0.92794759825327522</v>
      </c>
      <c r="G23" s="186">
        <f>IFERROR('APPENDIX 16'!G23/NEPI!G23*100,"0.00")</f>
        <v>3.041825095057034</v>
      </c>
      <c r="H23" s="186">
        <f>IFERROR('APPENDIX 16'!H23/NEPI!H23*100,"0.00")</f>
        <v>-19.230769230769234</v>
      </c>
      <c r="I23" s="186">
        <f>IFERROR('APPENDIX 16'!I23/NEPI!I23*100,"0.00")</f>
        <v>84.451537135605108</v>
      </c>
      <c r="J23" s="186">
        <f>IFERROR('APPENDIX 16'!J23/NEPI!J23*100,"0.00")</f>
        <v>69.363781083603229</v>
      </c>
      <c r="K23" s="186">
        <f>IFERROR('APPENDIX 16'!K23/NEPI!K23*100,"0.00")</f>
        <v>48.872239010561074</v>
      </c>
      <c r="L23" s="186">
        <f>IFERROR('APPENDIX 16'!L23/NEPI!L23*100,"0.00")</f>
        <v>-5.3571428571428568</v>
      </c>
      <c r="M23" s="186">
        <f>IFERROR('APPENDIX 16'!M23/NEPI!M23*100,"0.00")</f>
        <v>1207.6433121019109</v>
      </c>
      <c r="N23" s="186">
        <f>IFERROR('APPENDIX 16'!N23/NEPI!N23*100,"0.00")</f>
        <v>47.258485639686683</v>
      </c>
      <c r="O23" s="186" t="str">
        <f>IFERROR('APPENDIX 16'!O23/NEPI!O23*100,"0.00")</f>
        <v>0.00</v>
      </c>
      <c r="P23" s="186">
        <f>IFERROR('APPENDIX 16'!P23/NEPI!P23*100,"0.00")</f>
        <v>141472.72727272726</v>
      </c>
      <c r="Q23" s="186">
        <f>IFERROR('APPENDIX 16'!Q23/NEPI!Q23*100,"0.00")</f>
        <v>52.379874789853829</v>
      </c>
    </row>
    <row r="24" spans="2:17" ht="27" customHeight="1" x14ac:dyDescent="0.3">
      <c r="B24" s="187" t="s">
        <v>32</v>
      </c>
      <c r="C24" s="186">
        <f>IFERROR('APPENDIX 16'!C24/NEPI!C24*100,"0.00")</f>
        <v>2.2630834512022631</v>
      </c>
      <c r="D24" s="186">
        <f>IFERROR('APPENDIX 16'!D24/NEPI!D24*100,"0.00")</f>
        <v>48.956091261300045</v>
      </c>
      <c r="E24" s="186">
        <f>IFERROR('APPENDIX 16'!E24/NEPI!E24*100,"0.00")</f>
        <v>72.722577312931762</v>
      </c>
      <c r="F24" s="186">
        <f>IFERROR('APPENDIX 16'!F24/NEPI!F24*100,"0.00")</f>
        <v>33.106419045779823</v>
      </c>
      <c r="G24" s="186">
        <f>IFERROR('APPENDIX 16'!G24/NEPI!G24*100,"0.00")</f>
        <v>77.188789919617633</v>
      </c>
      <c r="H24" s="186">
        <f>IFERROR('APPENDIX 16'!H24/NEPI!H24*100,"0.00")</f>
        <v>26.238293121627486</v>
      </c>
      <c r="I24" s="186">
        <f>IFERROR('APPENDIX 16'!I24/NEPI!I24*100,"0.00")</f>
        <v>73.719574159467129</v>
      </c>
      <c r="J24" s="186">
        <f>IFERROR('APPENDIX 16'!J24/NEPI!J24*100,"0.00")</f>
        <v>56.07261315267742</v>
      </c>
      <c r="K24" s="186" t="str">
        <f>IFERROR('APPENDIX 16'!K24/NEPI!K24*100,"0.00")</f>
        <v>0.00</v>
      </c>
      <c r="L24" s="186">
        <f>IFERROR('APPENDIX 16'!L24/NEPI!L24*100,"0.00")</f>
        <v>68.725892657064264</v>
      </c>
      <c r="M24" s="186">
        <f>IFERROR('APPENDIX 16'!M24/NEPI!M24*100,"0.00")</f>
        <v>71.699805962986915</v>
      </c>
      <c r="N24" s="186">
        <f>IFERROR('APPENDIX 16'!N24/NEPI!N24*100,"0.00")</f>
        <v>26.633467958018009</v>
      </c>
      <c r="O24" s="186">
        <f>IFERROR('APPENDIX 16'!O24/NEPI!O24*100,"0.00")</f>
        <v>65.581824416650221</v>
      </c>
      <c r="P24" s="186">
        <f>IFERROR('APPENDIX 16'!P24/NEPI!P24*100,"0.00")</f>
        <v>6.3847451373148481</v>
      </c>
      <c r="Q24" s="186">
        <f>IFERROR('APPENDIX 16'!Q24/NEPI!Q24*100,"0.00")</f>
        <v>63.448479373120115</v>
      </c>
    </row>
    <row r="25" spans="2:17" ht="27" customHeight="1" x14ac:dyDescent="0.3">
      <c r="B25" s="187" t="s">
        <v>33</v>
      </c>
      <c r="C25" s="186">
        <f>IFERROR('APPENDIX 16'!C25/NEPI!C25*100,"0.00")</f>
        <v>0</v>
      </c>
      <c r="D25" s="186">
        <f>IFERROR('APPENDIX 16'!D25/NEPI!D25*100,"0.00")</f>
        <v>23.40238518548113</v>
      </c>
      <c r="E25" s="186">
        <f>IFERROR('APPENDIX 16'!E25/NEPI!E25*100,"0.00")</f>
        <v>32.899724968408535</v>
      </c>
      <c r="F25" s="186">
        <f>IFERROR('APPENDIX 16'!F25/NEPI!F25*100,"0.00")</f>
        <v>57.562527011003873</v>
      </c>
      <c r="G25" s="186">
        <f>IFERROR('APPENDIX 16'!G25/NEPI!G25*100,"0.00")</f>
        <v>45.318386901716359</v>
      </c>
      <c r="H25" s="186">
        <f>IFERROR('APPENDIX 16'!H25/NEPI!H25*100,"0.00")</f>
        <v>22.159354706912882</v>
      </c>
      <c r="I25" s="186">
        <f>IFERROR('APPENDIX 16'!I25/NEPI!I25*100,"0.00")</f>
        <v>62.350696748506977</v>
      </c>
      <c r="J25" s="186">
        <f>IFERROR('APPENDIX 16'!J25/NEPI!J25*100,"0.00")</f>
        <v>84.986200321156161</v>
      </c>
      <c r="K25" s="186" t="str">
        <f>IFERROR('APPENDIX 16'!K25/NEPI!K25*100,"0.00")</f>
        <v>0.00</v>
      </c>
      <c r="L25" s="186">
        <f>IFERROR('APPENDIX 16'!L25/NEPI!L25*100,"0.00")</f>
        <v>49.242627345844504</v>
      </c>
      <c r="M25" s="186">
        <f>IFERROR('APPENDIX 16'!M25/NEPI!M25*100,"0.00")</f>
        <v>32.265312362896687</v>
      </c>
      <c r="N25" s="186">
        <f>IFERROR('APPENDIX 16'!N25/NEPI!N25*100,"0.00")</f>
        <v>99.858530268695361</v>
      </c>
      <c r="O25" s="186">
        <f>IFERROR('APPENDIX 16'!O25/NEPI!O25*100,"0.00")</f>
        <v>98.08544184998874</v>
      </c>
      <c r="P25" s="186">
        <f>IFERROR('APPENDIX 16'!P25/NEPI!P25*100,"0.00")</f>
        <v>-31.282808398950131</v>
      </c>
      <c r="Q25" s="186">
        <f>IFERROR('APPENDIX 16'!Q25/NEPI!Q25*100,"0.00")</f>
        <v>70.897605081122549</v>
      </c>
    </row>
    <row r="26" spans="2:17" ht="27" customHeight="1" x14ac:dyDescent="0.3">
      <c r="B26" s="187" t="s">
        <v>34</v>
      </c>
      <c r="C26" s="186" t="str">
        <f>IFERROR('APPENDIX 16'!C26/NEPI!C26*100,"0.00")</f>
        <v>0.00</v>
      </c>
      <c r="D26" s="186">
        <f>IFERROR('APPENDIX 16'!D26/NEPI!D26*100,"0.00")</f>
        <v>-25.76871393565726</v>
      </c>
      <c r="E26" s="186">
        <f>IFERROR('APPENDIX 16'!E26/NEPI!E26*100,"0.00")</f>
        <v>6.0730177993527503</v>
      </c>
      <c r="F26" s="186">
        <f>IFERROR('APPENDIX 16'!F26/NEPI!F26*100,"0.00")</f>
        <v>72.688114147260734</v>
      </c>
      <c r="G26" s="186">
        <f>IFERROR('APPENDIX 16'!G26/NEPI!G26*100,"0.00")</f>
        <v>21.741496598639458</v>
      </c>
      <c r="H26" s="186">
        <f>IFERROR('APPENDIX 16'!H26/NEPI!H26*100,"0.00")</f>
        <v>-8.1360687357531134</v>
      </c>
      <c r="I26" s="186">
        <f>IFERROR('APPENDIX 16'!I26/NEPI!I26*100,"0.00")</f>
        <v>47.052862007459055</v>
      </c>
      <c r="J26" s="186">
        <f>IFERROR('APPENDIX 16'!J26/NEPI!J26*100,"0.00")</f>
        <v>57.334632347464812</v>
      </c>
      <c r="K26" s="186" t="str">
        <f>IFERROR('APPENDIX 16'!K26/NEPI!K26*100,"0.00")</f>
        <v>0.00</v>
      </c>
      <c r="L26" s="186">
        <f>IFERROR('APPENDIX 16'!L26/NEPI!L26*100,"0.00")</f>
        <v>-5.3397527081737612</v>
      </c>
      <c r="M26" s="186">
        <f>IFERROR('APPENDIX 16'!M26/NEPI!M26*100,"0.00")</f>
        <v>-1.7347587632143711</v>
      </c>
      <c r="N26" s="186">
        <f>IFERROR('APPENDIX 16'!N26/NEPI!N26*100,"0.00")</f>
        <v>4.7744819179195455</v>
      </c>
      <c r="O26" s="186" t="str">
        <f>IFERROR('APPENDIX 16'!O26/NEPI!O26*100,"0.00")</f>
        <v>0.00</v>
      </c>
      <c r="P26" s="186">
        <f>IFERROR('APPENDIX 16'!P26/NEPI!P26*100,"0.00")</f>
        <v>-51.854633695400977</v>
      </c>
      <c r="Q26" s="186">
        <f>IFERROR('APPENDIX 16'!Q26/NEPI!Q26*100,"0.00")</f>
        <v>43.414804556399794</v>
      </c>
    </row>
    <row r="27" spans="2:17" ht="27" customHeight="1" x14ac:dyDescent="0.3">
      <c r="B27" s="187" t="s">
        <v>35</v>
      </c>
      <c r="C27" s="186" t="str">
        <f>IFERROR('APPENDIX 16'!C27/NEPI!C27*100,"0.00")</f>
        <v>0.00</v>
      </c>
      <c r="D27" s="186">
        <f>IFERROR('APPENDIX 16'!D27/NEPI!D27*100,"0.00")</f>
        <v>94.083137780757625</v>
      </c>
      <c r="E27" s="186">
        <f>IFERROR('APPENDIX 16'!E27/NEPI!E27*100,"0.00")</f>
        <v>-0.44884844619950454</v>
      </c>
      <c r="F27" s="186">
        <f>IFERROR('APPENDIX 16'!F27/NEPI!F27*100,"0.00")</f>
        <v>121.26834506622122</v>
      </c>
      <c r="G27" s="186">
        <f>IFERROR('APPENDIX 16'!G27/NEPI!G27*100,"0.00")</f>
        <v>31.51080227641696</v>
      </c>
      <c r="H27" s="186">
        <f>IFERROR('APPENDIX 16'!H27/NEPI!H27*100,"0.00")</f>
        <v>-0.49296700407519389</v>
      </c>
      <c r="I27" s="186">
        <f>IFERROR('APPENDIX 16'!I27/NEPI!I27*100,"0.00")</f>
        <v>82.197419109138579</v>
      </c>
      <c r="J27" s="186">
        <f>IFERROR('APPENDIX 16'!J27/NEPI!J27*100,"0.00")</f>
        <v>71.467121306343756</v>
      </c>
      <c r="K27" s="186" t="str">
        <f>IFERROR('APPENDIX 16'!K27/NEPI!K27*100,"0.00")</f>
        <v>0.00</v>
      </c>
      <c r="L27" s="186">
        <f>IFERROR('APPENDIX 16'!L27/NEPI!L27*100,"0.00")</f>
        <v>59.055929224989399</v>
      </c>
      <c r="M27" s="186">
        <f>IFERROR('APPENDIX 16'!M27/NEPI!M27*100,"0.00")</f>
        <v>57.314136650948136</v>
      </c>
      <c r="N27" s="186">
        <f>IFERROR('APPENDIX 16'!N27/NEPI!N27*100,"0.00")</f>
        <v>115.8368683485897</v>
      </c>
      <c r="O27" s="186">
        <f>IFERROR('APPENDIX 16'!O27/NEPI!O27*100,"0.00")</f>
        <v>93.473776511473545</v>
      </c>
      <c r="P27" s="186">
        <f>IFERROR('APPENDIX 16'!P27/NEPI!P27*100,"0.00")</f>
        <v>16.074319263572448</v>
      </c>
      <c r="Q27" s="186">
        <f>IFERROR('APPENDIX 16'!Q27/NEPI!Q27*100,"0.00")</f>
        <v>80.045567586225587</v>
      </c>
    </row>
    <row r="28" spans="2:17" ht="27" customHeight="1" x14ac:dyDescent="0.3">
      <c r="B28" s="187" t="s">
        <v>36</v>
      </c>
      <c r="C28" s="186">
        <f>IFERROR('APPENDIX 16'!C28/NEPI!C28*100,"0.00")</f>
        <v>5.2631578947368416</v>
      </c>
      <c r="D28" s="186">
        <f>IFERROR('APPENDIX 16'!D28/NEPI!D28*100,"0.00")</f>
        <v>68.322038492816489</v>
      </c>
      <c r="E28" s="186">
        <f>IFERROR('APPENDIX 16'!E28/NEPI!E28*100,"0.00")</f>
        <v>37.993908290566196</v>
      </c>
      <c r="F28" s="186">
        <f>IFERROR('APPENDIX 16'!F28/NEPI!F28*100,"0.00")</f>
        <v>108.43871483228591</v>
      </c>
      <c r="G28" s="186">
        <f>IFERROR('APPENDIX 16'!G28/NEPI!G28*100,"0.00")</f>
        <v>20.921544209215444</v>
      </c>
      <c r="H28" s="186">
        <f>IFERROR('APPENDIX 16'!H28/NEPI!H28*100,"0.00")</f>
        <v>48.456889846227483</v>
      </c>
      <c r="I28" s="186">
        <f>IFERROR('APPENDIX 16'!I28/NEPI!I28*100,"0.00")</f>
        <v>53.518942940296796</v>
      </c>
      <c r="J28" s="186">
        <f>IFERROR('APPENDIX 16'!J28/NEPI!J28*100,"0.00")</f>
        <v>37.042786747325827</v>
      </c>
      <c r="K28" s="186" t="str">
        <f>IFERROR('APPENDIX 16'!K28/NEPI!K28*100,"0.00")</f>
        <v>0.00</v>
      </c>
      <c r="L28" s="186">
        <f>IFERROR('APPENDIX 16'!L28/NEPI!L28*100,"0.00")</f>
        <v>16.411420841586548</v>
      </c>
      <c r="M28" s="186">
        <f>IFERROR('APPENDIX 16'!M28/NEPI!M28*100,"0.00")</f>
        <v>114.77598096543937</v>
      </c>
      <c r="N28" s="186">
        <f>IFERROR('APPENDIX 16'!N28/NEPI!N28*100,"0.00")</f>
        <v>11.62413060318223</v>
      </c>
      <c r="O28" s="186" t="str">
        <f>IFERROR('APPENDIX 16'!O28/NEPI!O28*100,"0.00")</f>
        <v>0.00</v>
      </c>
      <c r="P28" s="186">
        <f>IFERROR('APPENDIX 16'!P28/NEPI!P28*100,"0.00")</f>
        <v>19.707981405093957</v>
      </c>
      <c r="Q28" s="186">
        <f>IFERROR('APPENDIX 16'!Q28/NEPI!Q28*100,"0.00")</f>
        <v>42.621478470080568</v>
      </c>
    </row>
    <row r="29" spans="2:17" ht="27" customHeight="1" x14ac:dyDescent="0.3">
      <c r="B29" s="187" t="s">
        <v>236</v>
      </c>
      <c r="C29" s="186" t="str">
        <f>IFERROR('APPENDIX 16'!C29/NEPI!C29*100,"0.00")</f>
        <v>0.00</v>
      </c>
      <c r="D29" s="186">
        <f>IFERROR('APPENDIX 16'!D29/NEPI!D29*100,"0.00")</f>
        <v>41.612068675872727</v>
      </c>
      <c r="E29" s="186">
        <f>IFERROR('APPENDIX 16'!E29/NEPI!E29*100,"0.00")</f>
        <v>17.446978791516607</v>
      </c>
      <c r="F29" s="186">
        <f>IFERROR('APPENDIX 16'!F29/NEPI!F29*100,"0.00")</f>
        <v>180.55264641907678</v>
      </c>
      <c r="G29" s="186">
        <f>IFERROR('APPENDIX 16'!G29/NEPI!G29*100,"0.00")</f>
        <v>-121.49743589743589</v>
      </c>
      <c r="H29" s="186">
        <f>IFERROR('APPENDIX 16'!H29/NEPI!H29*100,"0.00")</f>
        <v>124.282982791587</v>
      </c>
      <c r="I29" s="186">
        <f>IFERROR('APPENDIX 16'!I29/NEPI!I29*100,"0.00")</f>
        <v>77.177604740322295</v>
      </c>
      <c r="J29" s="186">
        <f>IFERROR('APPENDIX 16'!J29/NEPI!J29*100,"0.00")</f>
        <v>77.540966604438907</v>
      </c>
      <c r="K29" s="186" t="str">
        <f>IFERROR('APPENDIX 16'!K29/NEPI!K29*100,"0.00")</f>
        <v>0.00</v>
      </c>
      <c r="L29" s="186">
        <f>IFERROR('APPENDIX 16'!L29/NEPI!L29*100,"0.00")</f>
        <v>119.19191919191918</v>
      </c>
      <c r="M29" s="186">
        <f>IFERROR('APPENDIX 16'!M29/NEPI!M29*100,"0.00")</f>
        <v>-20.080820640348151</v>
      </c>
      <c r="N29" s="186">
        <f>IFERROR('APPENDIX 16'!N29/NEPI!N29*100,"0.00")</f>
        <v>84.23669159700836</v>
      </c>
      <c r="O29" s="186" t="str">
        <f>IFERROR('APPENDIX 16'!O29/NEPI!O29*100,"0.00")</f>
        <v>0.00</v>
      </c>
      <c r="P29" s="186">
        <f>IFERROR('APPENDIX 16'!P29/NEPI!P29*100,"0.00")</f>
        <v>-1.005690088659521</v>
      </c>
      <c r="Q29" s="186">
        <f>IFERROR('APPENDIX 16'!Q29/NEPI!Q29*100,"0.00")</f>
        <v>72.500275919917001</v>
      </c>
    </row>
    <row r="30" spans="2:17" ht="27" customHeight="1" x14ac:dyDescent="0.3">
      <c r="B30" s="187" t="s">
        <v>213</v>
      </c>
      <c r="C30" s="186">
        <f>IFERROR('APPENDIX 16'!C30/NEPI!C30*100,"0.00")</f>
        <v>-75.082086829624231</v>
      </c>
      <c r="D30" s="186">
        <f>IFERROR('APPENDIX 16'!D30/NEPI!D30*100,"0.00")</f>
        <v>57.738374823860973</v>
      </c>
      <c r="E30" s="186">
        <f>IFERROR('APPENDIX 16'!E30/NEPI!E30*100,"0.00")</f>
        <v>54.963155613350665</v>
      </c>
      <c r="F30" s="186">
        <f>IFERROR('APPENDIX 16'!F30/NEPI!F30*100,"0.00")</f>
        <v>26.263655402728254</v>
      </c>
      <c r="G30" s="186">
        <f>IFERROR('APPENDIX 16'!G30/NEPI!G30*100,"0.00")</f>
        <v>23.59855334538879</v>
      </c>
      <c r="H30" s="186">
        <f>IFERROR('APPENDIX 16'!H30/NEPI!H30*100,"0.00")</f>
        <v>-32.417195207892888</v>
      </c>
      <c r="I30" s="186">
        <f>IFERROR('APPENDIX 16'!I30/NEPI!I30*100,"0.00")</f>
        <v>75.275933499760981</v>
      </c>
      <c r="J30" s="186">
        <f>IFERROR('APPENDIX 16'!J30/NEPI!J30*100,"0.00")</f>
        <v>67.783660768194693</v>
      </c>
      <c r="K30" s="186" t="str">
        <f>IFERROR('APPENDIX 16'!K30/NEPI!K30*100,"0.00")</f>
        <v>0.00</v>
      </c>
      <c r="L30" s="186">
        <f>IFERROR('APPENDIX 16'!L30/NEPI!L30*100,"0.00")</f>
        <v>43.761067170345882</v>
      </c>
      <c r="M30" s="186">
        <f>IFERROR('APPENDIX 16'!M30/NEPI!M30*100,"0.00")</f>
        <v>15.688487584650112</v>
      </c>
      <c r="N30" s="186">
        <f>IFERROR('APPENDIX 16'!N30/NEPI!N30*100,"0.00")</f>
        <v>22.415779841388193</v>
      </c>
      <c r="O30" s="186" t="str">
        <f>IFERROR('APPENDIX 16'!O30/NEPI!O30*100,"0.00")</f>
        <v>0.00</v>
      </c>
      <c r="P30" s="186">
        <f>IFERROR('APPENDIX 16'!P30/NEPI!P30*100,"0.00")</f>
        <v>242.57178526841449</v>
      </c>
      <c r="Q30" s="186">
        <f>IFERROR('APPENDIX 16'!Q30/NEPI!Q30*100,"0.00")</f>
        <v>55.086650836563322</v>
      </c>
    </row>
    <row r="31" spans="2:17" ht="27" customHeight="1" x14ac:dyDescent="0.3">
      <c r="B31" s="187" t="s">
        <v>37</v>
      </c>
      <c r="C31" s="186" t="str">
        <f>IFERROR('APPENDIX 16'!C31/NEPI!C31*100,"0.00")</f>
        <v>0.00</v>
      </c>
      <c r="D31" s="186">
        <f>IFERROR('APPENDIX 16'!D31/NEPI!D31*100,"0.00")</f>
        <v>190.68018532196334</v>
      </c>
      <c r="E31" s="186">
        <f>IFERROR('APPENDIX 16'!E31/NEPI!E31*100,"0.00")</f>
        <v>174.40982662657541</v>
      </c>
      <c r="F31" s="186">
        <f>IFERROR('APPENDIX 16'!F31/NEPI!F31*100,"0.00")</f>
        <v>222.47391193687963</v>
      </c>
      <c r="G31" s="186">
        <f>IFERROR('APPENDIX 16'!G31/NEPI!G31*100,"0.00")</f>
        <v>58.587987355110641</v>
      </c>
      <c r="H31" s="186">
        <f>IFERROR('APPENDIX 16'!H31/NEPI!H31*100,"0.00")</f>
        <v>117.78412230613372</v>
      </c>
      <c r="I31" s="186">
        <f>IFERROR('APPENDIX 16'!I31/NEPI!I31*100,"0.00")</f>
        <v>66.254867213117635</v>
      </c>
      <c r="J31" s="186">
        <f>IFERROR('APPENDIX 16'!J31/NEPI!J31*100,"0.00")</f>
        <v>50.543926208469259</v>
      </c>
      <c r="K31" s="186" t="str">
        <f>IFERROR('APPENDIX 16'!K31/NEPI!K31*100,"0.00")</f>
        <v>0.00</v>
      </c>
      <c r="L31" s="186">
        <f>IFERROR('APPENDIX 16'!L31/NEPI!L31*100,"0.00")</f>
        <v>90.865434805303266</v>
      </c>
      <c r="M31" s="186">
        <f>IFERROR('APPENDIX 16'!M31/NEPI!M31*100,"0.00")</f>
        <v>50.693688148113068</v>
      </c>
      <c r="N31" s="186">
        <f>IFERROR('APPENDIX 16'!N31/NEPI!N31*100,"0.00")</f>
        <v>69.512623921749494</v>
      </c>
      <c r="O31" s="186" t="str">
        <f>IFERROR('APPENDIX 16'!O31/NEPI!O31*100,"0.00")</f>
        <v>0.00</v>
      </c>
      <c r="P31" s="186">
        <f>IFERROR('APPENDIX 16'!P31/NEPI!P31*100,"0.00")</f>
        <v>46.560439560439562</v>
      </c>
      <c r="Q31" s="186">
        <f>IFERROR('APPENDIX 16'!Q31/NEPI!Q31*100,"0.00")</f>
        <v>70.755254007293701</v>
      </c>
    </row>
    <row r="32" spans="2:17" ht="27" customHeight="1" x14ac:dyDescent="0.3">
      <c r="B32" s="187" t="s">
        <v>141</v>
      </c>
      <c r="C32" s="186" t="str">
        <f>IFERROR('APPENDIX 16'!C32/NEPI!C32*100,"0.00")</f>
        <v>0.00</v>
      </c>
      <c r="D32" s="186">
        <f>IFERROR('APPENDIX 16'!D32/NEPI!D32*100,"0.00")</f>
        <v>30.962004850444625</v>
      </c>
      <c r="E32" s="186">
        <f>IFERROR('APPENDIX 16'!E32/NEPI!E32*100,"0.00")</f>
        <v>8.1575012460541618</v>
      </c>
      <c r="F32" s="186">
        <f>IFERROR('APPENDIX 16'!F32/NEPI!F32*100,"0.00")</f>
        <v>80.617977528089895</v>
      </c>
      <c r="G32" s="186">
        <f>IFERROR('APPENDIX 16'!G32/NEPI!G32*100,"0.00")</f>
        <v>24.147282778762907</v>
      </c>
      <c r="H32" s="186">
        <f>IFERROR('APPENDIX 16'!H32/NEPI!H32*100,"0.00")</f>
        <v>0</v>
      </c>
      <c r="I32" s="186">
        <f>IFERROR('APPENDIX 16'!I32/NEPI!I32*100,"0.00")</f>
        <v>82.082058664747166</v>
      </c>
      <c r="J32" s="186">
        <f>IFERROR('APPENDIX 16'!J32/NEPI!J32*100,"0.00")</f>
        <v>28.786094469157387</v>
      </c>
      <c r="K32" s="186" t="str">
        <f>IFERROR('APPENDIX 16'!K32/NEPI!K32*100,"0.00")</f>
        <v>0.00</v>
      </c>
      <c r="L32" s="186">
        <f>IFERROR('APPENDIX 16'!L32/NEPI!L32*100,"0.00")</f>
        <v>14.990000869489609</v>
      </c>
      <c r="M32" s="186">
        <f>IFERROR('APPENDIX 16'!M32/NEPI!M32*100,"0.00")</f>
        <v>8.1565260463964346</v>
      </c>
      <c r="N32" s="186">
        <f>IFERROR('APPENDIX 16'!N32/NEPI!N32*100,"0.00")</f>
        <v>18.342437116460989</v>
      </c>
      <c r="O32" s="186">
        <f>IFERROR('APPENDIX 16'!O32/NEPI!O32*100,"0.00")</f>
        <v>62.678236005384157</v>
      </c>
      <c r="P32" s="186">
        <f>IFERROR('APPENDIX 16'!P32/NEPI!P32*100,"0.00")</f>
        <v>-0.42643923240938164</v>
      </c>
      <c r="Q32" s="186">
        <f>IFERROR('APPENDIX 16'!Q32/NEPI!Q32*100,"0.00")</f>
        <v>50.09834290443608</v>
      </c>
    </row>
    <row r="33" spans="2:17" ht="27" customHeight="1" x14ac:dyDescent="0.3">
      <c r="B33" s="187" t="s">
        <v>157</v>
      </c>
      <c r="C33" s="186" t="str">
        <f>IFERROR('APPENDIX 16'!C33/NEPI!C33*100,"0.00")</f>
        <v>0.00</v>
      </c>
      <c r="D33" s="186">
        <f>IFERROR('APPENDIX 16'!D33/NEPI!D33*100,"0.00")</f>
        <v>45.951480781348458</v>
      </c>
      <c r="E33" s="186">
        <f>IFERROR('APPENDIX 16'!E33/NEPI!E33*100,"0.00")</f>
        <v>38.364524003254679</v>
      </c>
      <c r="F33" s="186">
        <f>IFERROR('APPENDIX 16'!F33/NEPI!F33*100,"0.00")</f>
        <v>2.405778704627195</v>
      </c>
      <c r="G33" s="186">
        <f>IFERROR('APPENDIX 16'!G33/NEPI!G33*100,"0.00")</f>
        <v>21.508059086768842</v>
      </c>
      <c r="H33" s="186">
        <f>IFERROR('APPENDIX 16'!H33/NEPI!H33*100,"0.00")</f>
        <v>43.873441994247365</v>
      </c>
      <c r="I33" s="186">
        <f>IFERROR('APPENDIX 16'!I33/NEPI!I33*100,"0.00")</f>
        <v>104.17608308890705</v>
      </c>
      <c r="J33" s="186">
        <f>IFERROR('APPENDIX 16'!J33/NEPI!J33*100,"0.00")</f>
        <v>85.321638532352878</v>
      </c>
      <c r="K33" s="186" t="str">
        <f>IFERROR('APPENDIX 16'!K33/NEPI!K33*100,"0.00")</f>
        <v>0.00</v>
      </c>
      <c r="L33" s="186">
        <f>IFERROR('APPENDIX 16'!L33/NEPI!L33*100,"0.00")</f>
        <v>3.8170493153505611</v>
      </c>
      <c r="M33" s="186">
        <f>IFERROR('APPENDIX 16'!M33/NEPI!M33*100,"0.00")</f>
        <v>5.1717331227793126</v>
      </c>
      <c r="N33" s="186">
        <f>IFERROR('APPENDIX 16'!N33/NEPI!N33*100,"0.00")</f>
        <v>10.648012644149155</v>
      </c>
      <c r="O33" s="186" t="str">
        <f>IFERROR('APPENDIX 16'!O33/NEPI!O33*100,"0.00")</f>
        <v>0.00</v>
      </c>
      <c r="P33" s="186">
        <f>IFERROR('APPENDIX 16'!P33/NEPI!P33*100,"0.00")</f>
        <v>69.207772795216741</v>
      </c>
      <c r="Q33" s="186">
        <f>IFERROR('APPENDIX 16'!Q33/NEPI!Q33*100,"0.00")</f>
        <v>54.19275654760667</v>
      </c>
    </row>
    <row r="34" spans="2:17" ht="27" customHeight="1" x14ac:dyDescent="0.3">
      <c r="B34" s="187" t="s">
        <v>142</v>
      </c>
      <c r="C34" s="186" t="str">
        <f>IFERROR('APPENDIX 16'!C34/NEPI!C34*100,"0.00")</f>
        <v>0.00</v>
      </c>
      <c r="D34" s="186">
        <f>IFERROR('APPENDIX 16'!D34/NEPI!D34*100,"0.00")</f>
        <v>41.460290350128098</v>
      </c>
      <c r="E34" s="186">
        <f>IFERROR('APPENDIX 16'!E34/NEPI!E34*100,"0.00")</f>
        <v>296.13279824881431</v>
      </c>
      <c r="F34" s="186">
        <f>IFERROR('APPENDIX 16'!F34/NEPI!F34*100,"0.00")</f>
        <v>507.11785297549585</v>
      </c>
      <c r="G34" s="186">
        <f>IFERROR('APPENDIX 16'!G34/NEPI!G34*100,"0.00")</f>
        <v>-4.2239540433800082E-3</v>
      </c>
      <c r="H34" s="186">
        <f>IFERROR('APPENDIX 16'!H34/NEPI!H34*100,"0.00")</f>
        <v>0.55594466818420596</v>
      </c>
      <c r="I34" s="186">
        <f>IFERROR('APPENDIX 16'!I34/NEPI!I34*100,"0.00")</f>
        <v>91.073598509397286</v>
      </c>
      <c r="J34" s="186">
        <f>IFERROR('APPENDIX 16'!J34/NEPI!J34*100,"0.00")</f>
        <v>49.966885859357184</v>
      </c>
      <c r="K34" s="186" t="str">
        <f>IFERROR('APPENDIX 16'!K34/NEPI!K34*100,"0.00")</f>
        <v>0.00</v>
      </c>
      <c r="L34" s="186">
        <f>IFERROR('APPENDIX 16'!L34/NEPI!L34*100,"0.00")</f>
        <v>-2.1637513483787729</v>
      </c>
      <c r="M34" s="186">
        <f>IFERROR('APPENDIX 16'!M34/NEPI!M34*100,"0.00")</f>
        <v>47.807058385324517</v>
      </c>
      <c r="N34" s="186">
        <f>IFERROR('APPENDIX 16'!N34/NEPI!N34*100,"0.00")</f>
        <v>4.0621695120108781</v>
      </c>
      <c r="O34" s="186">
        <f>IFERROR('APPENDIX 16'!O34/NEPI!O34*100,"0.00")</f>
        <v>81.122710495540161</v>
      </c>
      <c r="P34" s="186">
        <f>IFERROR('APPENDIX 16'!P34/NEPI!P34*100,"0.00")</f>
        <v>42.847638057218894</v>
      </c>
      <c r="Q34" s="186">
        <f>IFERROR('APPENDIX 16'!Q34/NEPI!Q34*100,"0.00")</f>
        <v>71.864278683140228</v>
      </c>
    </row>
    <row r="35" spans="2:17" ht="27" customHeight="1" x14ac:dyDescent="0.3">
      <c r="B35" s="187" t="s">
        <v>143</v>
      </c>
      <c r="C35" s="186">
        <f>IFERROR('APPENDIX 16'!C35/NEPI!C35*100,"0.00")</f>
        <v>0</v>
      </c>
      <c r="D35" s="186">
        <f>IFERROR('APPENDIX 16'!D35/NEPI!D35*100,"0.00")</f>
        <v>15.530252879650469</v>
      </c>
      <c r="E35" s="186">
        <f>IFERROR('APPENDIX 16'!E35/NEPI!E35*100,"0.00")</f>
        <v>58.987904907549002</v>
      </c>
      <c r="F35" s="186">
        <f>IFERROR('APPENDIX 16'!F35/NEPI!F35*100,"0.00")</f>
        <v>63.50801155765695</v>
      </c>
      <c r="G35" s="186">
        <f>IFERROR('APPENDIX 16'!G35/NEPI!G35*100,"0.00")</f>
        <v>39.626556016597512</v>
      </c>
      <c r="H35" s="186">
        <f>IFERROR('APPENDIX 16'!H35/NEPI!H35*100,"0.00")</f>
        <v>-29.002976190476193</v>
      </c>
      <c r="I35" s="186">
        <f>IFERROR('APPENDIX 16'!I35/NEPI!I35*100,"0.00")</f>
        <v>72.200701037328301</v>
      </c>
      <c r="J35" s="186">
        <f>IFERROR('APPENDIX 16'!J35/NEPI!J35*100,"0.00")</f>
        <v>55.503897279989658</v>
      </c>
      <c r="K35" s="186">
        <f>IFERROR('APPENDIX 16'!K35/NEPI!K35*100,"0.00")</f>
        <v>0</v>
      </c>
      <c r="L35" s="186">
        <f>IFERROR('APPENDIX 16'!L35/NEPI!L35*100,"0.00")</f>
        <v>-13.004484304932735</v>
      </c>
      <c r="M35" s="186">
        <f>IFERROR('APPENDIX 16'!M35/NEPI!M35*100,"0.00")</f>
        <v>49.766567241602907</v>
      </c>
      <c r="N35" s="186">
        <f>IFERROR('APPENDIX 16'!N35/NEPI!N35*100,"0.00")</f>
        <v>24.835620177158027</v>
      </c>
      <c r="O35" s="186">
        <f>IFERROR('APPENDIX 16'!O35/NEPI!O35*100,"0.00")</f>
        <v>88.393353276548453</v>
      </c>
      <c r="P35" s="186">
        <f>IFERROR('APPENDIX 16'!P35/NEPI!P35*100,"0.00")</f>
        <v>-0.49177055546482296</v>
      </c>
      <c r="Q35" s="186">
        <f>IFERROR('APPENDIX 16'!Q35/NEPI!Q35*100,"0.00")</f>
        <v>61.003047838517176</v>
      </c>
    </row>
    <row r="36" spans="2:17" ht="27" customHeight="1" x14ac:dyDescent="0.3">
      <c r="B36" s="187" t="s">
        <v>158</v>
      </c>
      <c r="C36" s="186" t="str">
        <f>IFERROR('APPENDIX 16'!C36/NEPI!C36*100,"0.00")</f>
        <v>0.00</v>
      </c>
      <c r="D36" s="186">
        <f>IFERROR('APPENDIX 16'!D36/NEPI!D36*100,"0.00")</f>
        <v>36.304326969202727</v>
      </c>
      <c r="E36" s="186">
        <f>IFERROR('APPENDIX 16'!E36/NEPI!E36*100,"0.00")</f>
        <v>37.649178113037607</v>
      </c>
      <c r="F36" s="186">
        <f>IFERROR('APPENDIX 16'!F36/NEPI!F36*100,"0.00")</f>
        <v>90.472350230414747</v>
      </c>
      <c r="G36" s="186">
        <f>IFERROR('APPENDIX 16'!G36/NEPI!G36*100,"0.00")</f>
        <v>45.486660981849191</v>
      </c>
      <c r="H36" s="186">
        <f>IFERROR('APPENDIX 16'!H36/NEPI!H36*100,"0.00")</f>
        <v>42.207750338513122</v>
      </c>
      <c r="I36" s="186">
        <f>IFERROR('APPENDIX 16'!I36/NEPI!I36*100,"0.00")</f>
        <v>52.199057638933709</v>
      </c>
      <c r="J36" s="186">
        <f>IFERROR('APPENDIX 16'!J36/NEPI!J36*100,"0.00")</f>
        <v>38.556038025588286</v>
      </c>
      <c r="K36" s="186">
        <f>IFERROR('APPENDIX 16'!K36/NEPI!K36*100,"0.00")</f>
        <v>18.022005423432972</v>
      </c>
      <c r="L36" s="186">
        <f>IFERROR('APPENDIX 16'!L36/NEPI!L36*100,"0.00")</f>
        <v>14.52692424703377</v>
      </c>
      <c r="M36" s="186">
        <f>IFERROR('APPENDIX 16'!M36/NEPI!M36*100,"0.00")</f>
        <v>82.531323769747587</v>
      </c>
      <c r="N36" s="186">
        <f>IFERROR('APPENDIX 16'!N36/NEPI!N36*100,"0.00")</f>
        <v>16.293389150532008</v>
      </c>
      <c r="O36" s="186">
        <f>IFERROR('APPENDIX 16'!O36/NEPI!O36*100,"0.00")</f>
        <v>85.215080717938434</v>
      </c>
      <c r="P36" s="186">
        <f>IFERROR('APPENDIX 16'!P36/NEPI!P36*100,"0.00")</f>
        <v>45.248868778280546</v>
      </c>
      <c r="Q36" s="186">
        <f>IFERROR('APPENDIX 16'!Q36/NEPI!Q36*100,"0.00")</f>
        <v>52.648334339592452</v>
      </c>
    </row>
    <row r="37" spans="2:17" ht="27" customHeight="1" x14ac:dyDescent="0.3">
      <c r="B37" s="187" t="s">
        <v>38</v>
      </c>
      <c r="C37" s="186" t="str">
        <f>IFERROR('APPENDIX 16'!C37/NEPI!C37*100,"0.00")</f>
        <v>0.00</v>
      </c>
      <c r="D37" s="186">
        <f>IFERROR('APPENDIX 16'!D37/NEPI!D37*100,"0.00")</f>
        <v>-23.089326023863268</v>
      </c>
      <c r="E37" s="186">
        <f>IFERROR('APPENDIX 16'!E37/NEPI!E37*100,"0.00")</f>
        <v>35.478260869565212</v>
      </c>
      <c r="F37" s="186">
        <f>IFERROR('APPENDIX 16'!F37/NEPI!F37*100,"0.00")</f>
        <v>-17.248039995455063</v>
      </c>
      <c r="G37" s="186">
        <f>IFERROR('APPENDIX 16'!G37/NEPI!G37*100,"0.00")</f>
        <v>267.47720364741639</v>
      </c>
      <c r="H37" s="186">
        <f>IFERROR('APPENDIX 16'!H37/NEPI!H37*100,"0.00")</f>
        <v>-33.47309573724668</v>
      </c>
      <c r="I37" s="186">
        <f>IFERROR('APPENDIX 16'!I37/NEPI!I37*100,"0.00")</f>
        <v>38.357598044486494</v>
      </c>
      <c r="J37" s="186">
        <f>IFERROR('APPENDIX 16'!J37/NEPI!J37*100,"0.00")</f>
        <v>69.413572498992067</v>
      </c>
      <c r="K37" s="186" t="str">
        <f>IFERROR('APPENDIX 16'!K37/NEPI!K37*100,"0.00")</f>
        <v>0.00</v>
      </c>
      <c r="L37" s="186">
        <f>IFERROR('APPENDIX 16'!L37/NEPI!L37*100,"0.00")</f>
        <v>-10.691823899371069</v>
      </c>
      <c r="M37" s="186">
        <f>IFERROR('APPENDIX 16'!M37/NEPI!M37*100,"0.00")</f>
        <v>-17.654223250715546</v>
      </c>
      <c r="N37" s="186">
        <f>IFERROR('APPENDIX 16'!N37/NEPI!N37*100,"0.00")</f>
        <v>31.03194735487666</v>
      </c>
      <c r="O37" s="186">
        <f>IFERROR('APPENDIX 16'!O37/NEPI!O37*100,"0.00")</f>
        <v>-228.74188821436044</v>
      </c>
      <c r="P37" s="186">
        <f>IFERROR('APPENDIX 16'!P37/NEPI!P37*100,"0.00")</f>
        <v>81.351055083584541</v>
      </c>
      <c r="Q37" s="186">
        <f>IFERROR('APPENDIX 16'!Q37/NEPI!Q37*100,"0.00")</f>
        <v>49.805069264322881</v>
      </c>
    </row>
    <row r="38" spans="2:17" ht="27" customHeight="1" x14ac:dyDescent="0.3">
      <c r="B38" s="187" t="s">
        <v>39</v>
      </c>
      <c r="C38" s="186" t="str">
        <f>IFERROR('APPENDIX 16'!C38/NEPI!C38*100,"0.00")</f>
        <v>0.00</v>
      </c>
      <c r="D38" s="186">
        <f>IFERROR('APPENDIX 16'!D38/NEPI!D38*100,"0.00")</f>
        <v>47.255369928400953</v>
      </c>
      <c r="E38" s="186">
        <f>IFERROR('APPENDIX 16'!E38/NEPI!E38*100,"0.00")</f>
        <v>47.071274298056153</v>
      </c>
      <c r="F38" s="186">
        <f>IFERROR('APPENDIX 16'!F38/NEPI!F38*100,"0.00")</f>
        <v>62.607857070348182</v>
      </c>
      <c r="G38" s="186">
        <f>IFERROR('APPENDIX 16'!G38/NEPI!G38*100,"0.00")</f>
        <v>22.253984753984753</v>
      </c>
      <c r="H38" s="186">
        <f>IFERROR('APPENDIX 16'!H38/NEPI!H38*100,"0.00")</f>
        <v>30.580855376247527</v>
      </c>
      <c r="I38" s="186">
        <f>IFERROR('APPENDIX 16'!I38/NEPI!I38*100,"0.00")</f>
        <v>44.297208951470957</v>
      </c>
      <c r="J38" s="186">
        <f>IFERROR('APPENDIX 16'!J38/NEPI!J38*100,"0.00")</f>
        <v>13.232113030858958</v>
      </c>
      <c r="K38" s="186" t="str">
        <f>IFERROR('APPENDIX 16'!K38/NEPI!K38*100,"0.00")</f>
        <v>0.00</v>
      </c>
      <c r="L38" s="186">
        <f>IFERROR('APPENDIX 16'!L38/NEPI!L38*100,"0.00")</f>
        <v>6.205673758865248</v>
      </c>
      <c r="M38" s="186">
        <f>IFERROR('APPENDIX 16'!M38/NEPI!M38*100,"0.00")</f>
        <v>33.558298552526416</v>
      </c>
      <c r="N38" s="186">
        <f>IFERROR('APPENDIX 16'!N38/NEPI!N38*100,"0.00")</f>
        <v>28.879283293586045</v>
      </c>
      <c r="O38" s="186">
        <f>IFERROR('APPENDIX 16'!O38/NEPI!O38*100,"0.00")</f>
        <v>32.194732641660018</v>
      </c>
      <c r="P38" s="186">
        <f>IFERROR('APPENDIX 16'!P38/NEPI!P38*100,"0.00")</f>
        <v>41.272284211876368</v>
      </c>
      <c r="Q38" s="186">
        <f>IFERROR('APPENDIX 16'!Q38/NEPI!Q38*100,"0.00")</f>
        <v>34.003162989605855</v>
      </c>
    </row>
    <row r="39" spans="2:17" ht="27" customHeight="1" x14ac:dyDescent="0.3">
      <c r="B39" s="187" t="s">
        <v>40</v>
      </c>
      <c r="C39" s="186" t="str">
        <f>IFERROR('APPENDIX 16'!C39/NEPI!C39*100,"0.00")</f>
        <v>0.00</v>
      </c>
      <c r="D39" s="186">
        <f>IFERROR('APPENDIX 16'!D39/NEPI!D39*100,"0.00")</f>
        <v>5.1740559805819277</v>
      </c>
      <c r="E39" s="186">
        <f>IFERROR('APPENDIX 16'!E39/NEPI!E39*100,"0.00")</f>
        <v>-144.90894919577696</v>
      </c>
      <c r="F39" s="186">
        <f>IFERROR('APPENDIX 16'!F39/NEPI!F39*100,"0.00")</f>
        <v>21.564894147513485</v>
      </c>
      <c r="G39" s="186">
        <f>IFERROR('APPENDIX 16'!G39/NEPI!G39*100,"0.00")</f>
        <v>150.80645161290323</v>
      </c>
      <c r="H39" s="186">
        <f>IFERROR('APPENDIX 16'!H39/NEPI!H39*100,"0.00")</f>
        <v>54.831083985214477</v>
      </c>
      <c r="I39" s="186">
        <f>IFERROR('APPENDIX 16'!I39/NEPI!I39*100,"0.00")</f>
        <v>78.346478093073699</v>
      </c>
      <c r="J39" s="186">
        <f>IFERROR('APPENDIX 16'!J39/NEPI!J39*100,"0.00")</f>
        <v>76.07286115861335</v>
      </c>
      <c r="K39" s="186" t="str">
        <f>IFERROR('APPENDIX 16'!K39/NEPI!K39*100,"0.00")</f>
        <v>0.00</v>
      </c>
      <c r="L39" s="186">
        <f>IFERROR('APPENDIX 16'!L39/NEPI!L39*100,"0.00")</f>
        <v>205.53255175854326</v>
      </c>
      <c r="M39" s="186">
        <f>IFERROR('APPENDIX 16'!M39/NEPI!M39*100,"0.00")</f>
        <v>72.171076858330267</v>
      </c>
      <c r="N39" s="186">
        <f>IFERROR('APPENDIX 16'!N39/NEPI!N39*100,"0.00")</f>
        <v>-56.161079513045742</v>
      </c>
      <c r="O39" s="186" t="str">
        <f>IFERROR('APPENDIX 16'!O39/NEPI!O39*100,"0.00")</f>
        <v>0.00</v>
      </c>
      <c r="P39" s="186">
        <f>IFERROR('APPENDIX 16'!P39/NEPI!P39*100,"0.00")</f>
        <v>27.362318840579707</v>
      </c>
      <c r="Q39" s="186">
        <f>IFERROR('APPENDIX 16'!Q39/NEPI!Q39*100,"0.00")</f>
        <v>61.527414397559077</v>
      </c>
    </row>
    <row r="40" spans="2:17" ht="27" customHeight="1" x14ac:dyDescent="0.3">
      <c r="B40" s="187" t="s">
        <v>41</v>
      </c>
      <c r="C40" s="186" t="str">
        <f>IFERROR('APPENDIX 16'!C40/NEPI!C40*100,"0.00")</f>
        <v>0.00</v>
      </c>
      <c r="D40" s="186">
        <f>IFERROR('APPENDIX 16'!D40/NEPI!D40*100,"0.00")</f>
        <v>9.3098862125018478</v>
      </c>
      <c r="E40" s="186">
        <f>IFERROR('APPENDIX 16'!E40/NEPI!E40*100,"0.00")</f>
        <v>36.476868327402137</v>
      </c>
      <c r="F40" s="186">
        <f>IFERROR('APPENDIX 16'!F40/NEPI!F40*100,"0.00")</f>
        <v>10.685554389646731</v>
      </c>
      <c r="G40" s="186">
        <f>IFERROR('APPENDIX 16'!G40/NEPI!G40*100,"0.00")</f>
        <v>30.277306168647428</v>
      </c>
      <c r="H40" s="186">
        <f>IFERROR('APPENDIX 16'!H40/NEPI!H40*100,"0.00")</f>
        <v>-18.037974683544302</v>
      </c>
      <c r="I40" s="186">
        <f>IFERROR('APPENDIX 16'!I40/NEPI!I40*100,"0.00")</f>
        <v>62.141804273998225</v>
      </c>
      <c r="J40" s="186">
        <f>IFERROR('APPENDIX 16'!J40/NEPI!J40*100,"0.00")</f>
        <v>60.782420663523403</v>
      </c>
      <c r="K40" s="186" t="str">
        <f>IFERROR('APPENDIX 16'!K40/NEPI!K40*100,"0.00")</f>
        <v>0.00</v>
      </c>
      <c r="L40" s="186">
        <f>IFERROR('APPENDIX 16'!L40/NEPI!L40*100,"0.00")</f>
        <v>7.0852057065573053</v>
      </c>
      <c r="M40" s="186">
        <f>IFERROR('APPENDIX 16'!M40/NEPI!M40*100,"0.00")</f>
        <v>7.3037542662116035</v>
      </c>
      <c r="N40" s="186">
        <f>IFERROR('APPENDIX 16'!N40/NEPI!N40*100,"0.00")</f>
        <v>31.253754398009097</v>
      </c>
      <c r="O40" s="186" t="str">
        <f>IFERROR('APPENDIX 16'!O40/NEPI!O40*100,"0.00")</f>
        <v>0.00</v>
      </c>
      <c r="P40" s="186">
        <f>IFERROR('APPENDIX 16'!P40/NEPI!P40*100,"0.00")</f>
        <v>11.17402654704563</v>
      </c>
      <c r="Q40" s="186">
        <f>IFERROR('APPENDIX 16'!Q40/NEPI!Q40*100,"0.00")</f>
        <v>56.962939156696258</v>
      </c>
    </row>
    <row r="41" spans="2:17" ht="27" customHeight="1" x14ac:dyDescent="0.3">
      <c r="B41" s="187" t="s">
        <v>42</v>
      </c>
      <c r="C41" s="186" t="str">
        <f>IFERROR('APPENDIX 16'!C41/NEPI!C41*100,"0.00")</f>
        <v>0.00</v>
      </c>
      <c r="D41" s="186">
        <f>IFERROR('APPENDIX 16'!D41/NEPI!D41*100,"0.00")</f>
        <v>-31.144112110437145</v>
      </c>
      <c r="E41" s="186">
        <f>IFERROR('APPENDIX 16'!E41/NEPI!E41*100,"0.00")</f>
        <v>226.57068062827227</v>
      </c>
      <c r="F41" s="186">
        <f>IFERROR('APPENDIX 16'!F41/NEPI!F41*100,"0.00")</f>
        <v>-43.942864030858246</v>
      </c>
      <c r="G41" s="186">
        <f>IFERROR('APPENDIX 16'!G41/NEPI!G41*100,"0.00")</f>
        <v>20.023081361800347</v>
      </c>
      <c r="H41" s="186">
        <f>IFERROR('APPENDIX 16'!H41/NEPI!H41*100,"0.00")</f>
        <v>259.6658711217184</v>
      </c>
      <c r="I41" s="186">
        <f>IFERROR('APPENDIX 16'!I41/NEPI!I41*100,"0.00")</f>
        <v>90.319737943066698</v>
      </c>
      <c r="J41" s="186">
        <f>IFERROR('APPENDIX 16'!J41/NEPI!J41*100,"0.00")</f>
        <v>78.704995439180124</v>
      </c>
      <c r="K41" s="186">
        <f>IFERROR('APPENDIX 16'!K41/NEPI!K41*100,"0.00")</f>
        <v>0</v>
      </c>
      <c r="L41" s="186">
        <f>IFERROR('APPENDIX 16'!L41/NEPI!L41*100,"0.00")</f>
        <v>3.5939776590577948</v>
      </c>
      <c r="M41" s="186">
        <f>IFERROR('APPENDIX 16'!M41/NEPI!M41*100,"0.00")</f>
        <v>2.5226645644461962</v>
      </c>
      <c r="N41" s="186">
        <f>IFERROR('APPENDIX 16'!N41/NEPI!N41*100,"0.00")</f>
        <v>-138.86816928814659</v>
      </c>
      <c r="O41" s="186">
        <f>IFERROR('APPENDIX 16'!O41/NEPI!O41*100,"0.00")</f>
        <v>54.297954719381067</v>
      </c>
      <c r="P41" s="186">
        <f>IFERROR('APPENDIX 16'!P41/NEPI!P41*100,"0.00")</f>
        <v>0</v>
      </c>
      <c r="Q41" s="186">
        <f>IFERROR('APPENDIX 16'!Q41/NEPI!Q41*100,"0.00")</f>
        <v>69.659912929764445</v>
      </c>
    </row>
    <row r="42" spans="2:17" ht="27" customHeight="1" x14ac:dyDescent="0.3">
      <c r="B42" s="187" t="s">
        <v>43</v>
      </c>
      <c r="C42" s="186">
        <f>IFERROR('APPENDIX 16'!C42/NEPI!C42*100,"0.00")</f>
        <v>-44.60322286409243</v>
      </c>
      <c r="D42" s="186">
        <f>IFERROR('APPENDIX 16'!D42/NEPI!D42*100,"0.00")</f>
        <v>16.507726576639286</v>
      </c>
      <c r="E42" s="186">
        <f>IFERROR('APPENDIX 16'!E42/NEPI!E42*100,"0.00")</f>
        <v>24.919967444384156</v>
      </c>
      <c r="F42" s="186">
        <f>IFERROR('APPENDIX 16'!F42/NEPI!F42*100,"0.00")</f>
        <v>15.775071680094193</v>
      </c>
      <c r="G42" s="186">
        <f>IFERROR('APPENDIX 16'!G42/NEPI!G42*100,"0.00")</f>
        <v>11.658690367669401</v>
      </c>
      <c r="H42" s="186">
        <f>IFERROR('APPENDIX 16'!H42/NEPI!H42*100,"0.00")</f>
        <v>-7.7156680000837756</v>
      </c>
      <c r="I42" s="186">
        <f>IFERROR('APPENDIX 16'!I42/NEPI!I42*100,"0.00")</f>
        <v>83.590018072121097</v>
      </c>
      <c r="J42" s="186">
        <f>IFERROR('APPENDIX 16'!J42/NEPI!J42*100,"0.00")</f>
        <v>51.634224909889035</v>
      </c>
      <c r="K42" s="186" t="str">
        <f>IFERROR('APPENDIX 16'!K42/NEPI!K42*100,"0.00")</f>
        <v>0.00</v>
      </c>
      <c r="L42" s="186">
        <f>IFERROR('APPENDIX 16'!L42/NEPI!L42*100,"0.00")</f>
        <v>10.377341351307159</v>
      </c>
      <c r="M42" s="186">
        <f>IFERROR('APPENDIX 16'!M42/NEPI!M42*100,"0.00")</f>
        <v>16.478104954795697</v>
      </c>
      <c r="N42" s="186">
        <f>IFERROR('APPENDIX 16'!N42/NEPI!N42*100,"0.00")</f>
        <v>0.2649089269203061</v>
      </c>
      <c r="O42" s="186">
        <f>IFERROR('APPENDIX 16'!O42/NEPI!O42*100,"0.00")</f>
        <v>76.683959973807305</v>
      </c>
      <c r="P42" s="186">
        <f>IFERROR('APPENDIX 16'!P42/NEPI!P42*100,"0.00")</f>
        <v>79.847668210227994</v>
      </c>
      <c r="Q42" s="186">
        <f>IFERROR('APPENDIX 16'!Q42/NEPI!Q42*100,"0.00")</f>
        <v>66.634935993343802</v>
      </c>
    </row>
    <row r="43" spans="2:17" ht="27" customHeight="1" x14ac:dyDescent="0.3">
      <c r="B43" s="187" t="s">
        <v>44</v>
      </c>
      <c r="C43" s="186" t="str">
        <f>IFERROR('APPENDIX 16'!C43/NEPI!C43*100,"0.00")</f>
        <v>0.00</v>
      </c>
      <c r="D43" s="186">
        <f>IFERROR('APPENDIX 16'!D43/NEPI!D43*100,"0.00")</f>
        <v>-12.494558119286026</v>
      </c>
      <c r="E43" s="186">
        <f>IFERROR('APPENDIX 16'!E43/NEPI!E43*100,"0.00")</f>
        <v>0</v>
      </c>
      <c r="F43" s="186">
        <f>IFERROR('APPENDIX 16'!F43/NEPI!F43*100,"0.00")</f>
        <v>-2.7777777777777777</v>
      </c>
      <c r="G43" s="186">
        <f>IFERROR('APPENDIX 16'!G43/NEPI!G43*100,"0.00")</f>
        <v>-156.86274509803923</v>
      </c>
      <c r="H43" s="186">
        <f>IFERROR('APPENDIX 16'!H43/NEPI!H43*100,"0.00")</f>
        <v>-6.1099796334012222</v>
      </c>
      <c r="I43" s="186">
        <f>IFERROR('APPENDIX 16'!I43/NEPI!I43*100,"0.00")</f>
        <v>71.947479191564526</v>
      </c>
      <c r="J43" s="186">
        <f>IFERROR('APPENDIX 16'!J43/NEPI!J43*100,"0.00")</f>
        <v>29.090431529315293</v>
      </c>
      <c r="K43" s="186">
        <f>IFERROR('APPENDIX 16'!K43/NEPI!K43*100,"0.00")</f>
        <v>65.888485000417816</v>
      </c>
      <c r="L43" s="186">
        <f>IFERROR('APPENDIX 16'!L43/NEPI!L43*100,"0.00")</f>
        <v>-2.2222222222222223</v>
      </c>
      <c r="M43" s="186">
        <f>IFERROR('APPENDIX 16'!M43/NEPI!M43*100,"0.00")</f>
        <v>-10.526315789473683</v>
      </c>
      <c r="N43" s="186">
        <f>IFERROR('APPENDIX 16'!N43/NEPI!N43*100,"0.00")</f>
        <v>-1385.1428571428573</v>
      </c>
      <c r="O43" s="186" t="str">
        <f>IFERROR('APPENDIX 16'!O43/NEPI!O43*100,"0.00")</f>
        <v>0.00</v>
      </c>
      <c r="P43" s="186">
        <f>IFERROR('APPENDIX 16'!P43/NEPI!P43*100,"0.00")</f>
        <v>240.08736559139786</v>
      </c>
      <c r="Q43" s="186">
        <f>IFERROR('APPENDIX 16'!Q43/NEPI!Q43*100,"0.00")</f>
        <v>60.02896294814861</v>
      </c>
    </row>
    <row r="44" spans="2:17" ht="27" customHeight="1" x14ac:dyDescent="0.25">
      <c r="B44" s="188" t="s">
        <v>45</v>
      </c>
      <c r="C44" s="189">
        <f>IFERROR('APPENDIX 16'!C44/NEPI!C44*100,"0.00")</f>
        <v>-95.085179339247802</v>
      </c>
      <c r="D44" s="189">
        <f>IFERROR('APPENDIX 16'!D44/NEPI!D44*100,"0.00")</f>
        <v>50.110416541695322</v>
      </c>
      <c r="E44" s="189">
        <f>IFERROR('APPENDIX 16'!E44/NEPI!E44*100,"0.00")</f>
        <v>43.716874055066064</v>
      </c>
      <c r="F44" s="189">
        <f>IFERROR('APPENDIX 16'!F44/NEPI!F44*100,"0.00")</f>
        <v>56.834232119030339</v>
      </c>
      <c r="G44" s="189">
        <f>IFERROR('APPENDIX 16'!G44/NEPI!G44*100,"0.00")</f>
        <v>45.241493985655673</v>
      </c>
      <c r="H44" s="189">
        <f>IFERROR('APPENDIX 16'!H44/NEPI!H44*100,"0.00")</f>
        <v>32.732544867950544</v>
      </c>
      <c r="I44" s="189">
        <f>IFERROR('APPENDIX 16'!I44/NEPI!I44*100,"0.00")</f>
        <v>71.14392077577908</v>
      </c>
      <c r="J44" s="189">
        <f>IFERROR('APPENDIX 16'!J44/NEPI!J44*100,"0.00")</f>
        <v>58.950636276725163</v>
      </c>
      <c r="K44" s="189">
        <f>IFERROR('APPENDIX 16'!K44/NEPI!K44*100,"0.00")</f>
        <v>75.394348527936415</v>
      </c>
      <c r="L44" s="189">
        <f>IFERROR('APPENDIX 16'!L44/NEPI!L44*100,"0.00")</f>
        <v>25.39123924069769</v>
      </c>
      <c r="M44" s="189">
        <f>IFERROR('APPENDIX 16'!M44/NEPI!M44*100,"0.00")</f>
        <v>43.810150460064428</v>
      </c>
      <c r="N44" s="189">
        <f>IFERROR('APPENDIX 16'!N44/NEPI!N44*100,"0.00")</f>
        <v>43.085293712325765</v>
      </c>
      <c r="O44" s="189">
        <f>IFERROR('APPENDIX 16'!O44/NEPI!O44*100,"0.00")</f>
        <v>77.099951855070032</v>
      </c>
      <c r="P44" s="189">
        <f>IFERROR('APPENDIX 16'!P44/NEPI!P44*100,"0.00")</f>
        <v>40.080274305083805</v>
      </c>
      <c r="Q44" s="189">
        <f>IFERROR('APPENDIX 16'!Q44/NEPI!Q44*100,"0.00")</f>
        <v>64.210634931835841</v>
      </c>
    </row>
    <row r="45" spans="2:17" ht="27" customHeight="1" x14ac:dyDescent="0.25">
      <c r="B45" s="284" t="s">
        <v>46</v>
      </c>
      <c r="C45" s="284"/>
      <c r="D45" s="284"/>
      <c r="E45" s="284"/>
      <c r="F45" s="284"/>
      <c r="G45" s="284"/>
      <c r="H45" s="284"/>
      <c r="I45" s="284"/>
      <c r="J45" s="284"/>
      <c r="K45" s="284"/>
      <c r="L45" s="284"/>
      <c r="M45" s="284"/>
      <c r="N45" s="284"/>
      <c r="O45" s="284"/>
      <c r="P45" s="284"/>
      <c r="Q45" s="284"/>
    </row>
    <row r="46" spans="2:17" ht="27" customHeight="1" x14ac:dyDescent="0.3">
      <c r="B46" s="187" t="s">
        <v>47</v>
      </c>
      <c r="C46" s="190">
        <f>IFERROR('APPENDIX 16'!C46/NEPI!C46*100,"0.00")</f>
        <v>18.589650674010727</v>
      </c>
      <c r="D46" s="190">
        <f>IFERROR('APPENDIX 16'!D46/NEPI!D46*100,"0.00")</f>
        <v>32.663824868145362</v>
      </c>
      <c r="E46" s="190">
        <f>IFERROR('APPENDIX 16'!E46/NEPI!E46*100,"0.00")</f>
        <v>7.3746312684365778</v>
      </c>
      <c r="F46" s="190">
        <f>IFERROR('APPENDIX 16'!F46/NEPI!F46*100,"0.00")</f>
        <v>41.050976216467724</v>
      </c>
      <c r="G46" s="190">
        <f>IFERROR('APPENDIX 16'!G46/NEPI!G46*100,"0.00")</f>
        <v>9.5206828627708475</v>
      </c>
      <c r="H46" s="190">
        <f>IFERROR('APPENDIX 16'!H46/NEPI!H46*100,"0.00")</f>
        <v>118.8139965086892</v>
      </c>
      <c r="I46" s="190">
        <f>IFERROR('APPENDIX 16'!I46/NEPI!I46*100,"0.00")</f>
        <v>42.414174972314505</v>
      </c>
      <c r="J46" s="190">
        <f>IFERROR('APPENDIX 16'!J46/NEPI!J46*100,"0.00")</f>
        <v>77.856467609876461</v>
      </c>
      <c r="K46" s="190" t="str">
        <f>IFERROR('APPENDIX 16'!K46/NEPI!K46*100,"0.00")</f>
        <v>0.00</v>
      </c>
      <c r="L46" s="190">
        <f>IFERROR('APPENDIX 16'!L46/NEPI!L46*100,"0.00")</f>
        <v>82.777110104465194</v>
      </c>
      <c r="M46" s="190">
        <f>IFERROR('APPENDIX 16'!M46/NEPI!M46*100,"0.00")</f>
        <v>46.688034188034187</v>
      </c>
      <c r="N46" s="190">
        <f>IFERROR('APPENDIX 16'!N46/NEPI!N46*100,"0.00")</f>
        <v>10.309588217613467</v>
      </c>
      <c r="O46" s="190">
        <f>IFERROR('APPENDIX 16'!O46/NEPI!O46*100,"0.00")</f>
        <v>78.670379227263325</v>
      </c>
      <c r="P46" s="190">
        <f>IFERROR('APPENDIX 16'!P46/NEPI!P46*100,"0.00")</f>
        <v>34.79949731520621</v>
      </c>
      <c r="Q46" s="190">
        <f>IFERROR('APPENDIX 16'!Q46/NEPI!Q46*100,"0.00")</f>
        <v>52.699960623920326</v>
      </c>
    </row>
    <row r="47" spans="2:17" ht="27" customHeight="1" x14ac:dyDescent="0.3">
      <c r="B47" s="187" t="s">
        <v>65</v>
      </c>
      <c r="C47" s="190">
        <f>IFERROR('APPENDIX 16'!C47/NEPI!C47*100,"0.00")</f>
        <v>436.1806311207834</v>
      </c>
      <c r="D47" s="190">
        <f>IFERROR('APPENDIX 16'!D47/NEPI!D47*100,"0.00")</f>
        <v>54.075615143576307</v>
      </c>
      <c r="E47" s="190" t="str">
        <f>IFERROR('APPENDIX 16'!E47/NEPI!E47*100,"0.00")</f>
        <v>0.00</v>
      </c>
      <c r="F47" s="190">
        <f>IFERROR('APPENDIX 16'!F47/NEPI!F47*100,"0.00")</f>
        <v>42.600789169104331</v>
      </c>
      <c r="G47" s="190">
        <f>IFERROR('APPENDIX 16'!G47/NEPI!G47*100,"0.00")</f>
        <v>9.3222474174855137</v>
      </c>
      <c r="H47" s="190">
        <f>IFERROR('APPENDIX 16'!H47/NEPI!H47*100,"0.00")</f>
        <v>66.962505627371542</v>
      </c>
      <c r="I47" s="190" t="str">
        <f>IFERROR('APPENDIX 16'!I47/NEPI!I47*100,"0.00")</f>
        <v>0.00</v>
      </c>
      <c r="J47" s="190">
        <f>IFERROR('APPENDIX 16'!J47/NEPI!J47*100,"0.00")</f>
        <v>129.810367989253</v>
      </c>
      <c r="K47" s="190" t="str">
        <f>IFERROR('APPENDIX 16'!K47/NEPI!K47*100,"0.00")</f>
        <v>0.00</v>
      </c>
      <c r="L47" s="190">
        <f>IFERROR('APPENDIX 16'!L47/NEPI!L47*100,"0.00")</f>
        <v>15.008399328053756</v>
      </c>
      <c r="M47" s="190" t="str">
        <f>IFERROR('APPENDIX 16'!M47/NEPI!M47*100,"0.00")</f>
        <v>0.00</v>
      </c>
      <c r="N47" s="190" t="str">
        <f>IFERROR('APPENDIX 16'!N47/NEPI!N47*100,"0.00")</f>
        <v>0.00</v>
      </c>
      <c r="O47" s="190">
        <f>IFERROR('APPENDIX 16'!O47/NEPI!O47*100,"0.00")</f>
        <v>73.542472425153989</v>
      </c>
      <c r="P47" s="190">
        <f>IFERROR('APPENDIX 16'!P47/NEPI!P47*100,"0.00")</f>
        <v>56.638758589803615</v>
      </c>
      <c r="Q47" s="190">
        <f>IFERROR('APPENDIX 16'!Q47/NEPI!Q47*100,"0.00")</f>
        <v>59.858679554027702</v>
      </c>
    </row>
    <row r="48" spans="2:17" ht="27" customHeight="1" x14ac:dyDescent="0.3">
      <c r="B48" s="187" t="s">
        <v>48</v>
      </c>
      <c r="C48" s="190">
        <f>IFERROR('APPENDIX 16'!C48/NEPI!C48*100,"0.00")</f>
        <v>621.92113245702728</v>
      </c>
      <c r="D48" s="190">
        <f>IFERROR('APPENDIX 16'!D48/NEPI!D48*100,"0.00")</f>
        <v>52.87611534088952</v>
      </c>
      <c r="E48" s="190">
        <f>IFERROR('APPENDIX 16'!E48/NEPI!E48*100,"0.00")</f>
        <v>-113.41258954427677</v>
      </c>
      <c r="F48" s="190">
        <f>IFERROR('APPENDIX 16'!F48/NEPI!F48*100,"0.00")</f>
        <v>22.142963769556022</v>
      </c>
      <c r="G48" s="190">
        <f>IFERROR('APPENDIX 16'!G48/NEPI!G48*100,"0.00")</f>
        <v>31.233620366903779</v>
      </c>
      <c r="H48" s="190">
        <f>IFERROR('APPENDIX 16'!H48/NEPI!H48*100,"0.00")</f>
        <v>62.438449674696194</v>
      </c>
      <c r="I48" s="190">
        <f>IFERROR('APPENDIX 16'!I48/NEPI!I48*100,"0.00")</f>
        <v>-2760.7941698264167</v>
      </c>
      <c r="J48" s="190">
        <f>IFERROR('APPENDIX 16'!J48/NEPI!J48*100,"0.00")</f>
        <v>-5.1003510739211073</v>
      </c>
      <c r="K48" s="190" t="str">
        <f>IFERROR('APPENDIX 16'!K48/NEPI!K48*100,"0.00")</f>
        <v>0.00</v>
      </c>
      <c r="L48" s="190">
        <f>IFERROR('APPENDIX 16'!L48/NEPI!L48*100,"0.00")</f>
        <v>267.02106533461654</v>
      </c>
      <c r="M48" s="190">
        <f>IFERROR('APPENDIX 16'!M48/NEPI!M48*100,"0.00")</f>
        <v>-38.954154424975165</v>
      </c>
      <c r="N48" s="190">
        <f>IFERROR('APPENDIX 16'!N48/NEPI!N48*100,"0.00")</f>
        <v>1286.8438837576032</v>
      </c>
      <c r="O48" s="190">
        <f>IFERROR('APPENDIX 16'!O48/NEPI!O48*100,"0.00")</f>
        <v>16.826461760974308</v>
      </c>
      <c r="P48" s="190">
        <f>IFERROR('APPENDIX 16'!P48/NEPI!P48*100,"0.00")</f>
        <v>63.932431541959048</v>
      </c>
      <c r="Q48" s="190">
        <f>IFERROR('APPENDIX 16'!Q48/NEPI!Q48*100,"0.00")</f>
        <v>59.919632380096921</v>
      </c>
    </row>
    <row r="49" spans="2:17" ht="27" customHeight="1" x14ac:dyDescent="0.25">
      <c r="B49" s="188" t="s">
        <v>45</v>
      </c>
      <c r="C49" s="189">
        <f>IFERROR('APPENDIX 16'!C49/NEPI!C49*100,"0.00")</f>
        <v>200.84543996890335</v>
      </c>
      <c r="D49" s="189">
        <f>IFERROR('APPENDIX 16'!D49/NEPI!D49*100,"0.00")</f>
        <v>49.075113727368048</v>
      </c>
      <c r="E49" s="189">
        <f>IFERROR('APPENDIX 16'!E49/NEPI!E49*100,"0.00")</f>
        <v>-107.47826086956522</v>
      </c>
      <c r="F49" s="189">
        <f>IFERROR('APPENDIX 16'!F49/NEPI!F49*100,"0.00")</f>
        <v>33.15549711981614</v>
      </c>
      <c r="G49" s="189">
        <f>IFERROR('APPENDIX 16'!G49/NEPI!G49*100,"0.00")</f>
        <v>27.009961538725225</v>
      </c>
      <c r="H49" s="189">
        <f>IFERROR('APPENDIX 16'!H49/NEPI!H49*100,"0.00")</f>
        <v>66.700752686369498</v>
      </c>
      <c r="I49" s="189">
        <f>IFERROR('APPENDIX 16'!I49/NEPI!I49*100,"0.00")</f>
        <v>-2805.5238465480375</v>
      </c>
      <c r="J49" s="189">
        <f>IFERROR('APPENDIX 16'!J49/NEPI!J49*100,"0.00")</f>
        <v>27.738070798539461</v>
      </c>
      <c r="K49" s="189" t="str">
        <f>IFERROR('APPENDIX 16'!K49/NEPI!K49*100,"0.00")</f>
        <v>0.00</v>
      </c>
      <c r="L49" s="189">
        <f>IFERROR('APPENDIX 16'!L49/NEPI!L49*100,"0.00")</f>
        <v>246.8419102591603</v>
      </c>
      <c r="M49" s="189">
        <f>IFERROR('APPENDIX 16'!M49/NEPI!M49*100,"0.00")</f>
        <v>-38.616621261437274</v>
      </c>
      <c r="N49" s="189">
        <f>IFERROR('APPENDIX 16'!N49/NEPI!N49*100,"0.00")</f>
        <v>739.96909605974759</v>
      </c>
      <c r="O49" s="189">
        <f>IFERROR('APPENDIX 16'!O49/NEPI!O49*100,"0.00")</f>
        <v>28.089665759163495</v>
      </c>
      <c r="P49" s="189">
        <f>IFERROR('APPENDIX 16'!P49/NEPI!P49*100,"0.00")</f>
        <v>60.375067124725049</v>
      </c>
      <c r="Q49" s="189">
        <f>IFERROR('APPENDIX 16'!Q49/NEPI!Q49*100,"0.00")</f>
        <v>59.09989407100592</v>
      </c>
    </row>
  </sheetData>
  <sheetProtection sheet="1" objects="1" scenarios="1"/>
  <mergeCells count="3">
    <mergeCell ref="B4:Q4"/>
    <mergeCell ref="B6:Q6"/>
    <mergeCell ref="B45:Q45"/>
  </mergeCells>
  <pageMargins left="0.7" right="0.7" top="0.75" bottom="0.75" header="0.3" footer="0.3"/>
  <pageSetup paperSize="9" scale="3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3:S58"/>
  <sheetViews>
    <sheetView showGridLines="0" topLeftCell="A46" zoomScale="80" zoomScaleNormal="80" workbookViewId="0">
      <selection activeCell="G64" sqref="G64"/>
    </sheetView>
  </sheetViews>
  <sheetFormatPr defaultColWidth="9.140625" defaultRowHeight="15" x14ac:dyDescent="0.25"/>
  <cols>
    <col min="1" max="1" width="12.42578125" style="10" customWidth="1"/>
    <col min="2" max="2" width="51.28515625" style="18" customWidth="1"/>
    <col min="3" max="17" width="21.5703125" style="10" customWidth="1"/>
    <col min="18" max="19" width="6.140625" style="10" bestFit="1" customWidth="1"/>
    <col min="20" max="20" width="13.5703125" style="10" customWidth="1"/>
    <col min="21" max="16384" width="9.140625" style="10"/>
  </cols>
  <sheetData>
    <row r="3" spans="2:18" ht="5.25" customHeight="1" x14ac:dyDescent="0.25"/>
    <row r="4" spans="2:18" ht="22.5" customHeight="1" x14ac:dyDescent="0.25">
      <c r="B4" s="280" t="s">
        <v>299</v>
      </c>
      <c r="C4" s="280"/>
      <c r="D4" s="280"/>
      <c r="E4" s="280"/>
      <c r="F4" s="280"/>
      <c r="G4" s="280"/>
      <c r="H4" s="280"/>
      <c r="I4" s="280"/>
      <c r="J4" s="280"/>
      <c r="K4" s="280"/>
      <c r="L4" s="280"/>
      <c r="M4" s="280"/>
      <c r="N4" s="280"/>
      <c r="O4" s="280"/>
      <c r="P4" s="280"/>
      <c r="Q4" s="280"/>
      <c r="R4" s="180"/>
    </row>
    <row r="5" spans="2:18" ht="30" x14ac:dyDescent="0.25">
      <c r="B5" s="89" t="s">
        <v>0</v>
      </c>
      <c r="C5" s="92" t="s">
        <v>217</v>
      </c>
      <c r="D5" s="92" t="s">
        <v>218</v>
      </c>
      <c r="E5" s="92" t="s">
        <v>219</v>
      </c>
      <c r="F5" s="92" t="s">
        <v>220</v>
      </c>
      <c r="G5" s="92" t="s">
        <v>221</v>
      </c>
      <c r="H5" s="92" t="s">
        <v>222</v>
      </c>
      <c r="I5" s="92" t="s">
        <v>223</v>
      </c>
      <c r="J5" s="92" t="s">
        <v>224</v>
      </c>
      <c r="K5" s="92" t="s">
        <v>225</v>
      </c>
      <c r="L5" s="92" t="s">
        <v>226</v>
      </c>
      <c r="M5" s="92" t="s">
        <v>227</v>
      </c>
      <c r="N5" s="92" t="s">
        <v>228</v>
      </c>
      <c r="O5" s="92" t="s">
        <v>229</v>
      </c>
      <c r="P5" s="92" t="s">
        <v>230</v>
      </c>
      <c r="Q5" s="92" t="s">
        <v>231</v>
      </c>
      <c r="R5" s="191"/>
    </row>
    <row r="6" spans="2:18" ht="30" customHeight="1" x14ac:dyDescent="0.25">
      <c r="B6" s="281" t="s">
        <v>16</v>
      </c>
      <c r="C6" s="281"/>
      <c r="D6" s="281"/>
      <c r="E6" s="281"/>
      <c r="F6" s="281"/>
      <c r="G6" s="281"/>
      <c r="H6" s="281"/>
      <c r="I6" s="281"/>
      <c r="J6" s="281"/>
      <c r="K6" s="281"/>
      <c r="L6" s="281"/>
      <c r="M6" s="281"/>
      <c r="N6" s="281"/>
      <c r="O6" s="281"/>
      <c r="P6" s="281"/>
      <c r="Q6" s="281"/>
      <c r="R6" s="191"/>
    </row>
    <row r="7" spans="2:18" ht="30" customHeight="1" x14ac:dyDescent="0.25">
      <c r="B7" s="175" t="s">
        <v>17</v>
      </c>
      <c r="C7" s="96">
        <v>0</v>
      </c>
      <c r="D7" s="96">
        <v>29</v>
      </c>
      <c r="E7" s="96">
        <v>641</v>
      </c>
      <c r="F7" s="96">
        <v>176</v>
      </c>
      <c r="G7" s="96">
        <v>1558</v>
      </c>
      <c r="H7" s="96">
        <v>235</v>
      </c>
      <c r="I7" s="96">
        <v>0</v>
      </c>
      <c r="J7" s="96">
        <v>0</v>
      </c>
      <c r="K7" s="96">
        <v>0</v>
      </c>
      <c r="L7" s="96">
        <v>9184</v>
      </c>
      <c r="M7" s="96">
        <v>276</v>
      </c>
      <c r="N7" s="96">
        <v>9653</v>
      </c>
      <c r="O7" s="96">
        <v>-517260</v>
      </c>
      <c r="P7" s="96">
        <v>16273</v>
      </c>
      <c r="Q7" s="179">
        <v>-479236</v>
      </c>
      <c r="R7" s="192"/>
    </row>
    <row r="8" spans="2:18" ht="30" customHeight="1" x14ac:dyDescent="0.25">
      <c r="B8" s="175" t="s">
        <v>18</v>
      </c>
      <c r="C8" s="96">
        <v>0</v>
      </c>
      <c r="D8" s="96">
        <v>9364</v>
      </c>
      <c r="E8" s="96">
        <v>1076</v>
      </c>
      <c r="F8" s="96">
        <v>-151149</v>
      </c>
      <c r="G8" s="96">
        <v>1407</v>
      </c>
      <c r="H8" s="96">
        <v>124356</v>
      </c>
      <c r="I8" s="96">
        <v>343802</v>
      </c>
      <c r="J8" s="96">
        <v>-33542</v>
      </c>
      <c r="K8" s="96">
        <v>-575480</v>
      </c>
      <c r="L8" s="96">
        <v>120778</v>
      </c>
      <c r="M8" s="96">
        <v>-52378</v>
      </c>
      <c r="N8" s="96">
        <v>103466</v>
      </c>
      <c r="O8" s="96">
        <v>0</v>
      </c>
      <c r="P8" s="96">
        <v>10784</v>
      </c>
      <c r="Q8" s="179">
        <v>-97516</v>
      </c>
      <c r="R8" s="192"/>
    </row>
    <row r="9" spans="2:18" ht="30" customHeight="1" x14ac:dyDescent="0.25">
      <c r="B9" s="175" t="s">
        <v>19</v>
      </c>
      <c r="C9" s="96">
        <v>-1771</v>
      </c>
      <c r="D9" s="96">
        <v>20903</v>
      </c>
      <c r="E9" s="96">
        <v>10586</v>
      </c>
      <c r="F9" s="96">
        <v>64819</v>
      </c>
      <c r="G9" s="96">
        <v>-73118</v>
      </c>
      <c r="H9" s="96">
        <v>8394</v>
      </c>
      <c r="I9" s="96">
        <v>127622</v>
      </c>
      <c r="J9" s="96">
        <v>25973</v>
      </c>
      <c r="K9" s="96">
        <v>0</v>
      </c>
      <c r="L9" s="96">
        <v>-134466</v>
      </c>
      <c r="M9" s="96">
        <v>-9584</v>
      </c>
      <c r="N9" s="96">
        <v>137995</v>
      </c>
      <c r="O9" s="96">
        <v>0</v>
      </c>
      <c r="P9" s="96">
        <v>0</v>
      </c>
      <c r="Q9" s="179">
        <v>177352</v>
      </c>
      <c r="R9" s="192"/>
    </row>
    <row r="10" spans="2:18" ht="30" customHeight="1" x14ac:dyDescent="0.25">
      <c r="B10" s="175" t="s">
        <v>145</v>
      </c>
      <c r="C10" s="96">
        <v>-12952</v>
      </c>
      <c r="D10" s="96">
        <v>-6212</v>
      </c>
      <c r="E10" s="96">
        <v>-11360</v>
      </c>
      <c r="F10" s="96">
        <v>-35936</v>
      </c>
      <c r="G10" s="96">
        <v>-29324</v>
      </c>
      <c r="H10" s="96">
        <v>-32565</v>
      </c>
      <c r="I10" s="96">
        <v>-43064</v>
      </c>
      <c r="J10" s="96">
        <v>-16854</v>
      </c>
      <c r="K10" s="96">
        <v>0</v>
      </c>
      <c r="L10" s="96">
        <v>-471</v>
      </c>
      <c r="M10" s="96">
        <v>-10725</v>
      </c>
      <c r="N10" s="96">
        <v>-9980</v>
      </c>
      <c r="O10" s="96">
        <v>0</v>
      </c>
      <c r="P10" s="96">
        <v>-8234</v>
      </c>
      <c r="Q10" s="179">
        <v>-217677</v>
      </c>
      <c r="R10" s="192"/>
    </row>
    <row r="11" spans="2:18" ht="30" customHeight="1" x14ac:dyDescent="0.25">
      <c r="B11" s="175" t="s">
        <v>20</v>
      </c>
      <c r="C11" s="96">
        <v>493</v>
      </c>
      <c r="D11" s="96">
        <v>12411</v>
      </c>
      <c r="E11" s="96">
        <v>-7881</v>
      </c>
      <c r="F11" s="96">
        <v>-30463</v>
      </c>
      <c r="G11" s="96">
        <v>-23638</v>
      </c>
      <c r="H11" s="96">
        <v>41836</v>
      </c>
      <c r="I11" s="96">
        <v>-76222</v>
      </c>
      <c r="J11" s="96">
        <v>74488</v>
      </c>
      <c r="K11" s="96">
        <v>0</v>
      </c>
      <c r="L11" s="96">
        <v>41082</v>
      </c>
      <c r="M11" s="96">
        <v>38308</v>
      </c>
      <c r="N11" s="96">
        <v>51817</v>
      </c>
      <c r="O11" s="96">
        <v>-72118</v>
      </c>
      <c r="P11" s="96">
        <v>-44927</v>
      </c>
      <c r="Q11" s="179">
        <v>5186</v>
      </c>
      <c r="R11" s="192"/>
    </row>
    <row r="12" spans="2:18" ht="30" customHeight="1" x14ac:dyDescent="0.25">
      <c r="B12" s="175" t="s">
        <v>139</v>
      </c>
      <c r="C12" s="96">
        <v>0</v>
      </c>
      <c r="D12" s="96">
        <v>-11142</v>
      </c>
      <c r="E12" s="96">
        <v>5465</v>
      </c>
      <c r="F12" s="96">
        <v>-15768</v>
      </c>
      <c r="G12" s="96">
        <v>3638</v>
      </c>
      <c r="H12" s="96">
        <v>29821</v>
      </c>
      <c r="I12" s="96">
        <v>-320159</v>
      </c>
      <c r="J12" s="96">
        <v>-164311</v>
      </c>
      <c r="K12" s="96">
        <v>0</v>
      </c>
      <c r="L12" s="96">
        <v>60598</v>
      </c>
      <c r="M12" s="96">
        <v>-72622</v>
      </c>
      <c r="N12" s="96">
        <v>-16466</v>
      </c>
      <c r="O12" s="96">
        <v>-103751</v>
      </c>
      <c r="P12" s="96">
        <v>37492</v>
      </c>
      <c r="Q12" s="179">
        <v>-567205</v>
      </c>
      <c r="R12" s="192"/>
    </row>
    <row r="13" spans="2:18" ht="30" customHeight="1" x14ac:dyDescent="0.25">
      <c r="B13" s="175" t="s">
        <v>21</v>
      </c>
      <c r="C13" s="96">
        <v>0</v>
      </c>
      <c r="D13" s="96">
        <v>44377</v>
      </c>
      <c r="E13" s="96">
        <v>9251</v>
      </c>
      <c r="F13" s="96">
        <v>29948</v>
      </c>
      <c r="G13" s="96">
        <v>-60002</v>
      </c>
      <c r="H13" s="96">
        <v>-45342</v>
      </c>
      <c r="I13" s="96">
        <v>-237212</v>
      </c>
      <c r="J13" s="96">
        <v>17159</v>
      </c>
      <c r="K13" s="96">
        <v>14248</v>
      </c>
      <c r="L13" s="96">
        <v>40437</v>
      </c>
      <c r="M13" s="96">
        <v>33003</v>
      </c>
      <c r="N13" s="96">
        <v>-9995</v>
      </c>
      <c r="O13" s="96">
        <v>78817</v>
      </c>
      <c r="P13" s="96">
        <v>-87420</v>
      </c>
      <c r="Q13" s="179">
        <v>-172730</v>
      </c>
      <c r="R13" s="192"/>
    </row>
    <row r="14" spans="2:18" ht="30" customHeight="1" x14ac:dyDescent="0.25">
      <c r="B14" s="175" t="s">
        <v>22</v>
      </c>
      <c r="C14" s="96">
        <v>-1703</v>
      </c>
      <c r="D14" s="96">
        <v>-3438</v>
      </c>
      <c r="E14" s="96">
        <v>6748</v>
      </c>
      <c r="F14" s="96">
        <v>-17939</v>
      </c>
      <c r="G14" s="96">
        <v>29419</v>
      </c>
      <c r="H14" s="96">
        <v>40820</v>
      </c>
      <c r="I14" s="96">
        <v>-54834</v>
      </c>
      <c r="J14" s="96">
        <v>-37852</v>
      </c>
      <c r="K14" s="96">
        <v>0</v>
      </c>
      <c r="L14" s="96">
        <v>24348</v>
      </c>
      <c r="M14" s="96">
        <v>-6298</v>
      </c>
      <c r="N14" s="96">
        <v>-14728</v>
      </c>
      <c r="O14" s="96">
        <v>0</v>
      </c>
      <c r="P14" s="96">
        <v>12448</v>
      </c>
      <c r="Q14" s="179">
        <v>-23008</v>
      </c>
      <c r="R14" s="192"/>
    </row>
    <row r="15" spans="2:18" ht="30" customHeight="1" x14ac:dyDescent="0.25">
      <c r="B15" s="175" t="s">
        <v>23</v>
      </c>
      <c r="C15" s="96">
        <v>0</v>
      </c>
      <c r="D15" s="96">
        <v>0</v>
      </c>
      <c r="E15" s="96">
        <v>0</v>
      </c>
      <c r="F15" s="96">
        <v>0</v>
      </c>
      <c r="G15" s="96">
        <v>0</v>
      </c>
      <c r="H15" s="96">
        <v>0</v>
      </c>
      <c r="I15" s="96">
        <v>39791</v>
      </c>
      <c r="J15" s="96">
        <v>14790</v>
      </c>
      <c r="K15" s="96">
        <v>-176287</v>
      </c>
      <c r="L15" s="96">
        <v>0</v>
      </c>
      <c r="M15" s="96">
        <v>0</v>
      </c>
      <c r="N15" s="96">
        <v>0</v>
      </c>
      <c r="O15" s="96">
        <v>0</v>
      </c>
      <c r="P15" s="96">
        <v>0</v>
      </c>
      <c r="Q15" s="179">
        <v>-121707</v>
      </c>
      <c r="R15" s="192"/>
    </row>
    <row r="16" spans="2:18" ht="30" customHeight="1" x14ac:dyDescent="0.25">
      <c r="B16" s="175" t="s">
        <v>24</v>
      </c>
      <c r="C16" s="96">
        <v>-13391</v>
      </c>
      <c r="D16" s="96">
        <v>15188</v>
      </c>
      <c r="E16" s="96">
        <v>3161</v>
      </c>
      <c r="F16" s="96">
        <v>-2946</v>
      </c>
      <c r="G16" s="96">
        <v>-6402</v>
      </c>
      <c r="H16" s="96">
        <v>21278</v>
      </c>
      <c r="I16" s="96">
        <v>-60025</v>
      </c>
      <c r="J16" s="96">
        <v>86812</v>
      </c>
      <c r="K16" s="96">
        <v>-28166</v>
      </c>
      <c r="L16" s="96">
        <v>1013</v>
      </c>
      <c r="M16" s="96">
        <v>-22075</v>
      </c>
      <c r="N16" s="96">
        <v>10645</v>
      </c>
      <c r="O16" s="96">
        <v>0</v>
      </c>
      <c r="P16" s="96">
        <v>725</v>
      </c>
      <c r="Q16" s="179">
        <v>5818</v>
      </c>
      <c r="R16" s="192"/>
    </row>
    <row r="17" spans="2:18" ht="30" customHeight="1" x14ac:dyDescent="0.25">
      <c r="B17" s="175" t="s">
        <v>25</v>
      </c>
      <c r="C17" s="96">
        <v>0</v>
      </c>
      <c r="D17" s="96">
        <v>15864</v>
      </c>
      <c r="E17" s="96">
        <v>2178</v>
      </c>
      <c r="F17" s="96">
        <v>8555</v>
      </c>
      <c r="G17" s="96">
        <v>10768</v>
      </c>
      <c r="H17" s="96">
        <v>-63</v>
      </c>
      <c r="I17" s="96">
        <v>-165885</v>
      </c>
      <c r="J17" s="96">
        <v>-177798</v>
      </c>
      <c r="K17" s="96">
        <v>0</v>
      </c>
      <c r="L17" s="96">
        <v>13336</v>
      </c>
      <c r="M17" s="96">
        <v>3881</v>
      </c>
      <c r="N17" s="96">
        <v>9826</v>
      </c>
      <c r="O17" s="96">
        <v>-136762</v>
      </c>
      <c r="P17" s="96">
        <v>23688</v>
      </c>
      <c r="Q17" s="179">
        <v>-392411</v>
      </c>
      <c r="R17" s="192"/>
    </row>
    <row r="18" spans="2:18" ht="30" customHeight="1" x14ac:dyDescent="0.25">
      <c r="B18" s="175" t="s">
        <v>26</v>
      </c>
      <c r="C18" s="96">
        <v>-11235</v>
      </c>
      <c r="D18" s="96">
        <v>-15894</v>
      </c>
      <c r="E18" s="96">
        <v>-15486</v>
      </c>
      <c r="F18" s="96">
        <v>7160</v>
      </c>
      <c r="G18" s="96">
        <v>23292</v>
      </c>
      <c r="H18" s="96">
        <v>62664</v>
      </c>
      <c r="I18" s="96">
        <v>71958</v>
      </c>
      <c r="J18" s="96">
        <v>82697</v>
      </c>
      <c r="K18" s="96">
        <v>44091</v>
      </c>
      <c r="L18" s="96">
        <v>65260</v>
      </c>
      <c r="M18" s="96">
        <v>37707</v>
      </c>
      <c r="N18" s="96">
        <v>-79824</v>
      </c>
      <c r="O18" s="96">
        <v>-141071</v>
      </c>
      <c r="P18" s="96">
        <v>291567</v>
      </c>
      <c r="Q18" s="179">
        <v>422886</v>
      </c>
      <c r="R18" s="192"/>
    </row>
    <row r="19" spans="2:18" ht="30" customHeight="1" x14ac:dyDescent="0.25">
      <c r="B19" s="175" t="s">
        <v>27</v>
      </c>
      <c r="C19" s="96">
        <v>281</v>
      </c>
      <c r="D19" s="96">
        <v>-65662</v>
      </c>
      <c r="E19" s="96">
        <v>4782</v>
      </c>
      <c r="F19" s="96">
        <v>67933</v>
      </c>
      <c r="G19" s="96">
        <v>8615</v>
      </c>
      <c r="H19" s="96">
        <v>23632</v>
      </c>
      <c r="I19" s="96">
        <v>-92240</v>
      </c>
      <c r="J19" s="96">
        <v>78979</v>
      </c>
      <c r="K19" s="96">
        <v>0</v>
      </c>
      <c r="L19" s="96">
        <v>2567</v>
      </c>
      <c r="M19" s="96">
        <v>120995</v>
      </c>
      <c r="N19" s="96">
        <v>1030</v>
      </c>
      <c r="O19" s="96">
        <v>0</v>
      </c>
      <c r="P19" s="96">
        <v>41287</v>
      </c>
      <c r="Q19" s="179">
        <v>192200</v>
      </c>
      <c r="R19" s="192"/>
    </row>
    <row r="20" spans="2:18" ht="30" customHeight="1" x14ac:dyDescent="0.25">
      <c r="B20" s="175" t="s">
        <v>28</v>
      </c>
      <c r="C20" s="96">
        <v>173</v>
      </c>
      <c r="D20" s="96">
        <v>-34434</v>
      </c>
      <c r="E20" s="96">
        <v>9171</v>
      </c>
      <c r="F20" s="96">
        <v>-17094</v>
      </c>
      <c r="G20" s="96">
        <v>25555</v>
      </c>
      <c r="H20" s="96">
        <v>4498</v>
      </c>
      <c r="I20" s="96">
        <v>-118928</v>
      </c>
      <c r="J20" s="96">
        <v>4801</v>
      </c>
      <c r="K20" s="96">
        <v>-7108</v>
      </c>
      <c r="L20" s="96">
        <v>-25906</v>
      </c>
      <c r="M20" s="96">
        <v>19419</v>
      </c>
      <c r="N20" s="96">
        <v>76622</v>
      </c>
      <c r="O20" s="96">
        <v>28445</v>
      </c>
      <c r="P20" s="96">
        <v>-9100</v>
      </c>
      <c r="Q20" s="179">
        <v>-43887</v>
      </c>
      <c r="R20" s="192"/>
    </row>
    <row r="21" spans="2:18" ht="30" customHeight="1" x14ac:dyDescent="0.25">
      <c r="B21" s="175" t="s">
        <v>29</v>
      </c>
      <c r="C21" s="96">
        <v>1839</v>
      </c>
      <c r="D21" s="96">
        <v>3790</v>
      </c>
      <c r="E21" s="96">
        <v>1422</v>
      </c>
      <c r="F21" s="96">
        <v>15325</v>
      </c>
      <c r="G21" s="96">
        <v>12841</v>
      </c>
      <c r="H21" s="96">
        <v>17437</v>
      </c>
      <c r="I21" s="96">
        <v>-42687</v>
      </c>
      <c r="J21" s="96">
        <v>-26547</v>
      </c>
      <c r="K21" s="96">
        <v>0</v>
      </c>
      <c r="L21" s="96">
        <v>-15133</v>
      </c>
      <c r="M21" s="96">
        <v>-10632</v>
      </c>
      <c r="N21" s="96">
        <v>-1040</v>
      </c>
      <c r="O21" s="96">
        <v>-98879</v>
      </c>
      <c r="P21" s="96">
        <v>230</v>
      </c>
      <c r="Q21" s="179">
        <v>-142035</v>
      </c>
      <c r="R21" s="192"/>
    </row>
    <row r="22" spans="2:18" ht="30" customHeight="1" x14ac:dyDescent="0.25">
      <c r="B22" s="175" t="s">
        <v>30</v>
      </c>
      <c r="C22" s="96">
        <v>0</v>
      </c>
      <c r="D22" s="96">
        <v>24344</v>
      </c>
      <c r="E22" s="96">
        <v>-14455</v>
      </c>
      <c r="F22" s="96">
        <v>-44149</v>
      </c>
      <c r="G22" s="96">
        <v>15662</v>
      </c>
      <c r="H22" s="96">
        <v>45121</v>
      </c>
      <c r="I22" s="96">
        <v>2035</v>
      </c>
      <c r="J22" s="96">
        <v>-27980</v>
      </c>
      <c r="K22" s="96">
        <v>551</v>
      </c>
      <c r="L22" s="96">
        <v>9236</v>
      </c>
      <c r="M22" s="96">
        <v>-4081</v>
      </c>
      <c r="N22" s="96">
        <v>-2185</v>
      </c>
      <c r="O22" s="96">
        <v>0</v>
      </c>
      <c r="P22" s="96">
        <v>19137</v>
      </c>
      <c r="Q22" s="179">
        <v>23237</v>
      </c>
      <c r="R22" s="192"/>
    </row>
    <row r="23" spans="2:18" ht="30" customHeight="1" x14ac:dyDescent="0.25">
      <c r="B23" s="175" t="s">
        <v>31</v>
      </c>
      <c r="C23" s="96">
        <v>0</v>
      </c>
      <c r="D23" s="96">
        <v>-1502</v>
      </c>
      <c r="E23" s="96">
        <v>-2048</v>
      </c>
      <c r="F23" s="96">
        <v>-2011</v>
      </c>
      <c r="G23" s="96">
        <v>93</v>
      </c>
      <c r="H23" s="96">
        <v>-581</v>
      </c>
      <c r="I23" s="96">
        <v>-55685</v>
      </c>
      <c r="J23" s="96">
        <v>-11968</v>
      </c>
      <c r="K23" s="96">
        <v>-46977</v>
      </c>
      <c r="L23" s="96">
        <v>-150</v>
      </c>
      <c r="M23" s="96">
        <v>-1859</v>
      </c>
      <c r="N23" s="96">
        <v>-186</v>
      </c>
      <c r="O23" s="96">
        <v>0</v>
      </c>
      <c r="P23" s="96">
        <v>15542</v>
      </c>
      <c r="Q23" s="179">
        <v>-107334</v>
      </c>
      <c r="R23" s="192"/>
    </row>
    <row r="24" spans="2:18" ht="30" customHeight="1" x14ac:dyDescent="0.25">
      <c r="B24" s="175" t="s">
        <v>32</v>
      </c>
      <c r="C24" s="96">
        <v>-6094</v>
      </c>
      <c r="D24" s="96">
        <v>-9513</v>
      </c>
      <c r="E24" s="96">
        <v>-1077</v>
      </c>
      <c r="F24" s="96">
        <v>24338</v>
      </c>
      <c r="G24" s="96">
        <v>-36497</v>
      </c>
      <c r="H24" s="96">
        <v>28203</v>
      </c>
      <c r="I24" s="96">
        <v>-73636</v>
      </c>
      <c r="J24" s="96">
        <v>48319</v>
      </c>
      <c r="K24" s="96">
        <v>0</v>
      </c>
      <c r="L24" s="96">
        <v>-2526</v>
      </c>
      <c r="M24" s="96">
        <v>690</v>
      </c>
      <c r="N24" s="96">
        <v>20609</v>
      </c>
      <c r="O24" s="96">
        <v>471259</v>
      </c>
      <c r="P24" s="96">
        <v>47694</v>
      </c>
      <c r="Q24" s="179">
        <v>511768</v>
      </c>
      <c r="R24" s="192"/>
    </row>
    <row r="25" spans="2:18" ht="30" customHeight="1" x14ac:dyDescent="0.25">
      <c r="B25" s="175" t="s">
        <v>33</v>
      </c>
      <c r="C25" s="96">
        <v>-22351</v>
      </c>
      <c r="D25" s="96">
        <v>20500</v>
      </c>
      <c r="E25" s="96">
        <v>4953</v>
      </c>
      <c r="F25" s="96">
        <v>-26782</v>
      </c>
      <c r="G25" s="96">
        <v>193</v>
      </c>
      <c r="H25" s="96">
        <v>53151</v>
      </c>
      <c r="I25" s="96">
        <v>12601</v>
      </c>
      <c r="J25" s="96">
        <v>-86516</v>
      </c>
      <c r="K25" s="96">
        <v>0</v>
      </c>
      <c r="L25" s="96">
        <v>3252</v>
      </c>
      <c r="M25" s="96">
        <v>35406</v>
      </c>
      <c r="N25" s="96">
        <v>-126956</v>
      </c>
      <c r="O25" s="96">
        <v>-33549</v>
      </c>
      <c r="P25" s="96">
        <v>6923</v>
      </c>
      <c r="Q25" s="179">
        <v>-159174</v>
      </c>
      <c r="R25" s="192"/>
    </row>
    <row r="26" spans="2:18" ht="30" customHeight="1" x14ac:dyDescent="0.25">
      <c r="B26" s="175" t="s">
        <v>34</v>
      </c>
      <c r="C26" s="96">
        <v>0</v>
      </c>
      <c r="D26" s="96">
        <v>-2384</v>
      </c>
      <c r="E26" s="96">
        <v>8816</v>
      </c>
      <c r="F26" s="96">
        <v>-23406</v>
      </c>
      <c r="G26" s="96">
        <v>956</v>
      </c>
      <c r="H26" s="96">
        <v>2632</v>
      </c>
      <c r="I26" s="96">
        <v>49515</v>
      </c>
      <c r="J26" s="96">
        <v>4106</v>
      </c>
      <c r="K26" s="96">
        <v>0</v>
      </c>
      <c r="L26" s="96">
        <v>2624</v>
      </c>
      <c r="M26" s="96">
        <v>26612</v>
      </c>
      <c r="N26" s="96">
        <v>35676</v>
      </c>
      <c r="O26" s="96">
        <v>0</v>
      </c>
      <c r="P26" s="96">
        <v>-5366</v>
      </c>
      <c r="Q26" s="179">
        <v>99781</v>
      </c>
      <c r="R26" s="192"/>
    </row>
    <row r="27" spans="2:18" ht="30" customHeight="1" x14ac:dyDescent="0.25">
      <c r="B27" s="175" t="s">
        <v>35</v>
      </c>
      <c r="C27" s="96">
        <v>0</v>
      </c>
      <c r="D27" s="96">
        <v>-4142</v>
      </c>
      <c r="E27" s="96">
        <v>29624</v>
      </c>
      <c r="F27" s="96">
        <v>-19390</v>
      </c>
      <c r="G27" s="96">
        <v>120016</v>
      </c>
      <c r="H27" s="96">
        <v>-16250</v>
      </c>
      <c r="I27" s="96">
        <v>-81386</v>
      </c>
      <c r="J27" s="96">
        <v>-51711</v>
      </c>
      <c r="K27" s="96">
        <v>0</v>
      </c>
      <c r="L27" s="96">
        <v>-4608</v>
      </c>
      <c r="M27" s="96">
        <v>-1035</v>
      </c>
      <c r="N27" s="96">
        <v>-20449</v>
      </c>
      <c r="O27" s="96">
        <v>-300419</v>
      </c>
      <c r="P27" s="96">
        <v>36426</v>
      </c>
      <c r="Q27" s="179">
        <v>-313324</v>
      </c>
      <c r="R27" s="192"/>
    </row>
    <row r="28" spans="2:18" ht="30" customHeight="1" x14ac:dyDescent="0.25">
      <c r="B28" s="175" t="s">
        <v>36</v>
      </c>
      <c r="C28" s="96">
        <v>231</v>
      </c>
      <c r="D28" s="96">
        <v>34857</v>
      </c>
      <c r="E28" s="96">
        <v>5711</v>
      </c>
      <c r="F28" s="96">
        <v>2743</v>
      </c>
      <c r="G28" s="96">
        <v>13117</v>
      </c>
      <c r="H28" s="96">
        <v>11674</v>
      </c>
      <c r="I28" s="96">
        <v>17903</v>
      </c>
      <c r="J28" s="96">
        <v>34877</v>
      </c>
      <c r="K28" s="96">
        <v>0</v>
      </c>
      <c r="L28" s="96">
        <v>11376</v>
      </c>
      <c r="M28" s="96">
        <v>-10784</v>
      </c>
      <c r="N28" s="96">
        <v>104925</v>
      </c>
      <c r="O28" s="96">
        <v>0</v>
      </c>
      <c r="P28" s="96">
        <v>27282</v>
      </c>
      <c r="Q28" s="179">
        <v>253912</v>
      </c>
      <c r="R28" s="192"/>
    </row>
    <row r="29" spans="2:18" ht="30" customHeight="1" x14ac:dyDescent="0.25">
      <c r="B29" s="175" t="s">
        <v>200</v>
      </c>
      <c r="C29" s="96">
        <v>0</v>
      </c>
      <c r="D29" s="96">
        <v>13424</v>
      </c>
      <c r="E29" s="96">
        <v>1298</v>
      </c>
      <c r="F29" s="96">
        <v>-17516</v>
      </c>
      <c r="G29" s="96">
        <v>14817</v>
      </c>
      <c r="H29" s="96">
        <v>-10120</v>
      </c>
      <c r="I29" s="96">
        <v>-59008</v>
      </c>
      <c r="J29" s="96">
        <v>-24509</v>
      </c>
      <c r="K29" s="96">
        <v>0</v>
      </c>
      <c r="L29" s="96">
        <v>-10519</v>
      </c>
      <c r="M29" s="96">
        <v>13323</v>
      </c>
      <c r="N29" s="96">
        <v>-24346</v>
      </c>
      <c r="O29" s="96">
        <v>-16488</v>
      </c>
      <c r="P29" s="96">
        <v>7941</v>
      </c>
      <c r="Q29" s="179">
        <v>-111702</v>
      </c>
      <c r="R29" s="192"/>
    </row>
    <row r="30" spans="2:18" ht="30" customHeight="1" x14ac:dyDescent="0.25">
      <c r="B30" s="175" t="s">
        <v>213</v>
      </c>
      <c r="C30" s="96">
        <v>-60011</v>
      </c>
      <c r="D30" s="96">
        <v>-11429</v>
      </c>
      <c r="E30" s="96">
        <v>-788</v>
      </c>
      <c r="F30" s="96">
        <v>-19368</v>
      </c>
      <c r="G30" s="96">
        <v>6031</v>
      </c>
      <c r="H30" s="96">
        <v>-1156</v>
      </c>
      <c r="I30" s="96">
        <v>-23851</v>
      </c>
      <c r="J30" s="96">
        <v>-9795</v>
      </c>
      <c r="K30" s="96">
        <v>0</v>
      </c>
      <c r="L30" s="96">
        <v>-1015</v>
      </c>
      <c r="M30" s="96">
        <v>2834</v>
      </c>
      <c r="N30" s="96">
        <v>3046</v>
      </c>
      <c r="O30" s="96">
        <v>0</v>
      </c>
      <c r="P30" s="96">
        <v>-9216</v>
      </c>
      <c r="Q30" s="179">
        <v>-124719</v>
      </c>
      <c r="R30" s="192"/>
    </row>
    <row r="31" spans="2:18" ht="30" customHeight="1" x14ac:dyDescent="0.25">
      <c r="B31" s="175" t="s">
        <v>37</v>
      </c>
      <c r="C31" s="96">
        <v>0</v>
      </c>
      <c r="D31" s="96">
        <v>-14962</v>
      </c>
      <c r="E31" s="96">
        <v>-36869</v>
      </c>
      <c r="F31" s="96">
        <v>-57716</v>
      </c>
      <c r="G31" s="96">
        <v>301</v>
      </c>
      <c r="H31" s="96">
        <v>-21399</v>
      </c>
      <c r="I31" s="96">
        <v>-20152</v>
      </c>
      <c r="J31" s="96">
        <v>59065</v>
      </c>
      <c r="K31" s="96">
        <v>0</v>
      </c>
      <c r="L31" s="96">
        <v>-653</v>
      </c>
      <c r="M31" s="96">
        <v>10042</v>
      </c>
      <c r="N31" s="96">
        <v>-39474</v>
      </c>
      <c r="O31" s="96">
        <v>0</v>
      </c>
      <c r="P31" s="96">
        <v>3626</v>
      </c>
      <c r="Q31" s="179">
        <v>-118191</v>
      </c>
      <c r="R31" s="192"/>
    </row>
    <row r="32" spans="2:18" ht="30" customHeight="1" x14ac:dyDescent="0.25">
      <c r="B32" s="175" t="s">
        <v>141</v>
      </c>
      <c r="C32" s="96">
        <v>0</v>
      </c>
      <c r="D32" s="96">
        <v>-832</v>
      </c>
      <c r="E32" s="96">
        <v>965</v>
      </c>
      <c r="F32" s="96">
        <v>-28537</v>
      </c>
      <c r="G32" s="96">
        <v>857</v>
      </c>
      <c r="H32" s="96">
        <v>-25</v>
      </c>
      <c r="I32" s="96">
        <v>-71679</v>
      </c>
      <c r="J32" s="96">
        <v>31532</v>
      </c>
      <c r="K32" s="96">
        <v>0</v>
      </c>
      <c r="L32" s="96">
        <v>9558</v>
      </c>
      <c r="M32" s="96">
        <v>5881</v>
      </c>
      <c r="N32" s="96">
        <v>5226</v>
      </c>
      <c r="O32" s="96">
        <v>-35045</v>
      </c>
      <c r="P32" s="96">
        <v>-409</v>
      </c>
      <c r="Q32" s="179">
        <v>-82509</v>
      </c>
      <c r="R32" s="192"/>
    </row>
    <row r="33" spans="2:18" ht="30" customHeight="1" x14ac:dyDescent="0.25">
      <c r="B33" s="175" t="s">
        <v>234</v>
      </c>
      <c r="C33" s="96">
        <v>0</v>
      </c>
      <c r="D33" s="96">
        <v>1462</v>
      </c>
      <c r="E33" s="96">
        <v>-2100</v>
      </c>
      <c r="F33" s="96">
        <v>31978</v>
      </c>
      <c r="G33" s="96">
        <v>13180</v>
      </c>
      <c r="H33" s="96">
        <v>-6844</v>
      </c>
      <c r="I33" s="96">
        <v>-83596</v>
      </c>
      <c r="J33" s="96">
        <v>-21584</v>
      </c>
      <c r="K33" s="96">
        <v>0</v>
      </c>
      <c r="L33" s="96">
        <v>27234</v>
      </c>
      <c r="M33" s="96">
        <v>3186</v>
      </c>
      <c r="N33" s="96">
        <v>5482</v>
      </c>
      <c r="O33" s="96">
        <v>0</v>
      </c>
      <c r="P33" s="96">
        <v>-956</v>
      </c>
      <c r="Q33" s="179">
        <v>-32560</v>
      </c>
      <c r="R33" s="192"/>
    </row>
    <row r="34" spans="2:18" ht="30" customHeight="1" x14ac:dyDescent="0.25">
      <c r="B34" s="175" t="s">
        <v>142</v>
      </c>
      <c r="C34" s="96">
        <v>0</v>
      </c>
      <c r="D34" s="96">
        <v>-1008</v>
      </c>
      <c r="E34" s="96">
        <v>-7616</v>
      </c>
      <c r="F34" s="96">
        <v>-6012</v>
      </c>
      <c r="G34" s="96">
        <v>10376</v>
      </c>
      <c r="H34" s="96">
        <v>13241</v>
      </c>
      <c r="I34" s="96">
        <v>-118997</v>
      </c>
      <c r="J34" s="96">
        <v>-59456</v>
      </c>
      <c r="K34" s="96">
        <v>0</v>
      </c>
      <c r="L34" s="96">
        <v>14876</v>
      </c>
      <c r="M34" s="96">
        <v>3186</v>
      </c>
      <c r="N34" s="96">
        <v>26079</v>
      </c>
      <c r="O34" s="96">
        <v>-378144</v>
      </c>
      <c r="P34" s="96">
        <v>229</v>
      </c>
      <c r="Q34" s="179">
        <v>-503245</v>
      </c>
      <c r="R34" s="192"/>
    </row>
    <row r="35" spans="2:18" ht="30" customHeight="1" x14ac:dyDescent="0.25">
      <c r="B35" s="175" t="s">
        <v>143</v>
      </c>
      <c r="C35" s="96">
        <v>-3671</v>
      </c>
      <c r="D35" s="96">
        <v>9563</v>
      </c>
      <c r="E35" s="96">
        <v>-3550</v>
      </c>
      <c r="F35" s="96">
        <v>7337</v>
      </c>
      <c r="G35" s="96">
        <v>2723</v>
      </c>
      <c r="H35" s="96">
        <v>-7892</v>
      </c>
      <c r="I35" s="96">
        <v>-97228</v>
      </c>
      <c r="J35" s="96">
        <v>-19555</v>
      </c>
      <c r="K35" s="96">
        <v>-603</v>
      </c>
      <c r="L35" s="96">
        <v>2063</v>
      </c>
      <c r="M35" s="96">
        <v>-3011</v>
      </c>
      <c r="N35" s="96">
        <v>-31746</v>
      </c>
      <c r="O35" s="96">
        <v>37337</v>
      </c>
      <c r="P35" s="96">
        <v>40974</v>
      </c>
      <c r="Q35" s="179">
        <v>-67258</v>
      </c>
      <c r="R35" s="192"/>
    </row>
    <row r="36" spans="2:18" ht="30" customHeight="1" x14ac:dyDescent="0.25">
      <c r="B36" s="175" t="s">
        <v>235</v>
      </c>
      <c r="C36" s="96">
        <v>0</v>
      </c>
      <c r="D36" s="96">
        <v>620</v>
      </c>
      <c r="E36" s="96">
        <v>-1126</v>
      </c>
      <c r="F36" s="96">
        <v>4272</v>
      </c>
      <c r="G36" s="96">
        <v>754</v>
      </c>
      <c r="H36" s="96">
        <v>-655</v>
      </c>
      <c r="I36" s="96">
        <v>-42038</v>
      </c>
      <c r="J36" s="96">
        <v>-889</v>
      </c>
      <c r="K36" s="96">
        <v>13041</v>
      </c>
      <c r="L36" s="96">
        <v>1543</v>
      </c>
      <c r="M36" s="96">
        <v>4778</v>
      </c>
      <c r="N36" s="96">
        <v>6623</v>
      </c>
      <c r="O36" s="96">
        <v>-15390</v>
      </c>
      <c r="P36" s="96">
        <v>2679</v>
      </c>
      <c r="Q36" s="179">
        <v>-25789</v>
      </c>
      <c r="R36" s="192"/>
    </row>
    <row r="37" spans="2:18" ht="30" customHeight="1" x14ac:dyDescent="0.25">
      <c r="B37" s="175" t="s">
        <v>38</v>
      </c>
      <c r="C37" s="96">
        <v>0</v>
      </c>
      <c r="D37" s="96">
        <v>-7392</v>
      </c>
      <c r="E37" s="96">
        <v>-1278</v>
      </c>
      <c r="F37" s="96">
        <v>-8790</v>
      </c>
      <c r="G37" s="96">
        <v>-7403</v>
      </c>
      <c r="H37" s="96">
        <v>-5265</v>
      </c>
      <c r="I37" s="96">
        <v>11307</v>
      </c>
      <c r="J37" s="96">
        <v>-37322</v>
      </c>
      <c r="K37" s="96">
        <v>0</v>
      </c>
      <c r="L37" s="96">
        <v>667</v>
      </c>
      <c r="M37" s="96">
        <v>17094</v>
      </c>
      <c r="N37" s="96">
        <v>-4902</v>
      </c>
      <c r="O37" s="96">
        <v>-34298</v>
      </c>
      <c r="P37" s="96">
        <v>-15286</v>
      </c>
      <c r="Q37" s="179">
        <v>-92868</v>
      </c>
      <c r="R37" s="192"/>
    </row>
    <row r="38" spans="2:18" ht="30" customHeight="1" x14ac:dyDescent="0.25">
      <c r="B38" s="175" t="s">
        <v>39</v>
      </c>
      <c r="C38" s="96">
        <v>0</v>
      </c>
      <c r="D38" s="96">
        <v>-1461</v>
      </c>
      <c r="E38" s="96">
        <v>-1788</v>
      </c>
      <c r="F38" s="96">
        <v>-20402</v>
      </c>
      <c r="G38" s="96">
        <v>1861</v>
      </c>
      <c r="H38" s="96">
        <v>2187</v>
      </c>
      <c r="I38" s="96">
        <v>8257</v>
      </c>
      <c r="J38" s="96">
        <v>32293</v>
      </c>
      <c r="K38" s="96">
        <v>0</v>
      </c>
      <c r="L38" s="96">
        <v>3815</v>
      </c>
      <c r="M38" s="96">
        <v>13021</v>
      </c>
      <c r="N38" s="96">
        <v>24834</v>
      </c>
      <c r="O38" s="96">
        <v>-790</v>
      </c>
      <c r="P38" s="96">
        <v>-5572</v>
      </c>
      <c r="Q38" s="179">
        <v>56256</v>
      </c>
      <c r="R38" s="192"/>
    </row>
    <row r="39" spans="2:18" ht="30" customHeight="1" x14ac:dyDescent="0.25">
      <c r="B39" s="175" t="s">
        <v>40</v>
      </c>
      <c r="C39" s="96">
        <v>0</v>
      </c>
      <c r="D39" s="96">
        <v>23764</v>
      </c>
      <c r="E39" s="96">
        <v>16060</v>
      </c>
      <c r="F39" s="96">
        <v>-9424</v>
      </c>
      <c r="G39" s="96">
        <v>-7185</v>
      </c>
      <c r="H39" s="96">
        <v>-5888</v>
      </c>
      <c r="I39" s="96">
        <v>-130499</v>
      </c>
      <c r="J39" s="96">
        <v>-104026</v>
      </c>
      <c r="K39" s="96">
        <v>0</v>
      </c>
      <c r="L39" s="96">
        <v>-33006</v>
      </c>
      <c r="M39" s="96">
        <v>-13510</v>
      </c>
      <c r="N39" s="96">
        <v>41116</v>
      </c>
      <c r="O39" s="96">
        <v>0</v>
      </c>
      <c r="P39" s="96">
        <v>898</v>
      </c>
      <c r="Q39" s="179">
        <v>-221701</v>
      </c>
      <c r="R39" s="192"/>
    </row>
    <row r="40" spans="2:18" ht="30" customHeight="1" x14ac:dyDescent="0.25">
      <c r="B40" s="175" t="s">
        <v>41</v>
      </c>
      <c r="C40" s="96">
        <v>0</v>
      </c>
      <c r="D40" s="96">
        <v>-3875</v>
      </c>
      <c r="E40" s="96">
        <v>210</v>
      </c>
      <c r="F40" s="96">
        <v>-7785</v>
      </c>
      <c r="G40" s="96">
        <v>631</v>
      </c>
      <c r="H40" s="96">
        <v>607</v>
      </c>
      <c r="I40" s="96">
        <v>-48063</v>
      </c>
      <c r="J40" s="96">
        <v>-28748</v>
      </c>
      <c r="K40" s="96">
        <v>0</v>
      </c>
      <c r="L40" s="96">
        <v>18017</v>
      </c>
      <c r="M40" s="96">
        <v>347</v>
      </c>
      <c r="N40" s="96">
        <v>1988</v>
      </c>
      <c r="O40" s="96">
        <v>0</v>
      </c>
      <c r="P40" s="96">
        <v>10616</v>
      </c>
      <c r="Q40" s="179">
        <v>-56054</v>
      </c>
      <c r="R40" s="192"/>
    </row>
    <row r="41" spans="2:18" ht="30" customHeight="1" x14ac:dyDescent="0.25">
      <c r="B41" s="175" t="s">
        <v>42</v>
      </c>
      <c r="C41" s="96">
        <v>0</v>
      </c>
      <c r="D41" s="96">
        <v>9753</v>
      </c>
      <c r="E41" s="96">
        <v>-1636</v>
      </c>
      <c r="F41" s="96">
        <v>3931</v>
      </c>
      <c r="G41" s="96">
        <v>472</v>
      </c>
      <c r="H41" s="96">
        <v>-458</v>
      </c>
      <c r="I41" s="96">
        <v>-78394</v>
      </c>
      <c r="J41" s="96">
        <v>-39725</v>
      </c>
      <c r="K41" s="96">
        <v>1737</v>
      </c>
      <c r="L41" s="96">
        <v>-1118</v>
      </c>
      <c r="M41" s="96">
        <v>-3249</v>
      </c>
      <c r="N41" s="96">
        <v>2816</v>
      </c>
      <c r="O41" s="96">
        <v>105483</v>
      </c>
      <c r="P41" s="96">
        <v>-124</v>
      </c>
      <c r="Q41" s="179">
        <v>-511</v>
      </c>
      <c r="R41" s="192"/>
    </row>
    <row r="42" spans="2:18" ht="30" customHeight="1" x14ac:dyDescent="0.25">
      <c r="B42" s="175" t="s">
        <v>43</v>
      </c>
      <c r="C42" s="96">
        <v>-19467</v>
      </c>
      <c r="D42" s="96">
        <v>5834</v>
      </c>
      <c r="E42" s="96">
        <v>12552</v>
      </c>
      <c r="F42" s="96">
        <v>50675</v>
      </c>
      <c r="G42" s="96">
        <v>22112</v>
      </c>
      <c r="H42" s="96">
        <v>32885</v>
      </c>
      <c r="I42" s="96">
        <v>-352313</v>
      </c>
      <c r="J42" s="96">
        <v>15245</v>
      </c>
      <c r="K42" s="96">
        <v>0</v>
      </c>
      <c r="L42" s="96">
        <v>8291</v>
      </c>
      <c r="M42" s="96">
        <v>45415</v>
      </c>
      <c r="N42" s="96">
        <v>92874</v>
      </c>
      <c r="O42" s="96">
        <v>-95612</v>
      </c>
      <c r="P42" s="96">
        <v>-11408</v>
      </c>
      <c r="Q42" s="179">
        <v>-192916</v>
      </c>
      <c r="R42" s="192"/>
    </row>
    <row r="43" spans="2:18" ht="30" customHeight="1" x14ac:dyDescent="0.25">
      <c r="B43" s="175" t="s">
        <v>44</v>
      </c>
      <c r="C43" s="96">
        <v>0</v>
      </c>
      <c r="D43" s="96">
        <v>2487</v>
      </c>
      <c r="E43" s="96">
        <v>1</v>
      </c>
      <c r="F43" s="96">
        <v>-11</v>
      </c>
      <c r="G43" s="96">
        <v>-47</v>
      </c>
      <c r="H43" s="96">
        <v>396</v>
      </c>
      <c r="I43" s="96">
        <v>-64646</v>
      </c>
      <c r="J43" s="96">
        <v>50790</v>
      </c>
      <c r="K43" s="96">
        <v>-73841</v>
      </c>
      <c r="L43" s="96">
        <v>22</v>
      </c>
      <c r="M43" s="96">
        <v>-5</v>
      </c>
      <c r="N43" s="96">
        <v>2478</v>
      </c>
      <c r="O43" s="96">
        <v>2845</v>
      </c>
      <c r="P43" s="96">
        <v>-5327</v>
      </c>
      <c r="Q43" s="179">
        <v>-84857</v>
      </c>
      <c r="R43" s="192"/>
    </row>
    <row r="44" spans="2:18" ht="30" customHeight="1" x14ac:dyDescent="0.25">
      <c r="B44" s="177" t="s">
        <v>45</v>
      </c>
      <c r="C44" s="178">
        <f>SUM(C7:C43)</f>
        <v>-149629</v>
      </c>
      <c r="D44" s="178">
        <f t="shared" ref="D44:Q44" si="0">SUM(D7:D43)</f>
        <v>73252</v>
      </c>
      <c r="E44" s="178">
        <f t="shared" si="0"/>
        <v>25613</v>
      </c>
      <c r="F44" s="178">
        <f t="shared" si="0"/>
        <v>-243404</v>
      </c>
      <c r="G44" s="178">
        <f t="shared" si="0"/>
        <v>97629</v>
      </c>
      <c r="H44" s="178">
        <f t="shared" si="0"/>
        <v>410565</v>
      </c>
      <c r="I44" s="178">
        <f t="shared" si="0"/>
        <v>-1927636</v>
      </c>
      <c r="J44" s="178">
        <f t="shared" si="0"/>
        <v>-318762</v>
      </c>
      <c r="K44" s="178">
        <f t="shared" si="0"/>
        <v>-834794</v>
      </c>
      <c r="L44" s="178">
        <f t="shared" si="0"/>
        <v>261606</v>
      </c>
      <c r="M44" s="178">
        <f t="shared" si="0"/>
        <v>213556</v>
      </c>
      <c r="N44" s="178">
        <f t="shared" si="0"/>
        <v>392549</v>
      </c>
      <c r="O44" s="178">
        <f t="shared" si="0"/>
        <v>-1255390</v>
      </c>
      <c r="P44" s="178">
        <f t="shared" si="0"/>
        <v>451116</v>
      </c>
      <c r="Q44" s="178">
        <f t="shared" si="0"/>
        <v>-2803728</v>
      </c>
      <c r="R44" s="192"/>
    </row>
    <row r="45" spans="2:18" ht="30" customHeight="1" x14ac:dyDescent="0.25">
      <c r="B45" s="282" t="s">
        <v>46</v>
      </c>
      <c r="C45" s="282"/>
      <c r="D45" s="282"/>
      <c r="E45" s="282"/>
      <c r="F45" s="282"/>
      <c r="G45" s="282"/>
      <c r="H45" s="282"/>
      <c r="I45" s="282"/>
      <c r="J45" s="282"/>
      <c r="K45" s="282"/>
      <c r="L45" s="282"/>
      <c r="M45" s="282"/>
      <c r="N45" s="282"/>
      <c r="O45" s="282"/>
      <c r="P45" s="282"/>
      <c r="Q45" s="282"/>
      <c r="R45" s="193"/>
    </row>
    <row r="46" spans="2:18" ht="30" customHeight="1" x14ac:dyDescent="0.25">
      <c r="B46" s="175" t="s">
        <v>47</v>
      </c>
      <c r="C46" s="96">
        <v>5713</v>
      </c>
      <c r="D46" s="96">
        <v>-8570</v>
      </c>
      <c r="E46" s="96">
        <v>-831</v>
      </c>
      <c r="F46" s="96">
        <v>55202</v>
      </c>
      <c r="G46" s="96">
        <v>11704</v>
      </c>
      <c r="H46" s="96">
        <v>-26920</v>
      </c>
      <c r="I46" s="96">
        <v>299</v>
      </c>
      <c r="J46" s="96">
        <v>-2198</v>
      </c>
      <c r="K46" s="96">
        <v>0</v>
      </c>
      <c r="L46" s="96">
        <v>-3247</v>
      </c>
      <c r="M46" s="96">
        <v>183</v>
      </c>
      <c r="N46" s="96">
        <v>1482</v>
      </c>
      <c r="O46" s="96">
        <v>-61855</v>
      </c>
      <c r="P46" s="96">
        <v>13991</v>
      </c>
      <c r="Q46" s="179">
        <v>-15046</v>
      </c>
      <c r="R46" s="192"/>
    </row>
    <row r="47" spans="2:18" ht="30" customHeight="1" x14ac:dyDescent="0.25">
      <c r="B47" s="175" t="s">
        <v>65</v>
      </c>
      <c r="C47" s="96">
        <v>-6682</v>
      </c>
      <c r="D47" s="96">
        <v>21889</v>
      </c>
      <c r="E47" s="96">
        <v>-82071</v>
      </c>
      <c r="F47" s="96">
        <v>270562</v>
      </c>
      <c r="G47" s="96">
        <v>1869</v>
      </c>
      <c r="H47" s="96">
        <v>-1664</v>
      </c>
      <c r="I47" s="96">
        <v>0</v>
      </c>
      <c r="J47" s="96">
        <v>-76098</v>
      </c>
      <c r="K47" s="96">
        <v>-22796</v>
      </c>
      <c r="L47" s="96">
        <v>8090</v>
      </c>
      <c r="M47" s="96">
        <v>0</v>
      </c>
      <c r="N47" s="96">
        <v>-8127</v>
      </c>
      <c r="O47" s="96">
        <v>-66235</v>
      </c>
      <c r="P47" s="96">
        <v>23133</v>
      </c>
      <c r="Q47" s="179">
        <v>61871</v>
      </c>
      <c r="R47" s="192"/>
    </row>
    <row r="48" spans="2:18" ht="30" customHeight="1" x14ac:dyDescent="0.25">
      <c r="B48" s="175" t="s">
        <v>48</v>
      </c>
      <c r="C48" s="96">
        <v>-42802</v>
      </c>
      <c r="D48" s="96">
        <v>73682</v>
      </c>
      <c r="E48" s="96">
        <v>-30073</v>
      </c>
      <c r="F48" s="96">
        <v>-172628</v>
      </c>
      <c r="G48" s="96">
        <v>37806</v>
      </c>
      <c r="H48" s="96">
        <v>51146</v>
      </c>
      <c r="I48" s="96">
        <v>-1646635</v>
      </c>
      <c r="J48" s="96">
        <v>563588</v>
      </c>
      <c r="K48" s="96">
        <v>0</v>
      </c>
      <c r="L48" s="96">
        <v>-646148</v>
      </c>
      <c r="M48" s="96">
        <v>284887</v>
      </c>
      <c r="N48" s="96">
        <v>-53422</v>
      </c>
      <c r="O48" s="96">
        <v>1873375</v>
      </c>
      <c r="P48" s="96">
        <v>-89952</v>
      </c>
      <c r="Q48" s="179">
        <v>202825</v>
      </c>
      <c r="R48" s="192"/>
    </row>
    <row r="49" spans="2:19" ht="30" customHeight="1" x14ac:dyDescent="0.25">
      <c r="B49" s="177" t="s">
        <v>45</v>
      </c>
      <c r="C49" s="178">
        <f>SUM(C46:C48)</f>
        <v>-43771</v>
      </c>
      <c r="D49" s="178">
        <f t="shared" ref="D49:Q49" si="1">SUM(D46:D48)</f>
        <v>87001</v>
      </c>
      <c r="E49" s="178">
        <f t="shared" si="1"/>
        <v>-112975</v>
      </c>
      <c r="F49" s="178">
        <f t="shared" si="1"/>
        <v>153136</v>
      </c>
      <c r="G49" s="178">
        <f t="shared" si="1"/>
        <v>51379</v>
      </c>
      <c r="H49" s="178">
        <f t="shared" si="1"/>
        <v>22562</v>
      </c>
      <c r="I49" s="178">
        <f t="shared" si="1"/>
        <v>-1646336</v>
      </c>
      <c r="J49" s="178">
        <f t="shared" si="1"/>
        <v>485292</v>
      </c>
      <c r="K49" s="178">
        <f t="shared" si="1"/>
        <v>-22796</v>
      </c>
      <c r="L49" s="178">
        <f t="shared" si="1"/>
        <v>-641305</v>
      </c>
      <c r="M49" s="178">
        <f t="shared" si="1"/>
        <v>285070</v>
      </c>
      <c r="N49" s="178">
        <f t="shared" si="1"/>
        <v>-60067</v>
      </c>
      <c r="O49" s="178">
        <f t="shared" si="1"/>
        <v>1745285</v>
      </c>
      <c r="P49" s="178">
        <f t="shared" si="1"/>
        <v>-52828</v>
      </c>
      <c r="Q49" s="178">
        <f t="shared" si="1"/>
        <v>249650</v>
      </c>
      <c r="R49" s="192"/>
    </row>
    <row r="50" spans="2:19" ht="20.25" customHeight="1" x14ac:dyDescent="0.25">
      <c r="B50" s="283" t="s">
        <v>50</v>
      </c>
      <c r="C50" s="283"/>
      <c r="D50" s="283"/>
      <c r="E50" s="283"/>
      <c r="F50" s="283"/>
      <c r="G50" s="283"/>
      <c r="H50" s="283"/>
      <c r="I50" s="283"/>
      <c r="J50" s="283"/>
      <c r="K50" s="283"/>
      <c r="L50" s="283"/>
      <c r="M50" s="283"/>
      <c r="N50" s="283"/>
      <c r="O50" s="283"/>
      <c r="P50" s="283"/>
      <c r="Q50" s="283"/>
      <c r="R50" s="194"/>
      <c r="S50" s="9"/>
    </row>
    <row r="51" spans="2:19" x14ac:dyDescent="0.25">
      <c r="B51" s="10"/>
    </row>
    <row r="52" spans="2:19" x14ac:dyDescent="0.25">
      <c r="B52" s="10"/>
    </row>
    <row r="53" spans="2:19" x14ac:dyDescent="0.25">
      <c r="B53" s="10"/>
    </row>
    <row r="54" spans="2:19" x14ac:dyDescent="0.25">
      <c r="B54" s="10"/>
    </row>
    <row r="55" spans="2:19" x14ac:dyDescent="0.25">
      <c r="B55" s="10"/>
    </row>
    <row r="56" spans="2:19" x14ac:dyDescent="0.25">
      <c r="B56" s="10"/>
    </row>
    <row r="57" spans="2:19" x14ac:dyDescent="0.25">
      <c r="B57" s="10"/>
    </row>
    <row r="58" spans="2:19" x14ac:dyDescent="0.25">
      <c r="B58" s="10"/>
    </row>
  </sheetData>
  <sheetProtection sheet="1" objects="1" scenarios="1"/>
  <mergeCells count="4">
    <mergeCell ref="B4:Q4"/>
    <mergeCell ref="B6:Q6"/>
    <mergeCell ref="B45:Q45"/>
    <mergeCell ref="B50:Q50"/>
  </mergeCells>
  <pageMargins left="0.7" right="0.7" top="0.75" bottom="0.75" header="0.3" footer="0.3"/>
  <pageSetup paperSize="9" scale="3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workbookViewId="0">
      <selection activeCell="C7" sqref="C7"/>
    </sheetView>
  </sheetViews>
  <sheetFormatPr defaultColWidth="9.140625" defaultRowHeight="15" x14ac:dyDescent="0.25"/>
  <cols>
    <col min="1" max="1" width="12.42578125" style="10" customWidth="1"/>
    <col min="2" max="2" width="51.28515625" style="18" customWidth="1"/>
    <col min="3" max="17" width="21.5703125" style="10" customWidth="1"/>
    <col min="18" max="19" width="6.140625" style="10" bestFit="1" customWidth="1"/>
    <col min="20" max="20" width="13.5703125" style="10" customWidth="1"/>
    <col min="21" max="16384" width="9.140625" style="10"/>
  </cols>
  <sheetData>
    <row r="3" spans="2:18" ht="5.25" customHeight="1" x14ac:dyDescent="0.25"/>
    <row r="4" spans="2:18" ht="21" customHeight="1" x14ac:dyDescent="0.25">
      <c r="B4" s="280" t="s">
        <v>311</v>
      </c>
      <c r="C4" s="280"/>
      <c r="D4" s="280"/>
      <c r="E4" s="280"/>
      <c r="F4" s="280"/>
      <c r="G4" s="280"/>
      <c r="H4" s="280"/>
      <c r="I4" s="280"/>
      <c r="J4" s="280"/>
      <c r="K4" s="280"/>
      <c r="L4" s="280"/>
      <c r="M4" s="280"/>
      <c r="N4" s="280"/>
      <c r="O4" s="280"/>
      <c r="P4" s="280"/>
      <c r="Q4" s="280"/>
      <c r="R4" s="180"/>
    </row>
    <row r="5" spans="2:18" ht="28.5" customHeight="1" x14ac:dyDescent="0.25">
      <c r="B5" s="89" t="s">
        <v>0</v>
      </c>
      <c r="C5" s="92" t="s">
        <v>217</v>
      </c>
      <c r="D5" s="92" t="s">
        <v>218</v>
      </c>
      <c r="E5" s="92" t="s">
        <v>219</v>
      </c>
      <c r="F5" s="92" t="s">
        <v>220</v>
      </c>
      <c r="G5" s="92" t="s">
        <v>221</v>
      </c>
      <c r="H5" s="92" t="s">
        <v>222</v>
      </c>
      <c r="I5" s="92" t="s">
        <v>223</v>
      </c>
      <c r="J5" s="92" t="s">
        <v>224</v>
      </c>
      <c r="K5" s="92" t="s">
        <v>225</v>
      </c>
      <c r="L5" s="92" t="s">
        <v>226</v>
      </c>
      <c r="M5" s="92" t="s">
        <v>227</v>
      </c>
      <c r="N5" s="92" t="s">
        <v>228</v>
      </c>
      <c r="O5" s="92" t="s">
        <v>229</v>
      </c>
      <c r="P5" s="92" t="s">
        <v>230</v>
      </c>
      <c r="Q5" s="92" t="s">
        <v>231</v>
      </c>
      <c r="R5" s="191"/>
    </row>
    <row r="6" spans="2:18" ht="21" customHeight="1" x14ac:dyDescent="0.25">
      <c r="B6" s="281" t="s">
        <v>16</v>
      </c>
      <c r="C6" s="281"/>
      <c r="D6" s="281"/>
      <c r="E6" s="281"/>
      <c r="F6" s="281"/>
      <c r="G6" s="281"/>
      <c r="H6" s="281"/>
      <c r="I6" s="281"/>
      <c r="J6" s="281"/>
      <c r="K6" s="281"/>
      <c r="L6" s="281"/>
      <c r="M6" s="281"/>
      <c r="N6" s="281"/>
      <c r="O6" s="281"/>
      <c r="P6" s="281"/>
      <c r="Q6" s="281"/>
      <c r="R6" s="191"/>
    </row>
    <row r="7" spans="2:18" ht="18.75" customHeight="1" x14ac:dyDescent="0.25">
      <c r="B7" s="175" t="s">
        <v>17</v>
      </c>
      <c r="C7" s="96">
        <v>0</v>
      </c>
      <c r="D7" s="96">
        <v>119</v>
      </c>
      <c r="E7" s="96">
        <v>1240</v>
      </c>
      <c r="F7" s="96">
        <v>1236</v>
      </c>
      <c r="G7" s="96">
        <v>2478</v>
      </c>
      <c r="H7" s="96">
        <v>-1406</v>
      </c>
      <c r="I7" s="96">
        <v>0</v>
      </c>
      <c r="J7" s="96">
        <v>0</v>
      </c>
      <c r="K7" s="96">
        <v>0</v>
      </c>
      <c r="L7" s="96">
        <v>20175</v>
      </c>
      <c r="M7" s="96">
        <v>1214</v>
      </c>
      <c r="N7" s="96">
        <v>39167</v>
      </c>
      <c r="O7" s="96">
        <v>4648888</v>
      </c>
      <c r="P7" s="96">
        <v>19107</v>
      </c>
      <c r="Q7" s="179">
        <v>4732218</v>
      </c>
      <c r="R7" s="192"/>
    </row>
    <row r="8" spans="2:18" ht="21" customHeight="1" x14ac:dyDescent="0.25">
      <c r="B8" s="175" t="s">
        <v>18</v>
      </c>
      <c r="C8" s="96">
        <v>0</v>
      </c>
      <c r="D8" s="96">
        <v>141920</v>
      </c>
      <c r="E8" s="96">
        <v>2913</v>
      </c>
      <c r="F8" s="96">
        <v>347942</v>
      </c>
      <c r="G8" s="96">
        <v>12759</v>
      </c>
      <c r="H8" s="96">
        <v>203373</v>
      </c>
      <c r="I8" s="96">
        <v>486068</v>
      </c>
      <c r="J8" s="96">
        <v>400106</v>
      </c>
      <c r="K8" s="96">
        <v>0</v>
      </c>
      <c r="L8" s="96">
        <v>25165</v>
      </c>
      <c r="M8" s="96">
        <v>31043</v>
      </c>
      <c r="N8" s="96">
        <v>83563</v>
      </c>
      <c r="O8" s="96">
        <v>0</v>
      </c>
      <c r="P8" s="96">
        <v>9108</v>
      </c>
      <c r="Q8" s="179">
        <v>1743962</v>
      </c>
      <c r="R8" s="192"/>
    </row>
    <row r="9" spans="2:18" ht="21" customHeight="1" x14ac:dyDescent="0.25">
      <c r="B9" s="175" t="s">
        <v>19</v>
      </c>
      <c r="C9" s="96">
        <v>12441</v>
      </c>
      <c r="D9" s="96">
        <v>32636</v>
      </c>
      <c r="E9" s="96">
        <v>69536</v>
      </c>
      <c r="F9" s="96">
        <v>542802</v>
      </c>
      <c r="G9" s="96">
        <v>511793</v>
      </c>
      <c r="H9" s="96">
        <v>36740</v>
      </c>
      <c r="I9" s="96">
        <v>708653</v>
      </c>
      <c r="J9" s="96">
        <v>170868</v>
      </c>
      <c r="K9" s="96">
        <v>0</v>
      </c>
      <c r="L9" s="96">
        <v>147193</v>
      </c>
      <c r="M9" s="96">
        <v>304341</v>
      </c>
      <c r="N9" s="96">
        <v>287955</v>
      </c>
      <c r="O9" s="96">
        <v>0</v>
      </c>
      <c r="P9" s="96">
        <v>0</v>
      </c>
      <c r="Q9" s="179">
        <v>2824956</v>
      </c>
      <c r="R9" s="192"/>
    </row>
    <row r="10" spans="2:18" ht="21" customHeight="1" x14ac:dyDescent="0.25">
      <c r="B10" s="175" t="s">
        <v>145</v>
      </c>
      <c r="C10" s="96">
        <v>31500</v>
      </c>
      <c r="D10" s="96">
        <v>6398</v>
      </c>
      <c r="E10" s="96">
        <v>17374</v>
      </c>
      <c r="F10" s="96">
        <v>90857</v>
      </c>
      <c r="G10" s="96">
        <v>100417</v>
      </c>
      <c r="H10" s="96">
        <v>74189</v>
      </c>
      <c r="I10" s="96">
        <v>82572</v>
      </c>
      <c r="J10" s="96">
        <v>60310</v>
      </c>
      <c r="K10" s="96">
        <v>0</v>
      </c>
      <c r="L10" s="96">
        <v>3053</v>
      </c>
      <c r="M10" s="96">
        <v>16619</v>
      </c>
      <c r="N10" s="96">
        <v>46351</v>
      </c>
      <c r="O10" s="96">
        <v>0</v>
      </c>
      <c r="P10" s="96">
        <v>30973</v>
      </c>
      <c r="Q10" s="179">
        <v>560614</v>
      </c>
      <c r="R10" s="192"/>
    </row>
    <row r="11" spans="2:18" ht="21" customHeight="1" x14ac:dyDescent="0.25">
      <c r="B11" s="175" t="s">
        <v>20</v>
      </c>
      <c r="C11" s="96">
        <v>21879</v>
      </c>
      <c r="D11" s="96">
        <v>133246</v>
      </c>
      <c r="E11" s="96">
        <v>68639</v>
      </c>
      <c r="F11" s="96">
        <v>636919</v>
      </c>
      <c r="G11" s="96">
        <v>73997</v>
      </c>
      <c r="H11" s="96">
        <v>163121</v>
      </c>
      <c r="I11" s="96">
        <v>1056442</v>
      </c>
      <c r="J11" s="96">
        <v>1221155</v>
      </c>
      <c r="K11" s="96">
        <v>0</v>
      </c>
      <c r="L11" s="96">
        <v>148855</v>
      </c>
      <c r="M11" s="96">
        <v>192932</v>
      </c>
      <c r="N11" s="96">
        <v>480529</v>
      </c>
      <c r="O11" s="96">
        <v>3300074</v>
      </c>
      <c r="P11" s="96">
        <v>227566</v>
      </c>
      <c r="Q11" s="179">
        <v>7725353</v>
      </c>
      <c r="R11" s="192"/>
    </row>
    <row r="12" spans="2:18" ht="21" customHeight="1" x14ac:dyDescent="0.25">
      <c r="B12" s="175" t="s">
        <v>139</v>
      </c>
      <c r="C12" s="96">
        <v>0</v>
      </c>
      <c r="D12" s="96">
        <v>233630</v>
      </c>
      <c r="E12" s="96">
        <v>91619</v>
      </c>
      <c r="F12" s="96">
        <v>389048</v>
      </c>
      <c r="G12" s="96">
        <v>98122</v>
      </c>
      <c r="H12" s="96">
        <v>307826</v>
      </c>
      <c r="I12" s="96">
        <v>1016623</v>
      </c>
      <c r="J12" s="96">
        <v>957859</v>
      </c>
      <c r="K12" s="96">
        <v>0</v>
      </c>
      <c r="L12" s="96">
        <v>535397</v>
      </c>
      <c r="M12" s="96">
        <v>175233</v>
      </c>
      <c r="N12" s="96">
        <v>184658</v>
      </c>
      <c r="O12" s="96">
        <v>1599973</v>
      </c>
      <c r="P12" s="96">
        <v>576133</v>
      </c>
      <c r="Q12" s="179">
        <v>6166122</v>
      </c>
      <c r="R12" s="192"/>
    </row>
    <row r="13" spans="2:18" ht="21" customHeight="1" x14ac:dyDescent="0.25">
      <c r="B13" s="175" t="s">
        <v>21</v>
      </c>
      <c r="C13" s="96">
        <v>0</v>
      </c>
      <c r="D13" s="96">
        <v>183949</v>
      </c>
      <c r="E13" s="96">
        <v>81379</v>
      </c>
      <c r="F13" s="96">
        <v>599170</v>
      </c>
      <c r="G13" s="96">
        <v>80754</v>
      </c>
      <c r="H13" s="96">
        <v>50239</v>
      </c>
      <c r="I13" s="96">
        <v>1764799</v>
      </c>
      <c r="J13" s="96">
        <v>1891079</v>
      </c>
      <c r="K13" s="96">
        <v>14248</v>
      </c>
      <c r="L13" s="96">
        <v>246814</v>
      </c>
      <c r="M13" s="96">
        <v>430490</v>
      </c>
      <c r="N13" s="96">
        <v>317143</v>
      </c>
      <c r="O13" s="96">
        <v>2499592</v>
      </c>
      <c r="P13" s="96">
        <v>159144</v>
      </c>
      <c r="Q13" s="179">
        <v>8318800</v>
      </c>
      <c r="R13" s="192"/>
    </row>
    <row r="14" spans="2:18" ht="21" customHeight="1" x14ac:dyDescent="0.25">
      <c r="B14" s="175" t="s">
        <v>22</v>
      </c>
      <c r="C14" s="96">
        <v>0</v>
      </c>
      <c r="D14" s="96">
        <v>10227</v>
      </c>
      <c r="E14" s="96">
        <v>4861</v>
      </c>
      <c r="F14" s="96">
        <v>30219</v>
      </c>
      <c r="G14" s="96">
        <v>3888</v>
      </c>
      <c r="H14" s="96">
        <v>-1117</v>
      </c>
      <c r="I14" s="96">
        <v>71261</v>
      </c>
      <c r="J14" s="96">
        <v>31817</v>
      </c>
      <c r="K14" s="96">
        <v>0</v>
      </c>
      <c r="L14" s="96">
        <v>3166</v>
      </c>
      <c r="M14" s="96">
        <v>8782</v>
      </c>
      <c r="N14" s="96">
        <v>24737</v>
      </c>
      <c r="O14" s="96">
        <v>0</v>
      </c>
      <c r="P14" s="96">
        <v>-4547</v>
      </c>
      <c r="Q14" s="179">
        <v>183294</v>
      </c>
      <c r="R14" s="192"/>
    </row>
    <row r="15" spans="2:18" ht="21" customHeight="1" x14ac:dyDescent="0.25">
      <c r="B15" s="175" t="s">
        <v>23</v>
      </c>
      <c r="C15" s="96">
        <v>0</v>
      </c>
      <c r="D15" s="96">
        <v>0</v>
      </c>
      <c r="E15" s="96">
        <v>0</v>
      </c>
      <c r="F15" s="96">
        <v>0</v>
      </c>
      <c r="G15" s="96">
        <v>0</v>
      </c>
      <c r="H15" s="96">
        <v>0</v>
      </c>
      <c r="I15" s="96">
        <v>135963</v>
      </c>
      <c r="J15" s="96">
        <v>40433</v>
      </c>
      <c r="K15" s="96">
        <v>1946003</v>
      </c>
      <c r="L15" s="96">
        <v>0</v>
      </c>
      <c r="M15" s="96">
        <v>0</v>
      </c>
      <c r="N15" s="96">
        <v>0</v>
      </c>
      <c r="O15" s="96">
        <v>0</v>
      </c>
      <c r="P15" s="96">
        <v>0</v>
      </c>
      <c r="Q15" s="179">
        <v>2122399</v>
      </c>
      <c r="R15" s="192"/>
    </row>
    <row r="16" spans="2:18" ht="21" customHeight="1" x14ac:dyDescent="0.25">
      <c r="B16" s="175" t="s">
        <v>24</v>
      </c>
      <c r="C16" s="96">
        <v>89444</v>
      </c>
      <c r="D16" s="96">
        <v>63589</v>
      </c>
      <c r="E16" s="96">
        <v>23592</v>
      </c>
      <c r="F16" s="96">
        <v>129072</v>
      </c>
      <c r="G16" s="96">
        <v>5824</v>
      </c>
      <c r="H16" s="96">
        <v>39551</v>
      </c>
      <c r="I16" s="96">
        <v>486991</v>
      </c>
      <c r="J16" s="96">
        <v>482719</v>
      </c>
      <c r="K16" s="96">
        <v>71444</v>
      </c>
      <c r="L16" s="96">
        <v>4819</v>
      </c>
      <c r="M16" s="96">
        <v>61672</v>
      </c>
      <c r="N16" s="96">
        <v>150123</v>
      </c>
      <c r="O16" s="96">
        <v>0</v>
      </c>
      <c r="P16" s="96">
        <v>32471</v>
      </c>
      <c r="Q16" s="179">
        <v>1641311</v>
      </c>
      <c r="R16" s="192"/>
    </row>
    <row r="17" spans="2:18" ht="21" customHeight="1" x14ac:dyDescent="0.25">
      <c r="B17" s="175" t="s">
        <v>25</v>
      </c>
      <c r="C17" s="96">
        <v>0</v>
      </c>
      <c r="D17" s="96">
        <v>129339</v>
      </c>
      <c r="E17" s="96">
        <v>24033</v>
      </c>
      <c r="F17" s="96">
        <v>206194</v>
      </c>
      <c r="G17" s="96">
        <v>19411</v>
      </c>
      <c r="H17" s="96">
        <v>61780</v>
      </c>
      <c r="I17" s="96">
        <v>487218</v>
      </c>
      <c r="J17" s="96">
        <v>426689</v>
      </c>
      <c r="K17" s="96">
        <v>0</v>
      </c>
      <c r="L17" s="96">
        <v>117141</v>
      </c>
      <c r="M17" s="96">
        <v>72946</v>
      </c>
      <c r="N17" s="96">
        <v>88191</v>
      </c>
      <c r="O17" s="96">
        <v>1466475</v>
      </c>
      <c r="P17" s="96">
        <v>61108</v>
      </c>
      <c r="Q17" s="179">
        <v>3160527</v>
      </c>
      <c r="R17" s="192"/>
    </row>
    <row r="18" spans="2:18" ht="21" customHeight="1" x14ac:dyDescent="0.25">
      <c r="B18" s="175" t="s">
        <v>26</v>
      </c>
      <c r="C18" s="96">
        <v>106645</v>
      </c>
      <c r="D18" s="96">
        <v>255914</v>
      </c>
      <c r="E18" s="96">
        <v>79494</v>
      </c>
      <c r="F18" s="96">
        <v>907666</v>
      </c>
      <c r="G18" s="96">
        <v>81273</v>
      </c>
      <c r="H18" s="96">
        <v>246920</v>
      </c>
      <c r="I18" s="96">
        <v>496242</v>
      </c>
      <c r="J18" s="96">
        <v>525385</v>
      </c>
      <c r="K18" s="96">
        <v>80914</v>
      </c>
      <c r="L18" s="96">
        <v>135096</v>
      </c>
      <c r="M18" s="96">
        <v>312816</v>
      </c>
      <c r="N18" s="96">
        <v>426008</v>
      </c>
      <c r="O18" s="96">
        <v>1121136</v>
      </c>
      <c r="P18" s="96">
        <v>100610</v>
      </c>
      <c r="Q18" s="179">
        <v>4876117</v>
      </c>
      <c r="R18" s="192"/>
    </row>
    <row r="19" spans="2:18" ht="21" customHeight="1" x14ac:dyDescent="0.25">
      <c r="B19" s="175" t="s">
        <v>27</v>
      </c>
      <c r="C19" s="96">
        <v>0</v>
      </c>
      <c r="D19" s="96">
        <v>110973</v>
      </c>
      <c r="E19" s="96">
        <v>50324</v>
      </c>
      <c r="F19" s="96">
        <v>264463</v>
      </c>
      <c r="G19" s="96">
        <v>28441</v>
      </c>
      <c r="H19" s="96">
        <v>191926</v>
      </c>
      <c r="I19" s="96">
        <v>933707</v>
      </c>
      <c r="J19" s="96">
        <v>1104275</v>
      </c>
      <c r="K19" s="96">
        <v>0</v>
      </c>
      <c r="L19" s="96">
        <v>44015</v>
      </c>
      <c r="M19" s="96">
        <v>231500</v>
      </c>
      <c r="N19" s="96">
        <v>307724</v>
      </c>
      <c r="O19" s="96">
        <v>0</v>
      </c>
      <c r="P19" s="96">
        <v>83817</v>
      </c>
      <c r="Q19" s="179">
        <v>3351166</v>
      </c>
      <c r="R19" s="192"/>
    </row>
    <row r="20" spans="2:18" ht="21" customHeight="1" x14ac:dyDescent="0.25">
      <c r="B20" s="175" t="s">
        <v>28</v>
      </c>
      <c r="C20" s="96">
        <v>56034</v>
      </c>
      <c r="D20" s="96">
        <v>188318</v>
      </c>
      <c r="E20" s="96">
        <v>134388</v>
      </c>
      <c r="F20" s="96">
        <v>421415</v>
      </c>
      <c r="G20" s="96">
        <v>179949</v>
      </c>
      <c r="H20" s="96">
        <v>83714</v>
      </c>
      <c r="I20" s="96">
        <v>637574</v>
      </c>
      <c r="J20" s="96">
        <v>503593</v>
      </c>
      <c r="K20" s="96">
        <v>13048</v>
      </c>
      <c r="L20" s="96">
        <v>196145</v>
      </c>
      <c r="M20" s="96">
        <v>95508</v>
      </c>
      <c r="N20" s="96">
        <v>284937</v>
      </c>
      <c r="O20" s="96">
        <v>1294962</v>
      </c>
      <c r="P20" s="96">
        <v>177617</v>
      </c>
      <c r="Q20" s="179">
        <v>4267201</v>
      </c>
      <c r="R20" s="192"/>
    </row>
    <row r="21" spans="2:18" ht="21" customHeight="1" x14ac:dyDescent="0.25">
      <c r="B21" s="175" t="s">
        <v>29</v>
      </c>
      <c r="C21" s="96">
        <v>830751</v>
      </c>
      <c r="D21" s="96">
        <v>101845</v>
      </c>
      <c r="E21" s="96">
        <v>89986</v>
      </c>
      <c r="F21" s="96">
        <v>692766</v>
      </c>
      <c r="G21" s="96">
        <v>128436</v>
      </c>
      <c r="H21" s="96">
        <v>188838</v>
      </c>
      <c r="I21" s="96">
        <v>808413</v>
      </c>
      <c r="J21" s="96">
        <v>418909</v>
      </c>
      <c r="K21" s="96">
        <v>0</v>
      </c>
      <c r="L21" s="96">
        <v>196482</v>
      </c>
      <c r="M21" s="96">
        <v>196560</v>
      </c>
      <c r="N21" s="96">
        <v>408624</v>
      </c>
      <c r="O21" s="96">
        <v>239424</v>
      </c>
      <c r="P21" s="96">
        <v>61623</v>
      </c>
      <c r="Q21" s="179">
        <v>4362656</v>
      </c>
      <c r="R21" s="192"/>
    </row>
    <row r="22" spans="2:18" ht="21" customHeight="1" x14ac:dyDescent="0.25">
      <c r="B22" s="175" t="s">
        <v>30</v>
      </c>
      <c r="C22" s="96">
        <v>0</v>
      </c>
      <c r="D22" s="96">
        <v>29508</v>
      </c>
      <c r="E22" s="96">
        <v>24991</v>
      </c>
      <c r="F22" s="96">
        <v>90521</v>
      </c>
      <c r="G22" s="96">
        <v>10802</v>
      </c>
      <c r="H22" s="96">
        <v>71250</v>
      </c>
      <c r="I22" s="96">
        <v>277339</v>
      </c>
      <c r="J22" s="96">
        <v>207223</v>
      </c>
      <c r="K22" s="96">
        <v>551</v>
      </c>
      <c r="L22" s="96">
        <v>19294</v>
      </c>
      <c r="M22" s="96">
        <v>57297</v>
      </c>
      <c r="N22" s="96">
        <v>122916</v>
      </c>
      <c r="O22" s="96">
        <v>0</v>
      </c>
      <c r="P22" s="96">
        <v>54639</v>
      </c>
      <c r="Q22" s="179">
        <v>966330</v>
      </c>
      <c r="R22" s="192"/>
    </row>
    <row r="23" spans="2:18" ht="21" customHeight="1" x14ac:dyDescent="0.25">
      <c r="B23" s="175" t="s">
        <v>31</v>
      </c>
      <c r="C23" s="96">
        <v>0</v>
      </c>
      <c r="D23" s="96">
        <v>0</v>
      </c>
      <c r="E23" s="96">
        <v>212</v>
      </c>
      <c r="F23" s="96">
        <v>338</v>
      </c>
      <c r="G23" s="96">
        <v>336</v>
      </c>
      <c r="H23" s="96">
        <v>303</v>
      </c>
      <c r="I23" s="96">
        <v>134781</v>
      </c>
      <c r="J23" s="96">
        <v>53127</v>
      </c>
      <c r="K23" s="96">
        <v>1014637</v>
      </c>
      <c r="L23" s="96">
        <v>206</v>
      </c>
      <c r="M23" s="96">
        <v>214</v>
      </c>
      <c r="N23" s="96">
        <v>927</v>
      </c>
      <c r="O23" s="96">
        <v>0</v>
      </c>
      <c r="P23" s="96">
        <v>14</v>
      </c>
      <c r="Q23" s="179">
        <v>1205095</v>
      </c>
      <c r="R23" s="192"/>
    </row>
    <row r="24" spans="2:18" ht="21" customHeight="1" x14ac:dyDescent="0.25">
      <c r="B24" s="175" t="s">
        <v>32</v>
      </c>
      <c r="C24" s="96">
        <v>74333</v>
      </c>
      <c r="D24" s="96">
        <v>179051</v>
      </c>
      <c r="E24" s="96">
        <v>46603</v>
      </c>
      <c r="F24" s="96">
        <v>671362</v>
      </c>
      <c r="G24" s="96">
        <v>281549</v>
      </c>
      <c r="H24" s="96">
        <v>167173</v>
      </c>
      <c r="I24" s="96">
        <v>981370</v>
      </c>
      <c r="J24" s="96">
        <v>565003</v>
      </c>
      <c r="K24" s="96">
        <v>0</v>
      </c>
      <c r="L24" s="96">
        <v>170835</v>
      </c>
      <c r="M24" s="96">
        <v>98922</v>
      </c>
      <c r="N24" s="96">
        <v>150068</v>
      </c>
      <c r="O24" s="96">
        <v>5346595</v>
      </c>
      <c r="P24" s="96">
        <v>71639</v>
      </c>
      <c r="Q24" s="179">
        <v>8804501</v>
      </c>
      <c r="R24" s="192"/>
    </row>
    <row r="25" spans="2:18" ht="21" customHeight="1" x14ac:dyDescent="0.25">
      <c r="B25" s="175" t="s">
        <v>33</v>
      </c>
      <c r="C25" s="96">
        <v>0</v>
      </c>
      <c r="D25" s="96">
        <v>142906</v>
      </c>
      <c r="E25" s="96">
        <v>46029</v>
      </c>
      <c r="F25" s="96">
        <v>513288</v>
      </c>
      <c r="G25" s="96">
        <v>50930</v>
      </c>
      <c r="H25" s="96">
        <v>227385</v>
      </c>
      <c r="I25" s="96">
        <v>277523</v>
      </c>
      <c r="J25" s="96">
        <v>492570</v>
      </c>
      <c r="K25" s="96">
        <v>0</v>
      </c>
      <c r="L25" s="96">
        <v>32976</v>
      </c>
      <c r="M25" s="96">
        <v>185785</v>
      </c>
      <c r="N25" s="96">
        <v>320265</v>
      </c>
      <c r="O25" s="96">
        <v>123221</v>
      </c>
      <c r="P25" s="96">
        <v>10311</v>
      </c>
      <c r="Q25" s="179">
        <v>2423186</v>
      </c>
      <c r="R25" s="192"/>
    </row>
    <row r="26" spans="2:18" ht="21" customHeight="1" x14ac:dyDescent="0.25">
      <c r="B26" s="175" t="s">
        <v>34</v>
      </c>
      <c r="C26" s="96">
        <v>0</v>
      </c>
      <c r="D26" s="96">
        <v>48697</v>
      </c>
      <c r="E26" s="96">
        <v>20937</v>
      </c>
      <c r="F26" s="96">
        <v>51675</v>
      </c>
      <c r="G26" s="96">
        <v>10836</v>
      </c>
      <c r="H26" s="96">
        <v>6455</v>
      </c>
      <c r="I26" s="96">
        <v>421445</v>
      </c>
      <c r="J26" s="96">
        <v>409360</v>
      </c>
      <c r="K26" s="96">
        <v>0</v>
      </c>
      <c r="L26" s="96">
        <v>8238</v>
      </c>
      <c r="M26" s="96">
        <v>70356</v>
      </c>
      <c r="N26" s="96">
        <v>56493</v>
      </c>
      <c r="O26" s="96">
        <v>0</v>
      </c>
      <c r="P26" s="96">
        <v>62729</v>
      </c>
      <c r="Q26" s="179">
        <v>1167219</v>
      </c>
      <c r="R26" s="192"/>
    </row>
    <row r="27" spans="2:18" ht="21" customHeight="1" x14ac:dyDescent="0.25">
      <c r="B27" s="175" t="s">
        <v>35</v>
      </c>
      <c r="C27" s="96">
        <v>0</v>
      </c>
      <c r="D27" s="96">
        <v>12733</v>
      </c>
      <c r="E27" s="96">
        <v>35957</v>
      </c>
      <c r="F27" s="96">
        <v>48887</v>
      </c>
      <c r="G27" s="96">
        <v>225277</v>
      </c>
      <c r="H27" s="96">
        <v>35962</v>
      </c>
      <c r="I27" s="96">
        <v>573096</v>
      </c>
      <c r="J27" s="96">
        <v>675292</v>
      </c>
      <c r="K27" s="96">
        <v>0</v>
      </c>
      <c r="L27" s="96">
        <v>25234</v>
      </c>
      <c r="M27" s="96">
        <v>18188</v>
      </c>
      <c r="N27" s="96">
        <v>35581</v>
      </c>
      <c r="O27" s="96">
        <v>1752289</v>
      </c>
      <c r="P27" s="96">
        <v>80144</v>
      </c>
      <c r="Q27" s="179">
        <v>3518638</v>
      </c>
      <c r="R27" s="192"/>
    </row>
    <row r="28" spans="2:18" ht="21" customHeight="1" x14ac:dyDescent="0.25">
      <c r="B28" s="175" t="s">
        <v>36</v>
      </c>
      <c r="C28" s="96">
        <v>12353</v>
      </c>
      <c r="D28" s="96">
        <v>316915</v>
      </c>
      <c r="E28" s="96">
        <v>54253</v>
      </c>
      <c r="F28" s="96">
        <v>416573</v>
      </c>
      <c r="G28" s="96">
        <v>34404</v>
      </c>
      <c r="H28" s="96">
        <v>109181</v>
      </c>
      <c r="I28" s="96">
        <v>288798</v>
      </c>
      <c r="J28" s="96">
        <v>247623</v>
      </c>
      <c r="K28" s="96">
        <v>0</v>
      </c>
      <c r="L28" s="96">
        <v>36232</v>
      </c>
      <c r="M28" s="96">
        <v>114623</v>
      </c>
      <c r="N28" s="96">
        <v>269887</v>
      </c>
      <c r="O28" s="96">
        <v>0</v>
      </c>
      <c r="P28" s="96">
        <v>114747</v>
      </c>
      <c r="Q28" s="179">
        <v>2015589</v>
      </c>
      <c r="R28" s="192"/>
    </row>
    <row r="29" spans="2:18" ht="21" customHeight="1" x14ac:dyDescent="0.25">
      <c r="B29" s="175" t="s">
        <v>200</v>
      </c>
      <c r="C29" s="96">
        <v>0</v>
      </c>
      <c r="D29" s="96">
        <v>57918</v>
      </c>
      <c r="E29" s="96">
        <v>11291</v>
      </c>
      <c r="F29" s="96">
        <v>34706</v>
      </c>
      <c r="G29" s="96">
        <v>5137</v>
      </c>
      <c r="H29" s="96">
        <v>24408</v>
      </c>
      <c r="I29" s="96">
        <v>287150</v>
      </c>
      <c r="J29" s="96">
        <v>211189</v>
      </c>
      <c r="K29" s="96">
        <v>0</v>
      </c>
      <c r="L29" s="96">
        <v>43078</v>
      </c>
      <c r="M29" s="96">
        <v>24511</v>
      </c>
      <c r="N29" s="96">
        <v>72748</v>
      </c>
      <c r="O29" s="96">
        <v>0</v>
      </c>
      <c r="P29" s="96">
        <v>67335</v>
      </c>
      <c r="Q29" s="179">
        <v>839472</v>
      </c>
      <c r="R29" s="192"/>
    </row>
    <row r="30" spans="2:18" ht="21" customHeight="1" x14ac:dyDescent="0.25">
      <c r="B30" s="175" t="s">
        <v>213</v>
      </c>
      <c r="C30" s="96">
        <v>154311</v>
      </c>
      <c r="D30" s="96">
        <v>65163</v>
      </c>
      <c r="E30" s="96">
        <v>5737</v>
      </c>
      <c r="F30" s="96">
        <v>89896</v>
      </c>
      <c r="G30" s="96">
        <v>8692</v>
      </c>
      <c r="H30" s="96">
        <v>16045</v>
      </c>
      <c r="I30" s="96">
        <v>116480</v>
      </c>
      <c r="J30" s="96">
        <v>64991</v>
      </c>
      <c r="K30" s="96">
        <v>0</v>
      </c>
      <c r="L30" s="96">
        <v>6786</v>
      </c>
      <c r="M30" s="96">
        <v>10945</v>
      </c>
      <c r="N30" s="96">
        <v>16701</v>
      </c>
      <c r="O30" s="96">
        <v>0</v>
      </c>
      <c r="P30" s="96">
        <v>17547</v>
      </c>
      <c r="Q30" s="179">
        <v>573294</v>
      </c>
      <c r="R30" s="192"/>
    </row>
    <row r="31" spans="2:18" ht="21" customHeight="1" x14ac:dyDescent="0.25">
      <c r="B31" s="175" t="s">
        <v>37</v>
      </c>
      <c r="C31" s="96">
        <v>0</v>
      </c>
      <c r="D31" s="96">
        <v>72478</v>
      </c>
      <c r="E31" s="96">
        <v>50695</v>
      </c>
      <c r="F31" s="96">
        <v>243553</v>
      </c>
      <c r="G31" s="96">
        <v>11193</v>
      </c>
      <c r="H31" s="96">
        <v>127851</v>
      </c>
      <c r="I31" s="96">
        <v>558967</v>
      </c>
      <c r="J31" s="96">
        <v>484403</v>
      </c>
      <c r="K31" s="96">
        <v>0</v>
      </c>
      <c r="L31" s="96">
        <v>43612</v>
      </c>
      <c r="M31" s="96">
        <v>96012</v>
      </c>
      <c r="N31" s="96">
        <v>258668</v>
      </c>
      <c r="O31" s="96">
        <v>0</v>
      </c>
      <c r="P31" s="96">
        <v>22469</v>
      </c>
      <c r="Q31" s="179">
        <v>1969900</v>
      </c>
      <c r="R31" s="192"/>
    </row>
    <row r="32" spans="2:18" ht="21" customHeight="1" x14ac:dyDescent="0.25">
      <c r="B32" s="175" t="s">
        <v>141</v>
      </c>
      <c r="C32" s="96">
        <v>0</v>
      </c>
      <c r="D32" s="96">
        <v>8900</v>
      </c>
      <c r="E32" s="96">
        <v>9784</v>
      </c>
      <c r="F32" s="96">
        <v>82600</v>
      </c>
      <c r="G32" s="96">
        <v>12258</v>
      </c>
      <c r="H32" s="96">
        <v>1918</v>
      </c>
      <c r="I32" s="96">
        <v>262622</v>
      </c>
      <c r="J32" s="96">
        <v>257611</v>
      </c>
      <c r="K32" s="96">
        <v>0</v>
      </c>
      <c r="L32" s="96">
        <v>78112</v>
      </c>
      <c r="M32" s="96">
        <v>32987</v>
      </c>
      <c r="N32" s="96">
        <v>60635</v>
      </c>
      <c r="O32" s="96">
        <v>248834</v>
      </c>
      <c r="P32" s="96">
        <v>3141</v>
      </c>
      <c r="Q32" s="179">
        <v>1059404</v>
      </c>
      <c r="R32" s="192"/>
    </row>
    <row r="33" spans="2:18" ht="21" customHeight="1" x14ac:dyDescent="0.25">
      <c r="B33" s="175" t="s">
        <v>234</v>
      </c>
      <c r="C33" s="96">
        <v>0</v>
      </c>
      <c r="D33" s="96">
        <v>11112</v>
      </c>
      <c r="E33" s="96">
        <v>8454</v>
      </c>
      <c r="F33" s="96">
        <v>26126</v>
      </c>
      <c r="G33" s="96">
        <v>19223</v>
      </c>
      <c r="H33" s="96">
        <v>32093</v>
      </c>
      <c r="I33" s="96">
        <v>147543</v>
      </c>
      <c r="J33" s="96">
        <v>80559</v>
      </c>
      <c r="K33" s="96">
        <v>0</v>
      </c>
      <c r="L33" s="96">
        <v>31076</v>
      </c>
      <c r="M33" s="96">
        <v>13032</v>
      </c>
      <c r="N33" s="96">
        <v>28419</v>
      </c>
      <c r="O33" s="96">
        <v>0</v>
      </c>
      <c r="P33" s="96">
        <v>14371</v>
      </c>
      <c r="Q33" s="179">
        <v>412008</v>
      </c>
      <c r="R33" s="192"/>
    </row>
    <row r="34" spans="2:18" ht="21" customHeight="1" x14ac:dyDescent="0.25">
      <c r="B34" s="175" t="s">
        <v>142</v>
      </c>
      <c r="C34" s="96">
        <v>0</v>
      </c>
      <c r="D34" s="96">
        <v>7822</v>
      </c>
      <c r="E34" s="96">
        <v>3143</v>
      </c>
      <c r="F34" s="96">
        <v>20540</v>
      </c>
      <c r="G34" s="96">
        <v>33066</v>
      </c>
      <c r="H34" s="96">
        <v>26065</v>
      </c>
      <c r="I34" s="96">
        <v>312713</v>
      </c>
      <c r="J34" s="96">
        <v>309067</v>
      </c>
      <c r="K34" s="96">
        <v>0</v>
      </c>
      <c r="L34" s="96">
        <v>92511</v>
      </c>
      <c r="M34" s="96">
        <v>11557</v>
      </c>
      <c r="N34" s="96">
        <v>40058</v>
      </c>
      <c r="O34" s="96">
        <v>3144673</v>
      </c>
      <c r="P34" s="96">
        <v>26893</v>
      </c>
      <c r="Q34" s="179">
        <v>4028108</v>
      </c>
      <c r="R34" s="192"/>
    </row>
    <row r="35" spans="2:18" ht="21" customHeight="1" x14ac:dyDescent="0.25">
      <c r="B35" s="175" t="s">
        <v>143</v>
      </c>
      <c r="C35" s="96">
        <v>0</v>
      </c>
      <c r="D35" s="96">
        <v>211894</v>
      </c>
      <c r="E35" s="96">
        <v>17011</v>
      </c>
      <c r="F35" s="96">
        <v>176663</v>
      </c>
      <c r="G35" s="96">
        <v>39799</v>
      </c>
      <c r="H35" s="96">
        <v>18986</v>
      </c>
      <c r="I35" s="96">
        <v>364007</v>
      </c>
      <c r="J35" s="96">
        <v>149571</v>
      </c>
      <c r="K35" s="96">
        <v>0</v>
      </c>
      <c r="L35" s="96">
        <v>34638</v>
      </c>
      <c r="M35" s="96">
        <v>29730</v>
      </c>
      <c r="N35" s="96">
        <v>64933</v>
      </c>
      <c r="O35" s="96">
        <v>548260</v>
      </c>
      <c r="P35" s="96">
        <v>249029</v>
      </c>
      <c r="Q35" s="179">
        <v>1904521</v>
      </c>
      <c r="R35" s="192"/>
    </row>
    <row r="36" spans="2:18" ht="21" customHeight="1" x14ac:dyDescent="0.25">
      <c r="B36" s="175" t="s">
        <v>235</v>
      </c>
      <c r="C36" s="96">
        <v>0</v>
      </c>
      <c r="D36" s="96">
        <v>26471</v>
      </c>
      <c r="E36" s="96">
        <v>23545</v>
      </c>
      <c r="F36" s="96">
        <v>98093</v>
      </c>
      <c r="G36" s="96">
        <v>68154</v>
      </c>
      <c r="H36" s="96">
        <v>22337</v>
      </c>
      <c r="I36" s="96">
        <v>385670</v>
      </c>
      <c r="J36" s="96">
        <v>313826</v>
      </c>
      <c r="K36" s="96">
        <v>85646</v>
      </c>
      <c r="L36" s="96">
        <v>11897</v>
      </c>
      <c r="M36" s="96">
        <v>72717</v>
      </c>
      <c r="N36" s="96">
        <v>63832</v>
      </c>
      <c r="O36" s="96">
        <v>502267</v>
      </c>
      <c r="P36" s="96">
        <v>127696</v>
      </c>
      <c r="Q36" s="179">
        <v>1802150</v>
      </c>
      <c r="R36" s="192"/>
    </row>
    <row r="37" spans="2:18" ht="21" customHeight="1" x14ac:dyDescent="0.25">
      <c r="B37" s="175" t="s">
        <v>38</v>
      </c>
      <c r="C37" s="96">
        <v>0</v>
      </c>
      <c r="D37" s="96">
        <v>22553</v>
      </c>
      <c r="E37" s="96">
        <v>5440</v>
      </c>
      <c r="F37" s="96">
        <v>34601</v>
      </c>
      <c r="G37" s="96">
        <v>7165</v>
      </c>
      <c r="H37" s="96">
        <v>7847</v>
      </c>
      <c r="I37" s="96">
        <v>161131</v>
      </c>
      <c r="J37" s="96">
        <v>164123</v>
      </c>
      <c r="K37" s="96">
        <v>0</v>
      </c>
      <c r="L37" s="96">
        <v>7093</v>
      </c>
      <c r="M37" s="96">
        <v>44140</v>
      </c>
      <c r="N37" s="96">
        <v>45458</v>
      </c>
      <c r="O37" s="96">
        <v>64583</v>
      </c>
      <c r="P37" s="96">
        <v>8222</v>
      </c>
      <c r="Q37" s="179">
        <v>572357</v>
      </c>
      <c r="R37" s="192"/>
    </row>
    <row r="38" spans="2:18" ht="21" customHeight="1" x14ac:dyDescent="0.25">
      <c r="B38" s="175" t="s">
        <v>39</v>
      </c>
      <c r="C38" s="96">
        <v>0</v>
      </c>
      <c r="D38" s="96">
        <v>55204</v>
      </c>
      <c r="E38" s="96">
        <v>38006</v>
      </c>
      <c r="F38" s="96">
        <v>242327</v>
      </c>
      <c r="G38" s="96">
        <v>16014</v>
      </c>
      <c r="H38" s="96">
        <v>113266</v>
      </c>
      <c r="I38" s="96">
        <v>142716</v>
      </c>
      <c r="J38" s="96">
        <v>92062</v>
      </c>
      <c r="K38" s="96">
        <v>0</v>
      </c>
      <c r="L38" s="96">
        <v>12479</v>
      </c>
      <c r="M38" s="96">
        <v>96390</v>
      </c>
      <c r="N38" s="96">
        <v>156329</v>
      </c>
      <c r="O38" s="96">
        <v>7580</v>
      </c>
      <c r="P38" s="96">
        <v>18867</v>
      </c>
      <c r="Q38" s="179">
        <v>991241</v>
      </c>
      <c r="R38" s="192"/>
    </row>
    <row r="39" spans="2:18" ht="21" customHeight="1" x14ac:dyDescent="0.25">
      <c r="B39" s="175" t="s">
        <v>40</v>
      </c>
      <c r="C39" s="96">
        <v>0</v>
      </c>
      <c r="D39" s="96">
        <v>18396</v>
      </c>
      <c r="E39" s="96">
        <v>28853</v>
      </c>
      <c r="F39" s="96">
        <v>50048</v>
      </c>
      <c r="G39" s="96">
        <v>11032</v>
      </c>
      <c r="H39" s="96">
        <v>24162</v>
      </c>
      <c r="I39" s="96">
        <v>388530</v>
      </c>
      <c r="J39" s="96">
        <v>289654</v>
      </c>
      <c r="K39" s="96">
        <v>0</v>
      </c>
      <c r="L39" s="96">
        <v>19685</v>
      </c>
      <c r="M39" s="96">
        <v>32526</v>
      </c>
      <c r="N39" s="96">
        <v>88565</v>
      </c>
      <c r="O39" s="96">
        <v>0</v>
      </c>
      <c r="P39" s="96">
        <v>698</v>
      </c>
      <c r="Q39" s="179">
        <v>952150</v>
      </c>
      <c r="R39" s="192"/>
    </row>
    <row r="40" spans="2:18" ht="21" customHeight="1" x14ac:dyDescent="0.25">
      <c r="B40" s="175" t="s">
        <v>41</v>
      </c>
      <c r="C40" s="96">
        <v>0</v>
      </c>
      <c r="D40" s="96">
        <v>9204</v>
      </c>
      <c r="E40" s="96">
        <v>2339</v>
      </c>
      <c r="F40" s="96">
        <v>12694</v>
      </c>
      <c r="G40" s="96">
        <v>2862</v>
      </c>
      <c r="H40" s="96">
        <v>1082</v>
      </c>
      <c r="I40" s="96">
        <v>494910</v>
      </c>
      <c r="J40" s="96">
        <v>333783</v>
      </c>
      <c r="K40" s="96">
        <v>0</v>
      </c>
      <c r="L40" s="96">
        <v>8684</v>
      </c>
      <c r="M40" s="96">
        <v>2621</v>
      </c>
      <c r="N40" s="96">
        <v>10321</v>
      </c>
      <c r="O40" s="96">
        <v>0</v>
      </c>
      <c r="P40" s="96">
        <v>34036</v>
      </c>
      <c r="Q40" s="179">
        <v>912536</v>
      </c>
      <c r="R40" s="192"/>
    </row>
    <row r="41" spans="2:18" ht="21" customHeight="1" x14ac:dyDescent="0.25">
      <c r="B41" s="175" t="s">
        <v>42</v>
      </c>
      <c r="C41" s="96">
        <v>0</v>
      </c>
      <c r="D41" s="96">
        <v>10469</v>
      </c>
      <c r="E41" s="96">
        <v>445</v>
      </c>
      <c r="F41" s="96">
        <v>-23341</v>
      </c>
      <c r="G41" s="96">
        <v>1673</v>
      </c>
      <c r="H41" s="96">
        <v>-642</v>
      </c>
      <c r="I41" s="96">
        <v>105824</v>
      </c>
      <c r="J41" s="96">
        <v>59727</v>
      </c>
      <c r="K41" s="96">
        <v>18987</v>
      </c>
      <c r="L41" s="96">
        <v>3062</v>
      </c>
      <c r="M41" s="96">
        <v>6870</v>
      </c>
      <c r="N41" s="96">
        <v>-10396</v>
      </c>
      <c r="O41" s="96">
        <v>16903</v>
      </c>
      <c r="P41" s="96">
        <v>5338</v>
      </c>
      <c r="Q41" s="179">
        <v>194920</v>
      </c>
      <c r="R41" s="192"/>
    </row>
    <row r="42" spans="2:18" ht="21" customHeight="1" x14ac:dyDescent="0.25">
      <c r="B42" s="175" t="s">
        <v>43</v>
      </c>
      <c r="C42" s="96">
        <v>53541</v>
      </c>
      <c r="D42" s="96">
        <v>53847</v>
      </c>
      <c r="E42" s="96">
        <v>95459</v>
      </c>
      <c r="F42" s="96">
        <v>465736</v>
      </c>
      <c r="G42" s="96">
        <v>88546</v>
      </c>
      <c r="H42" s="96">
        <v>84354</v>
      </c>
      <c r="I42" s="96">
        <v>937922</v>
      </c>
      <c r="J42" s="96">
        <v>823829</v>
      </c>
      <c r="K42" s="96">
        <v>0</v>
      </c>
      <c r="L42" s="96">
        <v>74623</v>
      </c>
      <c r="M42" s="96">
        <v>250641</v>
      </c>
      <c r="N42" s="96">
        <v>194433</v>
      </c>
      <c r="O42" s="96">
        <v>3875684</v>
      </c>
      <c r="P42" s="96">
        <v>111745</v>
      </c>
      <c r="Q42" s="179">
        <v>7110360</v>
      </c>
      <c r="R42" s="192"/>
    </row>
    <row r="43" spans="2:18" ht="21" customHeight="1" x14ac:dyDescent="0.25">
      <c r="B43" s="175" t="s">
        <v>44</v>
      </c>
      <c r="C43" s="96">
        <v>0</v>
      </c>
      <c r="D43" s="96">
        <v>0</v>
      </c>
      <c r="E43" s="96">
        <v>0</v>
      </c>
      <c r="F43" s="96">
        <v>14</v>
      </c>
      <c r="G43" s="96">
        <v>5</v>
      </c>
      <c r="H43" s="96">
        <v>0</v>
      </c>
      <c r="I43" s="96">
        <v>253403</v>
      </c>
      <c r="J43" s="96">
        <v>128612</v>
      </c>
      <c r="K43" s="96">
        <v>520181</v>
      </c>
      <c r="L43" s="96">
        <v>36</v>
      </c>
      <c r="M43" s="96">
        <v>5</v>
      </c>
      <c r="N43" s="96">
        <v>78</v>
      </c>
      <c r="O43" s="96">
        <v>0</v>
      </c>
      <c r="P43" s="96">
        <v>1640</v>
      </c>
      <c r="Q43" s="179">
        <v>903974</v>
      </c>
      <c r="R43" s="192"/>
    </row>
    <row r="44" spans="2:18" ht="21" customHeight="1" x14ac:dyDescent="0.25">
      <c r="B44" s="177" t="s">
        <v>45</v>
      </c>
      <c r="C44" s="178">
        <f>SUM(C7:C43)</f>
        <v>1443232</v>
      </c>
      <c r="D44" s="178">
        <f t="shared" ref="D44:Q44" si="0">SUM(D7:D43)</f>
        <v>2953344</v>
      </c>
      <c r="E44" s="178">
        <f t="shared" si="0"/>
        <v>1268562</v>
      </c>
      <c r="F44" s="178">
        <f t="shared" si="0"/>
        <v>8606669</v>
      </c>
      <c r="G44" s="178">
        <f t="shared" si="0"/>
        <v>2266495</v>
      </c>
      <c r="H44" s="178">
        <f t="shared" si="0"/>
        <v>2763175</v>
      </c>
      <c r="I44" s="178">
        <f t="shared" si="0"/>
        <v>17046466</v>
      </c>
      <c r="J44" s="178">
        <f t="shared" si="0"/>
        <v>14648402</v>
      </c>
      <c r="K44" s="178">
        <f t="shared" si="0"/>
        <v>3765659</v>
      </c>
      <c r="L44" s="178">
        <f t="shared" si="0"/>
        <v>2583903</v>
      </c>
      <c r="M44" s="178">
        <f t="shared" si="0"/>
        <v>3401725</v>
      </c>
      <c r="N44" s="178">
        <f t="shared" si="0"/>
        <v>5176629</v>
      </c>
      <c r="O44" s="178">
        <f t="shared" si="0"/>
        <v>31801413</v>
      </c>
      <c r="P44" s="178">
        <f t="shared" si="0"/>
        <v>2637980</v>
      </c>
      <c r="Q44" s="178">
        <f t="shared" si="0"/>
        <v>100363649</v>
      </c>
      <c r="R44" s="192"/>
    </row>
    <row r="45" spans="2:18" ht="21" customHeight="1" x14ac:dyDescent="0.25">
      <c r="B45" s="282" t="s">
        <v>46</v>
      </c>
      <c r="C45" s="282"/>
      <c r="D45" s="282"/>
      <c r="E45" s="282"/>
      <c r="F45" s="282"/>
      <c r="G45" s="282"/>
      <c r="H45" s="282"/>
      <c r="I45" s="282"/>
      <c r="J45" s="282"/>
      <c r="K45" s="282"/>
      <c r="L45" s="282"/>
      <c r="M45" s="282"/>
      <c r="N45" s="282"/>
      <c r="O45" s="282"/>
      <c r="P45" s="282"/>
      <c r="Q45" s="282"/>
      <c r="R45" s="193"/>
    </row>
    <row r="46" spans="2:18" ht="21" customHeight="1" x14ac:dyDescent="0.25">
      <c r="B46" s="175" t="s">
        <v>47</v>
      </c>
      <c r="C46" s="96">
        <v>0</v>
      </c>
      <c r="D46" s="96">
        <v>0</v>
      </c>
      <c r="E46" s="96">
        <v>0</v>
      </c>
      <c r="F46" s="96">
        <v>0</v>
      </c>
      <c r="G46" s="96">
        <v>0</v>
      </c>
      <c r="H46" s="96">
        <v>0</v>
      </c>
      <c r="I46" s="96">
        <v>0</v>
      </c>
      <c r="J46" s="96">
        <v>0</v>
      </c>
      <c r="K46" s="96">
        <v>0</v>
      </c>
      <c r="L46" s="96">
        <v>0</v>
      </c>
      <c r="M46" s="96">
        <v>0</v>
      </c>
      <c r="N46" s="96">
        <v>0</v>
      </c>
      <c r="O46" s="96">
        <v>0</v>
      </c>
      <c r="P46" s="96">
        <v>0</v>
      </c>
      <c r="Q46" s="179">
        <v>0</v>
      </c>
      <c r="R46" s="192"/>
    </row>
    <row r="47" spans="2:18" ht="21" customHeight="1" x14ac:dyDescent="0.25">
      <c r="B47" s="175" t="s">
        <v>65</v>
      </c>
      <c r="C47" s="96">
        <v>0</v>
      </c>
      <c r="D47" s="96">
        <v>0</v>
      </c>
      <c r="E47" s="96">
        <v>0</v>
      </c>
      <c r="F47" s="96">
        <v>0</v>
      </c>
      <c r="G47" s="96">
        <v>0</v>
      </c>
      <c r="H47" s="96">
        <v>0</v>
      </c>
      <c r="I47" s="96">
        <v>0</v>
      </c>
      <c r="J47" s="96">
        <v>0</v>
      </c>
      <c r="K47" s="96">
        <v>0</v>
      </c>
      <c r="L47" s="96">
        <v>0</v>
      </c>
      <c r="M47" s="96">
        <v>0</v>
      </c>
      <c r="N47" s="96">
        <v>0</v>
      </c>
      <c r="O47" s="96">
        <v>0</v>
      </c>
      <c r="P47" s="96">
        <v>0</v>
      </c>
      <c r="Q47" s="179">
        <v>0</v>
      </c>
      <c r="R47" s="192"/>
    </row>
    <row r="48" spans="2:18" ht="21" customHeight="1" x14ac:dyDescent="0.25">
      <c r="B48" s="175" t="s">
        <v>48</v>
      </c>
      <c r="C48" s="96">
        <v>0</v>
      </c>
      <c r="D48" s="96">
        <v>0</v>
      </c>
      <c r="E48" s="96">
        <v>0</v>
      </c>
      <c r="F48" s="96">
        <v>0</v>
      </c>
      <c r="G48" s="96">
        <v>0</v>
      </c>
      <c r="H48" s="96">
        <v>0</v>
      </c>
      <c r="I48" s="96">
        <v>0</v>
      </c>
      <c r="J48" s="96">
        <v>0</v>
      </c>
      <c r="K48" s="96">
        <v>0</v>
      </c>
      <c r="L48" s="96">
        <v>0</v>
      </c>
      <c r="M48" s="96">
        <v>0</v>
      </c>
      <c r="N48" s="96">
        <v>0</v>
      </c>
      <c r="O48" s="96">
        <v>0</v>
      </c>
      <c r="P48" s="96">
        <v>0</v>
      </c>
      <c r="Q48" s="179">
        <v>0</v>
      </c>
      <c r="R48" s="192"/>
    </row>
    <row r="49" spans="2:19" ht="21" customHeight="1" x14ac:dyDescent="0.25">
      <c r="B49" s="177" t="s">
        <v>45</v>
      </c>
      <c r="C49" s="178">
        <f>SUM(C46:C48)</f>
        <v>0</v>
      </c>
      <c r="D49" s="178">
        <f t="shared" ref="D49:Q49" si="1">SUM(D46:D48)</f>
        <v>0</v>
      </c>
      <c r="E49" s="178">
        <f t="shared" si="1"/>
        <v>0</v>
      </c>
      <c r="F49" s="178">
        <f t="shared" si="1"/>
        <v>0</v>
      </c>
      <c r="G49" s="178">
        <f t="shared" si="1"/>
        <v>0</v>
      </c>
      <c r="H49" s="178">
        <f t="shared" si="1"/>
        <v>0</v>
      </c>
      <c r="I49" s="178">
        <f t="shared" si="1"/>
        <v>0</v>
      </c>
      <c r="J49" s="178">
        <f t="shared" si="1"/>
        <v>0</v>
      </c>
      <c r="K49" s="178">
        <f t="shared" si="1"/>
        <v>0</v>
      </c>
      <c r="L49" s="178">
        <f t="shared" si="1"/>
        <v>0</v>
      </c>
      <c r="M49" s="178">
        <f t="shared" si="1"/>
        <v>0</v>
      </c>
      <c r="N49" s="178">
        <f t="shared" si="1"/>
        <v>0</v>
      </c>
      <c r="O49" s="178">
        <f t="shared" si="1"/>
        <v>0</v>
      </c>
      <c r="P49" s="178">
        <f t="shared" si="1"/>
        <v>0</v>
      </c>
      <c r="Q49" s="178">
        <f t="shared" si="1"/>
        <v>0</v>
      </c>
      <c r="R49" s="192"/>
    </row>
    <row r="50" spans="2:19" ht="20.25" customHeight="1" x14ac:dyDescent="0.25">
      <c r="B50" s="283" t="s">
        <v>50</v>
      </c>
      <c r="C50" s="283"/>
      <c r="D50" s="283"/>
      <c r="E50" s="283"/>
      <c r="F50" s="283"/>
      <c r="G50" s="283"/>
      <c r="H50" s="283"/>
      <c r="I50" s="283"/>
      <c r="J50" s="283"/>
      <c r="K50" s="283"/>
      <c r="L50" s="283"/>
      <c r="M50" s="283"/>
      <c r="N50" s="283"/>
      <c r="O50" s="283"/>
      <c r="P50" s="283"/>
      <c r="Q50" s="283"/>
      <c r="R50" s="216"/>
      <c r="S50" s="9"/>
    </row>
    <row r="51" spans="2:19" x14ac:dyDescent="0.25">
      <c r="B51" s="10"/>
    </row>
    <row r="52" spans="2:19" x14ac:dyDescent="0.25">
      <c r="B52" s="10"/>
    </row>
    <row r="53" spans="2:19" x14ac:dyDescent="0.25">
      <c r="B53" s="10"/>
    </row>
    <row r="54" spans="2:19" x14ac:dyDescent="0.25">
      <c r="B54" s="10"/>
    </row>
    <row r="55" spans="2:19" x14ac:dyDescent="0.25">
      <c r="B55" s="10"/>
    </row>
    <row r="56" spans="2:19" x14ac:dyDescent="0.25">
      <c r="B56" s="10"/>
    </row>
  </sheetData>
  <sheetProtection sheet="1" objects="1" scenarios="1"/>
  <mergeCells count="4">
    <mergeCell ref="B4:Q4"/>
    <mergeCell ref="B6:Q6"/>
    <mergeCell ref="B45:Q45"/>
    <mergeCell ref="B50:Q5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workbookViewId="0">
      <selection activeCell="C7" sqref="C7"/>
    </sheetView>
  </sheetViews>
  <sheetFormatPr defaultColWidth="9.140625" defaultRowHeight="15" x14ac:dyDescent="0.25"/>
  <cols>
    <col min="1" max="1" width="12.42578125" style="10" customWidth="1"/>
    <col min="2" max="2" width="51.28515625" style="18" customWidth="1"/>
    <col min="3" max="17" width="21.5703125" style="10" customWidth="1"/>
    <col min="18" max="19" width="6.140625" style="10" bestFit="1" customWidth="1"/>
    <col min="20" max="20" width="13.5703125" style="10" customWidth="1"/>
    <col min="21" max="16384" width="9.140625" style="10"/>
  </cols>
  <sheetData>
    <row r="3" spans="2:18" ht="5.25" customHeight="1" x14ac:dyDescent="0.25"/>
    <row r="4" spans="2:18" ht="21" customHeight="1" x14ac:dyDescent="0.25">
      <c r="B4" s="280" t="s">
        <v>310</v>
      </c>
      <c r="C4" s="280"/>
      <c r="D4" s="280"/>
      <c r="E4" s="280"/>
      <c r="F4" s="280"/>
      <c r="G4" s="280"/>
      <c r="H4" s="280"/>
      <c r="I4" s="280"/>
      <c r="J4" s="280"/>
      <c r="K4" s="280"/>
      <c r="L4" s="280"/>
      <c r="M4" s="280"/>
      <c r="N4" s="280"/>
      <c r="O4" s="280"/>
      <c r="P4" s="280"/>
      <c r="Q4" s="280"/>
      <c r="R4" s="180"/>
    </row>
    <row r="5" spans="2:18" ht="28.5" customHeight="1" x14ac:dyDescent="0.25">
      <c r="B5" s="89" t="s">
        <v>0</v>
      </c>
      <c r="C5" s="92" t="s">
        <v>217</v>
      </c>
      <c r="D5" s="92" t="s">
        <v>218</v>
      </c>
      <c r="E5" s="92" t="s">
        <v>219</v>
      </c>
      <c r="F5" s="92" t="s">
        <v>220</v>
      </c>
      <c r="G5" s="92" t="s">
        <v>221</v>
      </c>
      <c r="H5" s="92" t="s">
        <v>222</v>
      </c>
      <c r="I5" s="92" t="s">
        <v>223</v>
      </c>
      <c r="J5" s="92" t="s">
        <v>224</v>
      </c>
      <c r="K5" s="92" t="s">
        <v>225</v>
      </c>
      <c r="L5" s="92" t="s">
        <v>226</v>
      </c>
      <c r="M5" s="92" t="s">
        <v>227</v>
      </c>
      <c r="N5" s="92" t="s">
        <v>228</v>
      </c>
      <c r="O5" s="92" t="s">
        <v>229</v>
      </c>
      <c r="P5" s="92" t="s">
        <v>230</v>
      </c>
      <c r="Q5" s="92" t="s">
        <v>231</v>
      </c>
      <c r="R5" s="191"/>
    </row>
    <row r="6" spans="2:18" ht="21" customHeight="1" x14ac:dyDescent="0.25">
      <c r="B6" s="281" t="s">
        <v>16</v>
      </c>
      <c r="C6" s="281"/>
      <c r="D6" s="281"/>
      <c r="E6" s="281"/>
      <c r="F6" s="281"/>
      <c r="G6" s="281"/>
      <c r="H6" s="281"/>
      <c r="I6" s="281"/>
      <c r="J6" s="281"/>
      <c r="K6" s="281"/>
      <c r="L6" s="281"/>
      <c r="M6" s="281"/>
      <c r="N6" s="281"/>
      <c r="O6" s="281"/>
      <c r="P6" s="281"/>
      <c r="Q6" s="281"/>
      <c r="R6" s="191"/>
    </row>
    <row r="7" spans="2:18" ht="18.75" customHeight="1" x14ac:dyDescent="0.25">
      <c r="B7" s="175" t="s">
        <v>17</v>
      </c>
      <c r="C7" s="96">
        <v>0</v>
      </c>
      <c r="D7" s="96">
        <v>0</v>
      </c>
      <c r="E7" s="96">
        <v>0</v>
      </c>
      <c r="F7" s="96">
        <v>0</v>
      </c>
      <c r="G7" s="96">
        <v>0</v>
      </c>
      <c r="H7" s="96">
        <v>0</v>
      </c>
      <c r="I7" s="96">
        <v>0</v>
      </c>
      <c r="J7" s="96">
        <v>0</v>
      </c>
      <c r="K7" s="96">
        <v>0</v>
      </c>
      <c r="L7" s="96">
        <v>0</v>
      </c>
      <c r="M7" s="96">
        <v>0</v>
      </c>
      <c r="N7" s="96">
        <v>0</v>
      </c>
      <c r="O7" s="96">
        <v>0</v>
      </c>
      <c r="P7" s="96">
        <v>0</v>
      </c>
      <c r="Q7" s="179">
        <v>0</v>
      </c>
      <c r="R7" s="192"/>
    </row>
    <row r="8" spans="2:18" ht="21" customHeight="1" x14ac:dyDescent="0.25">
      <c r="B8" s="175" t="s">
        <v>18</v>
      </c>
      <c r="C8" s="96">
        <v>0</v>
      </c>
      <c r="D8" s="96">
        <v>510</v>
      </c>
      <c r="E8" s="96">
        <v>0</v>
      </c>
      <c r="F8" s="96">
        <v>3472</v>
      </c>
      <c r="G8" s="96">
        <v>414</v>
      </c>
      <c r="H8" s="96">
        <v>0</v>
      </c>
      <c r="I8" s="96">
        <v>0</v>
      </c>
      <c r="J8" s="96">
        <v>256</v>
      </c>
      <c r="K8" s="96">
        <v>0</v>
      </c>
      <c r="L8" s="96">
        <v>0</v>
      </c>
      <c r="M8" s="96">
        <v>89</v>
      </c>
      <c r="N8" s="96">
        <v>0</v>
      </c>
      <c r="O8" s="96">
        <v>0</v>
      </c>
      <c r="P8" s="96">
        <v>0</v>
      </c>
      <c r="Q8" s="179">
        <v>4740</v>
      </c>
      <c r="R8" s="192"/>
    </row>
    <row r="9" spans="2:18" ht="21" customHeight="1" x14ac:dyDescent="0.25">
      <c r="B9" s="175" t="s">
        <v>19</v>
      </c>
      <c r="C9" s="96">
        <v>0</v>
      </c>
      <c r="D9" s="96">
        <v>461</v>
      </c>
      <c r="E9" s="96">
        <v>0</v>
      </c>
      <c r="F9" s="96">
        <v>35131</v>
      </c>
      <c r="G9" s="96">
        <v>4280</v>
      </c>
      <c r="H9" s="96">
        <v>0</v>
      </c>
      <c r="I9" s="96">
        <v>0</v>
      </c>
      <c r="J9" s="96">
        <v>0</v>
      </c>
      <c r="K9" s="96">
        <v>0</v>
      </c>
      <c r="L9" s="96">
        <v>0</v>
      </c>
      <c r="M9" s="96">
        <v>14774</v>
      </c>
      <c r="N9" s="96">
        <v>0</v>
      </c>
      <c r="O9" s="96">
        <v>0</v>
      </c>
      <c r="P9" s="96">
        <v>0</v>
      </c>
      <c r="Q9" s="179">
        <v>54646</v>
      </c>
      <c r="R9" s="192"/>
    </row>
    <row r="10" spans="2:18" ht="21" customHeight="1" x14ac:dyDescent="0.25">
      <c r="B10" s="175" t="s">
        <v>145</v>
      </c>
      <c r="C10" s="96">
        <v>0</v>
      </c>
      <c r="D10" s="96">
        <v>0</v>
      </c>
      <c r="E10" s="96">
        <v>0</v>
      </c>
      <c r="F10" s="96">
        <v>0</v>
      </c>
      <c r="G10" s="96">
        <v>0</v>
      </c>
      <c r="H10" s="96">
        <v>0</v>
      </c>
      <c r="I10" s="96">
        <v>0</v>
      </c>
      <c r="J10" s="96">
        <v>0</v>
      </c>
      <c r="K10" s="96">
        <v>0</v>
      </c>
      <c r="L10" s="96">
        <v>0</v>
      </c>
      <c r="M10" s="96">
        <v>0</v>
      </c>
      <c r="N10" s="96">
        <v>0</v>
      </c>
      <c r="O10" s="96">
        <v>0</v>
      </c>
      <c r="P10" s="96">
        <v>0</v>
      </c>
      <c r="Q10" s="179">
        <v>0</v>
      </c>
      <c r="R10" s="192"/>
    </row>
    <row r="11" spans="2:18" ht="21" customHeight="1" x14ac:dyDescent="0.25">
      <c r="B11" s="175" t="s">
        <v>20</v>
      </c>
      <c r="C11" s="96">
        <v>0</v>
      </c>
      <c r="D11" s="96">
        <v>3826</v>
      </c>
      <c r="E11" s="96">
        <v>0</v>
      </c>
      <c r="F11" s="96">
        <v>9925</v>
      </c>
      <c r="G11" s="96">
        <v>949</v>
      </c>
      <c r="H11" s="96">
        <v>1188</v>
      </c>
      <c r="I11" s="96">
        <v>0</v>
      </c>
      <c r="J11" s="96">
        <v>0</v>
      </c>
      <c r="K11" s="96">
        <v>0</v>
      </c>
      <c r="L11" s="96">
        <v>21767</v>
      </c>
      <c r="M11" s="96">
        <v>1871</v>
      </c>
      <c r="N11" s="96">
        <v>84659</v>
      </c>
      <c r="O11" s="96">
        <v>0</v>
      </c>
      <c r="P11" s="96">
        <v>3907</v>
      </c>
      <c r="Q11" s="179">
        <v>128093</v>
      </c>
      <c r="R11" s="192"/>
    </row>
    <row r="12" spans="2:18" ht="21" customHeight="1" x14ac:dyDescent="0.25">
      <c r="B12" s="175" t="s">
        <v>139</v>
      </c>
      <c r="C12" s="96">
        <v>0</v>
      </c>
      <c r="D12" s="96">
        <v>0</v>
      </c>
      <c r="E12" s="96">
        <v>0</v>
      </c>
      <c r="F12" s="96">
        <v>0</v>
      </c>
      <c r="G12" s="96">
        <v>0</v>
      </c>
      <c r="H12" s="96">
        <v>0</v>
      </c>
      <c r="I12" s="96">
        <v>0</v>
      </c>
      <c r="J12" s="96">
        <v>0</v>
      </c>
      <c r="K12" s="96">
        <v>0</v>
      </c>
      <c r="L12" s="96">
        <v>0</v>
      </c>
      <c r="M12" s="96">
        <v>0</v>
      </c>
      <c r="N12" s="96">
        <v>0</v>
      </c>
      <c r="O12" s="96">
        <v>0</v>
      </c>
      <c r="P12" s="96">
        <v>0</v>
      </c>
      <c r="Q12" s="179">
        <v>0</v>
      </c>
      <c r="R12" s="192"/>
    </row>
    <row r="13" spans="2:18" ht="21" customHeight="1" x14ac:dyDescent="0.25">
      <c r="B13" s="175" t="s">
        <v>21</v>
      </c>
      <c r="C13" s="96">
        <v>0</v>
      </c>
      <c r="D13" s="96">
        <v>7064</v>
      </c>
      <c r="E13" s="96">
        <v>0</v>
      </c>
      <c r="F13" s="96">
        <v>26586</v>
      </c>
      <c r="G13" s="96">
        <v>38</v>
      </c>
      <c r="H13" s="96">
        <v>34074</v>
      </c>
      <c r="I13" s="96">
        <v>0</v>
      </c>
      <c r="J13" s="96">
        <v>0</v>
      </c>
      <c r="K13" s="96">
        <v>0</v>
      </c>
      <c r="L13" s="96">
        <v>7389</v>
      </c>
      <c r="M13" s="96">
        <v>887</v>
      </c>
      <c r="N13" s="96">
        <v>16193</v>
      </c>
      <c r="O13" s="96">
        <v>0</v>
      </c>
      <c r="P13" s="96">
        <v>8444</v>
      </c>
      <c r="Q13" s="179">
        <v>100675</v>
      </c>
      <c r="R13" s="192"/>
    </row>
    <row r="14" spans="2:18" ht="21" customHeight="1" x14ac:dyDescent="0.25">
      <c r="B14" s="175" t="s">
        <v>22</v>
      </c>
      <c r="C14" s="96">
        <v>0</v>
      </c>
      <c r="D14" s="96">
        <v>588</v>
      </c>
      <c r="E14" s="96">
        <v>0</v>
      </c>
      <c r="F14" s="96">
        <v>2551</v>
      </c>
      <c r="G14" s="96">
        <v>0</v>
      </c>
      <c r="H14" s="96">
        <v>46827</v>
      </c>
      <c r="I14" s="96">
        <v>0</v>
      </c>
      <c r="J14" s="96">
        <v>0</v>
      </c>
      <c r="K14" s="96">
        <v>0</v>
      </c>
      <c r="L14" s="96">
        <v>0</v>
      </c>
      <c r="M14" s="96">
        <v>0</v>
      </c>
      <c r="N14" s="96">
        <v>0</v>
      </c>
      <c r="O14" s="96">
        <v>0</v>
      </c>
      <c r="P14" s="96">
        <v>0</v>
      </c>
      <c r="Q14" s="179">
        <v>49966</v>
      </c>
      <c r="R14" s="192"/>
    </row>
    <row r="15" spans="2:18" ht="21" customHeight="1" x14ac:dyDescent="0.25">
      <c r="B15" s="175" t="s">
        <v>23</v>
      </c>
      <c r="C15" s="96">
        <v>0</v>
      </c>
      <c r="D15" s="96">
        <v>0</v>
      </c>
      <c r="E15" s="96">
        <v>0</v>
      </c>
      <c r="F15" s="96">
        <v>0</v>
      </c>
      <c r="G15" s="96">
        <v>0</v>
      </c>
      <c r="H15" s="96">
        <v>0</v>
      </c>
      <c r="I15" s="96">
        <v>0</v>
      </c>
      <c r="J15" s="96">
        <v>0</v>
      </c>
      <c r="K15" s="96">
        <v>0</v>
      </c>
      <c r="L15" s="96">
        <v>0</v>
      </c>
      <c r="M15" s="96">
        <v>0</v>
      </c>
      <c r="N15" s="96">
        <v>0</v>
      </c>
      <c r="O15" s="96">
        <v>0</v>
      </c>
      <c r="P15" s="96">
        <v>0</v>
      </c>
      <c r="Q15" s="179">
        <v>0</v>
      </c>
      <c r="R15" s="192"/>
    </row>
    <row r="16" spans="2:18" ht="21" customHeight="1" x14ac:dyDescent="0.25">
      <c r="B16" s="175" t="s">
        <v>24</v>
      </c>
      <c r="C16" s="96">
        <v>0</v>
      </c>
      <c r="D16" s="96">
        <v>3645</v>
      </c>
      <c r="E16" s="96">
        <v>0</v>
      </c>
      <c r="F16" s="96">
        <v>3009</v>
      </c>
      <c r="G16" s="96">
        <v>84</v>
      </c>
      <c r="H16" s="96">
        <v>0</v>
      </c>
      <c r="I16" s="96">
        <v>0</v>
      </c>
      <c r="J16" s="96">
        <v>0</v>
      </c>
      <c r="K16" s="96">
        <v>0</v>
      </c>
      <c r="L16" s="96">
        <v>-1179</v>
      </c>
      <c r="M16" s="96">
        <v>137</v>
      </c>
      <c r="N16" s="96">
        <v>0</v>
      </c>
      <c r="O16" s="96">
        <v>0</v>
      </c>
      <c r="P16" s="96">
        <v>0</v>
      </c>
      <c r="Q16" s="179">
        <v>5696</v>
      </c>
      <c r="R16" s="192"/>
    </row>
    <row r="17" spans="2:18" ht="21" customHeight="1" x14ac:dyDescent="0.25">
      <c r="B17" s="175" t="s">
        <v>25</v>
      </c>
      <c r="C17" s="96">
        <v>0</v>
      </c>
      <c r="D17" s="96">
        <v>20386</v>
      </c>
      <c r="E17" s="96">
        <v>0</v>
      </c>
      <c r="F17" s="96">
        <v>56346</v>
      </c>
      <c r="G17" s="96">
        <v>2352</v>
      </c>
      <c r="H17" s="96">
        <v>2602</v>
      </c>
      <c r="I17" s="96">
        <v>52</v>
      </c>
      <c r="J17" s="96">
        <v>0</v>
      </c>
      <c r="K17" s="96">
        <v>0</v>
      </c>
      <c r="L17" s="96">
        <v>7685</v>
      </c>
      <c r="M17" s="96">
        <v>290</v>
      </c>
      <c r="N17" s="96">
        <v>242</v>
      </c>
      <c r="O17" s="96">
        <v>0</v>
      </c>
      <c r="P17" s="96">
        <v>2922</v>
      </c>
      <c r="Q17" s="179">
        <v>92876</v>
      </c>
      <c r="R17" s="192"/>
    </row>
    <row r="18" spans="2:18" ht="21" customHeight="1" x14ac:dyDescent="0.25">
      <c r="B18" s="175" t="s">
        <v>26</v>
      </c>
      <c r="C18" s="96">
        <v>3825</v>
      </c>
      <c r="D18" s="96">
        <v>13721</v>
      </c>
      <c r="E18" s="96">
        <v>0</v>
      </c>
      <c r="F18" s="96">
        <v>34426</v>
      </c>
      <c r="G18" s="96">
        <v>896</v>
      </c>
      <c r="H18" s="96">
        <v>910</v>
      </c>
      <c r="I18" s="96">
        <v>0</v>
      </c>
      <c r="J18" s="96">
        <v>0</v>
      </c>
      <c r="K18" s="96">
        <v>0</v>
      </c>
      <c r="L18" s="96">
        <v>1476</v>
      </c>
      <c r="M18" s="96">
        <v>1008</v>
      </c>
      <c r="N18" s="96">
        <v>320</v>
      </c>
      <c r="O18" s="96">
        <v>0</v>
      </c>
      <c r="P18" s="96">
        <v>5381</v>
      </c>
      <c r="Q18" s="179">
        <v>61963</v>
      </c>
      <c r="R18" s="192"/>
    </row>
    <row r="19" spans="2:18" ht="21" customHeight="1" x14ac:dyDescent="0.25">
      <c r="B19" s="175" t="s">
        <v>27</v>
      </c>
      <c r="C19" s="96">
        <v>0</v>
      </c>
      <c r="D19" s="96">
        <v>5022</v>
      </c>
      <c r="E19" s="96">
        <v>0</v>
      </c>
      <c r="F19" s="96">
        <v>7354</v>
      </c>
      <c r="G19" s="96">
        <v>454</v>
      </c>
      <c r="H19" s="96">
        <v>128</v>
      </c>
      <c r="I19" s="96">
        <v>1036</v>
      </c>
      <c r="J19" s="96">
        <v>2877</v>
      </c>
      <c r="K19" s="96">
        <v>0</v>
      </c>
      <c r="L19" s="96">
        <v>0</v>
      </c>
      <c r="M19" s="96">
        <v>1115</v>
      </c>
      <c r="N19" s="96">
        <v>6212</v>
      </c>
      <c r="O19" s="96">
        <v>0</v>
      </c>
      <c r="P19" s="96">
        <v>0</v>
      </c>
      <c r="Q19" s="179">
        <v>24197</v>
      </c>
      <c r="R19" s="192"/>
    </row>
    <row r="20" spans="2:18" ht="21" customHeight="1" x14ac:dyDescent="0.25">
      <c r="B20" s="175" t="s">
        <v>28</v>
      </c>
      <c r="C20" s="96">
        <v>0</v>
      </c>
      <c r="D20" s="96">
        <v>-1609</v>
      </c>
      <c r="E20" s="96">
        <v>3926</v>
      </c>
      <c r="F20" s="96">
        <v>639</v>
      </c>
      <c r="G20" s="96">
        <v>11900</v>
      </c>
      <c r="H20" s="96">
        <v>483</v>
      </c>
      <c r="I20" s="96">
        <v>0</v>
      </c>
      <c r="J20" s="96">
        <v>0</v>
      </c>
      <c r="K20" s="96">
        <v>0</v>
      </c>
      <c r="L20" s="96">
        <v>0</v>
      </c>
      <c r="M20" s="96">
        <v>0</v>
      </c>
      <c r="N20" s="96">
        <v>1097</v>
      </c>
      <c r="O20" s="96">
        <v>0</v>
      </c>
      <c r="P20" s="96">
        <v>37405</v>
      </c>
      <c r="Q20" s="179">
        <v>53842</v>
      </c>
      <c r="R20" s="192"/>
    </row>
    <row r="21" spans="2:18" ht="21" customHeight="1" x14ac:dyDescent="0.25">
      <c r="B21" s="175" t="s">
        <v>29</v>
      </c>
      <c r="C21" s="96">
        <v>0</v>
      </c>
      <c r="D21" s="96">
        <v>7605</v>
      </c>
      <c r="E21" s="96">
        <v>0</v>
      </c>
      <c r="F21" s="96">
        <v>30956</v>
      </c>
      <c r="G21" s="96">
        <v>169</v>
      </c>
      <c r="H21" s="96">
        <v>375</v>
      </c>
      <c r="I21" s="96">
        <v>0</v>
      </c>
      <c r="J21" s="96">
        <v>0</v>
      </c>
      <c r="K21" s="96">
        <v>0</v>
      </c>
      <c r="L21" s="96">
        <v>709</v>
      </c>
      <c r="M21" s="96">
        <v>27</v>
      </c>
      <c r="N21" s="96">
        <v>0</v>
      </c>
      <c r="O21" s="96">
        <v>0</v>
      </c>
      <c r="P21" s="96">
        <v>0</v>
      </c>
      <c r="Q21" s="179">
        <v>39840</v>
      </c>
      <c r="R21" s="192"/>
    </row>
    <row r="22" spans="2:18" ht="21" customHeight="1" x14ac:dyDescent="0.25">
      <c r="B22" s="175" t="s">
        <v>30</v>
      </c>
      <c r="C22" s="96">
        <v>0</v>
      </c>
      <c r="D22" s="96">
        <v>344</v>
      </c>
      <c r="E22" s="96">
        <v>0</v>
      </c>
      <c r="F22" s="96">
        <v>843</v>
      </c>
      <c r="G22" s="96">
        <v>255</v>
      </c>
      <c r="H22" s="96">
        <v>488</v>
      </c>
      <c r="I22" s="96">
        <v>0</v>
      </c>
      <c r="J22" s="96">
        <v>0</v>
      </c>
      <c r="K22" s="96">
        <v>0</v>
      </c>
      <c r="L22" s="96">
        <v>0</v>
      </c>
      <c r="M22" s="96">
        <v>487</v>
      </c>
      <c r="N22" s="96">
        <v>0</v>
      </c>
      <c r="O22" s="96">
        <v>0</v>
      </c>
      <c r="P22" s="96">
        <v>0</v>
      </c>
      <c r="Q22" s="179">
        <v>2417</v>
      </c>
      <c r="R22" s="192"/>
    </row>
    <row r="23" spans="2:18" ht="21" customHeight="1" x14ac:dyDescent="0.25">
      <c r="B23" s="175" t="s">
        <v>31</v>
      </c>
      <c r="C23" s="96">
        <v>0</v>
      </c>
      <c r="D23" s="96">
        <v>0</v>
      </c>
      <c r="E23" s="96">
        <v>0</v>
      </c>
      <c r="F23" s="96">
        <v>0</v>
      </c>
      <c r="G23" s="96">
        <v>0</v>
      </c>
      <c r="H23" s="96">
        <v>0</v>
      </c>
      <c r="I23" s="96">
        <v>0</v>
      </c>
      <c r="J23" s="96">
        <v>0</v>
      </c>
      <c r="K23" s="96">
        <v>0</v>
      </c>
      <c r="L23" s="96">
        <v>0</v>
      </c>
      <c r="M23" s="96">
        <v>0</v>
      </c>
      <c r="N23" s="96">
        <v>0</v>
      </c>
      <c r="O23" s="96">
        <v>0</v>
      </c>
      <c r="P23" s="96">
        <v>0</v>
      </c>
      <c r="Q23" s="179">
        <v>0</v>
      </c>
      <c r="R23" s="192"/>
    </row>
    <row r="24" spans="2:18" ht="21" customHeight="1" x14ac:dyDescent="0.25">
      <c r="B24" s="175" t="s">
        <v>32</v>
      </c>
      <c r="C24" s="96">
        <v>0</v>
      </c>
      <c r="D24" s="96">
        <v>0</v>
      </c>
      <c r="E24" s="96">
        <v>0</v>
      </c>
      <c r="F24" s="96">
        <v>15174</v>
      </c>
      <c r="G24" s="96">
        <v>0</v>
      </c>
      <c r="H24" s="96">
        <v>2561</v>
      </c>
      <c r="I24" s="96">
        <v>4418</v>
      </c>
      <c r="J24" s="96">
        <v>0</v>
      </c>
      <c r="K24" s="96">
        <v>0</v>
      </c>
      <c r="L24" s="96">
        <v>0</v>
      </c>
      <c r="M24" s="96">
        <v>0</v>
      </c>
      <c r="N24" s="96">
        <v>0</v>
      </c>
      <c r="O24" s="96">
        <v>59742</v>
      </c>
      <c r="P24" s="96">
        <v>13206</v>
      </c>
      <c r="Q24" s="179">
        <v>95102</v>
      </c>
      <c r="R24" s="192"/>
    </row>
    <row r="25" spans="2:18" ht="21" customHeight="1" x14ac:dyDescent="0.25">
      <c r="B25" s="175" t="s">
        <v>33</v>
      </c>
      <c r="C25" s="96">
        <v>35</v>
      </c>
      <c r="D25" s="96">
        <v>10586</v>
      </c>
      <c r="E25" s="96">
        <v>0</v>
      </c>
      <c r="F25" s="96">
        <v>28814</v>
      </c>
      <c r="G25" s="96">
        <v>299</v>
      </c>
      <c r="H25" s="96">
        <v>827</v>
      </c>
      <c r="I25" s="96">
        <v>479</v>
      </c>
      <c r="J25" s="96">
        <v>389</v>
      </c>
      <c r="K25" s="96">
        <v>0</v>
      </c>
      <c r="L25" s="96">
        <v>203</v>
      </c>
      <c r="M25" s="96">
        <v>2597</v>
      </c>
      <c r="N25" s="96">
        <v>635</v>
      </c>
      <c r="O25" s="96">
        <v>0</v>
      </c>
      <c r="P25" s="96">
        <v>497</v>
      </c>
      <c r="Q25" s="179">
        <v>45361</v>
      </c>
      <c r="R25" s="192"/>
    </row>
    <row r="26" spans="2:18" ht="21" customHeight="1" x14ac:dyDescent="0.25">
      <c r="B26" s="175" t="s">
        <v>34</v>
      </c>
      <c r="C26" s="96">
        <v>0</v>
      </c>
      <c r="D26" s="96">
        <v>656</v>
      </c>
      <c r="E26" s="96">
        <v>0</v>
      </c>
      <c r="F26" s="96">
        <v>5125</v>
      </c>
      <c r="G26" s="96">
        <v>3159</v>
      </c>
      <c r="H26" s="96">
        <v>1155</v>
      </c>
      <c r="I26" s="96">
        <v>0</v>
      </c>
      <c r="J26" s="96">
        <v>0</v>
      </c>
      <c r="K26" s="96">
        <v>0</v>
      </c>
      <c r="L26" s="96">
        <v>0</v>
      </c>
      <c r="M26" s="96">
        <v>828</v>
      </c>
      <c r="N26" s="96">
        <v>0</v>
      </c>
      <c r="O26" s="96">
        <v>0</v>
      </c>
      <c r="P26" s="96">
        <v>709</v>
      </c>
      <c r="Q26" s="179">
        <v>11631</v>
      </c>
      <c r="R26" s="192"/>
    </row>
    <row r="27" spans="2:18" ht="21" customHeight="1" x14ac:dyDescent="0.25">
      <c r="B27" s="175" t="s">
        <v>35</v>
      </c>
      <c r="C27" s="96">
        <v>0</v>
      </c>
      <c r="D27" s="96">
        <v>-3290</v>
      </c>
      <c r="E27" s="96">
        <v>0</v>
      </c>
      <c r="F27" s="96">
        <v>1711</v>
      </c>
      <c r="G27" s="96">
        <v>5189</v>
      </c>
      <c r="H27" s="96">
        <v>0</v>
      </c>
      <c r="I27" s="96">
        <v>0</v>
      </c>
      <c r="J27" s="96">
        <v>0</v>
      </c>
      <c r="K27" s="96">
        <v>0</v>
      </c>
      <c r="L27" s="96">
        <v>2697</v>
      </c>
      <c r="M27" s="96">
        <v>0</v>
      </c>
      <c r="N27" s="96">
        <v>0</v>
      </c>
      <c r="O27" s="96">
        <v>0</v>
      </c>
      <c r="P27" s="96">
        <v>1444</v>
      </c>
      <c r="Q27" s="179">
        <v>7751</v>
      </c>
      <c r="R27" s="192"/>
    </row>
    <row r="28" spans="2:18" ht="21" customHeight="1" x14ac:dyDescent="0.25">
      <c r="B28" s="175" t="s">
        <v>36</v>
      </c>
      <c r="C28" s="96">
        <v>0</v>
      </c>
      <c r="D28" s="96">
        <v>10378</v>
      </c>
      <c r="E28" s="96">
        <v>150</v>
      </c>
      <c r="F28" s="96">
        <v>51575</v>
      </c>
      <c r="G28" s="96">
        <v>1935</v>
      </c>
      <c r="H28" s="96">
        <v>3098</v>
      </c>
      <c r="I28" s="96">
        <v>829</v>
      </c>
      <c r="J28" s="96">
        <v>1721</v>
      </c>
      <c r="K28" s="96">
        <v>0</v>
      </c>
      <c r="L28" s="96">
        <v>764</v>
      </c>
      <c r="M28" s="96">
        <v>68</v>
      </c>
      <c r="N28" s="96">
        <v>262</v>
      </c>
      <c r="O28" s="96">
        <v>0</v>
      </c>
      <c r="P28" s="96">
        <v>-766</v>
      </c>
      <c r="Q28" s="179">
        <v>70013</v>
      </c>
      <c r="R28" s="192"/>
    </row>
    <row r="29" spans="2:18" ht="21" customHeight="1" x14ac:dyDescent="0.25">
      <c r="B29" s="175" t="s">
        <v>200</v>
      </c>
      <c r="C29" s="96">
        <v>0</v>
      </c>
      <c r="D29" s="96">
        <v>322</v>
      </c>
      <c r="E29" s="96">
        <v>0</v>
      </c>
      <c r="F29" s="96">
        <v>5096</v>
      </c>
      <c r="G29" s="96">
        <v>106</v>
      </c>
      <c r="H29" s="96">
        <v>0</v>
      </c>
      <c r="I29" s="96">
        <v>0</v>
      </c>
      <c r="J29" s="96">
        <v>0</v>
      </c>
      <c r="K29" s="96">
        <v>0</v>
      </c>
      <c r="L29" s="96">
        <v>0</v>
      </c>
      <c r="M29" s="96">
        <v>266</v>
      </c>
      <c r="N29" s="96">
        <v>0</v>
      </c>
      <c r="O29" s="96">
        <v>0</v>
      </c>
      <c r="P29" s="96">
        <v>0</v>
      </c>
      <c r="Q29" s="179">
        <v>5790</v>
      </c>
      <c r="R29" s="192"/>
    </row>
    <row r="30" spans="2:18" ht="21" customHeight="1" x14ac:dyDescent="0.25">
      <c r="B30" s="175" t="s">
        <v>213</v>
      </c>
      <c r="C30" s="96">
        <v>0</v>
      </c>
      <c r="D30" s="96">
        <v>33907</v>
      </c>
      <c r="E30" s="96">
        <v>-586</v>
      </c>
      <c r="F30" s="96">
        <v>19974</v>
      </c>
      <c r="G30" s="96">
        <v>28581</v>
      </c>
      <c r="H30" s="96">
        <v>1284</v>
      </c>
      <c r="I30" s="96">
        <v>551</v>
      </c>
      <c r="J30" s="96">
        <v>0</v>
      </c>
      <c r="K30" s="96">
        <v>0</v>
      </c>
      <c r="L30" s="96">
        <v>2644</v>
      </c>
      <c r="M30" s="96">
        <v>0</v>
      </c>
      <c r="N30" s="96">
        <v>0</v>
      </c>
      <c r="O30" s="96">
        <v>0</v>
      </c>
      <c r="P30" s="96">
        <v>213</v>
      </c>
      <c r="Q30" s="179">
        <v>86567</v>
      </c>
      <c r="R30" s="192"/>
    </row>
    <row r="31" spans="2:18" ht="21" customHeight="1" x14ac:dyDescent="0.25">
      <c r="B31" s="175" t="s">
        <v>37</v>
      </c>
      <c r="C31" s="96">
        <v>0</v>
      </c>
      <c r="D31" s="96">
        <v>231</v>
      </c>
      <c r="E31" s="96">
        <v>0</v>
      </c>
      <c r="F31" s="96">
        <v>171</v>
      </c>
      <c r="G31" s="96">
        <v>0</v>
      </c>
      <c r="H31" s="96">
        <v>0</v>
      </c>
      <c r="I31" s="96">
        <v>0</v>
      </c>
      <c r="J31" s="96">
        <v>0</v>
      </c>
      <c r="K31" s="96">
        <v>0</v>
      </c>
      <c r="L31" s="96">
        <v>25</v>
      </c>
      <c r="M31" s="96">
        <v>92</v>
      </c>
      <c r="N31" s="96">
        <v>0</v>
      </c>
      <c r="O31" s="96">
        <v>0</v>
      </c>
      <c r="P31" s="96">
        <v>0</v>
      </c>
      <c r="Q31" s="179">
        <v>519</v>
      </c>
      <c r="R31" s="192"/>
    </row>
    <row r="32" spans="2:18" ht="21" customHeight="1" x14ac:dyDescent="0.25">
      <c r="B32" s="175" t="s">
        <v>141</v>
      </c>
      <c r="C32" s="96">
        <v>0</v>
      </c>
      <c r="D32" s="96">
        <v>0</v>
      </c>
      <c r="E32" s="96">
        <v>0</v>
      </c>
      <c r="F32" s="96">
        <v>0</v>
      </c>
      <c r="G32" s="96">
        <v>0</v>
      </c>
      <c r="H32" s="96">
        <v>0</v>
      </c>
      <c r="I32" s="96">
        <v>0</v>
      </c>
      <c r="J32" s="96">
        <v>0</v>
      </c>
      <c r="K32" s="96">
        <v>0</v>
      </c>
      <c r="L32" s="96">
        <v>0</v>
      </c>
      <c r="M32" s="96">
        <v>0</v>
      </c>
      <c r="N32" s="96">
        <v>0</v>
      </c>
      <c r="O32" s="96">
        <v>0</v>
      </c>
      <c r="P32" s="96">
        <v>0</v>
      </c>
      <c r="Q32" s="179">
        <v>0</v>
      </c>
      <c r="R32" s="192"/>
    </row>
    <row r="33" spans="2:18" ht="21" customHeight="1" x14ac:dyDescent="0.25">
      <c r="B33" s="175" t="s">
        <v>234</v>
      </c>
      <c r="C33" s="96">
        <v>0</v>
      </c>
      <c r="D33" s="96">
        <v>683</v>
      </c>
      <c r="E33" s="96">
        <v>0</v>
      </c>
      <c r="F33" s="96">
        <v>1270</v>
      </c>
      <c r="G33" s="96">
        <v>471</v>
      </c>
      <c r="H33" s="96">
        <v>0</v>
      </c>
      <c r="I33" s="96">
        <v>0</v>
      </c>
      <c r="J33" s="96">
        <v>0</v>
      </c>
      <c r="K33" s="96">
        <v>0</v>
      </c>
      <c r="L33" s="96">
        <v>0</v>
      </c>
      <c r="M33" s="96">
        <v>0</v>
      </c>
      <c r="N33" s="96">
        <v>0</v>
      </c>
      <c r="O33" s="96">
        <v>0</v>
      </c>
      <c r="P33" s="96">
        <v>0</v>
      </c>
      <c r="Q33" s="179">
        <v>2424</v>
      </c>
      <c r="R33" s="192"/>
    </row>
    <row r="34" spans="2:18" ht="21" customHeight="1" x14ac:dyDescent="0.25">
      <c r="B34" s="175" t="s">
        <v>142</v>
      </c>
      <c r="C34" s="96">
        <v>0</v>
      </c>
      <c r="D34" s="96">
        <v>0</v>
      </c>
      <c r="E34" s="96">
        <v>0</v>
      </c>
      <c r="F34" s="96">
        <v>0</v>
      </c>
      <c r="G34" s="96">
        <v>0</v>
      </c>
      <c r="H34" s="96">
        <v>0</v>
      </c>
      <c r="I34" s="96">
        <v>0</v>
      </c>
      <c r="J34" s="96">
        <v>0</v>
      </c>
      <c r="K34" s="96">
        <v>0</v>
      </c>
      <c r="L34" s="96">
        <v>0</v>
      </c>
      <c r="M34" s="96">
        <v>0</v>
      </c>
      <c r="N34" s="96">
        <v>0</v>
      </c>
      <c r="O34" s="96">
        <v>0</v>
      </c>
      <c r="P34" s="96">
        <v>0</v>
      </c>
      <c r="Q34" s="179">
        <v>0</v>
      </c>
      <c r="R34" s="192"/>
    </row>
    <row r="35" spans="2:18" ht="21" customHeight="1" x14ac:dyDescent="0.25">
      <c r="B35" s="175" t="s">
        <v>143</v>
      </c>
      <c r="C35" s="96">
        <v>0</v>
      </c>
      <c r="D35" s="96">
        <v>677</v>
      </c>
      <c r="E35" s="96">
        <v>0</v>
      </c>
      <c r="F35" s="96">
        <v>4435</v>
      </c>
      <c r="G35" s="96">
        <v>6</v>
      </c>
      <c r="H35" s="96">
        <v>0</v>
      </c>
      <c r="I35" s="96">
        <v>0</v>
      </c>
      <c r="J35" s="96">
        <v>0</v>
      </c>
      <c r="K35" s="96">
        <v>0</v>
      </c>
      <c r="L35" s="96">
        <v>0</v>
      </c>
      <c r="M35" s="96">
        <v>0</v>
      </c>
      <c r="N35" s="96">
        <v>4880</v>
      </c>
      <c r="O35" s="96">
        <v>0</v>
      </c>
      <c r="P35" s="96">
        <v>0</v>
      </c>
      <c r="Q35" s="179">
        <v>9999</v>
      </c>
      <c r="R35" s="192"/>
    </row>
    <row r="36" spans="2:18" ht="21" customHeight="1" x14ac:dyDescent="0.25">
      <c r="B36" s="175" t="s">
        <v>235</v>
      </c>
      <c r="C36" s="96">
        <v>0</v>
      </c>
      <c r="D36" s="96">
        <v>0</v>
      </c>
      <c r="E36" s="96">
        <v>0</v>
      </c>
      <c r="F36" s="96">
        <v>0</v>
      </c>
      <c r="G36" s="96">
        <v>0</v>
      </c>
      <c r="H36" s="96">
        <v>0</v>
      </c>
      <c r="I36" s="96">
        <v>0</v>
      </c>
      <c r="J36" s="96">
        <v>0</v>
      </c>
      <c r="K36" s="96">
        <v>0</v>
      </c>
      <c r="L36" s="96">
        <v>0</v>
      </c>
      <c r="M36" s="96">
        <v>0</v>
      </c>
      <c r="N36" s="96">
        <v>0</v>
      </c>
      <c r="O36" s="96">
        <v>0</v>
      </c>
      <c r="P36" s="96">
        <v>0</v>
      </c>
      <c r="Q36" s="179">
        <v>0</v>
      </c>
      <c r="R36" s="192"/>
    </row>
    <row r="37" spans="2:18" ht="21" customHeight="1" x14ac:dyDescent="0.25">
      <c r="B37" s="175" t="s">
        <v>38</v>
      </c>
      <c r="C37" s="96">
        <v>0</v>
      </c>
      <c r="D37" s="96">
        <v>0</v>
      </c>
      <c r="E37" s="96">
        <v>0</v>
      </c>
      <c r="F37" s="96">
        <v>0</v>
      </c>
      <c r="G37" s="96">
        <v>0</v>
      </c>
      <c r="H37" s="96">
        <v>0</v>
      </c>
      <c r="I37" s="96">
        <v>0</v>
      </c>
      <c r="J37" s="96">
        <v>0</v>
      </c>
      <c r="K37" s="96">
        <v>0</v>
      </c>
      <c r="L37" s="96">
        <v>0</v>
      </c>
      <c r="M37" s="96">
        <v>0</v>
      </c>
      <c r="N37" s="96">
        <v>0</v>
      </c>
      <c r="O37" s="96">
        <v>0</v>
      </c>
      <c r="P37" s="96">
        <v>0</v>
      </c>
      <c r="Q37" s="179">
        <v>0</v>
      </c>
      <c r="R37" s="192"/>
    </row>
    <row r="38" spans="2:18" ht="21" customHeight="1" x14ac:dyDescent="0.25">
      <c r="B38" s="175" t="s">
        <v>39</v>
      </c>
      <c r="C38" s="96">
        <v>0</v>
      </c>
      <c r="D38" s="96">
        <v>6655</v>
      </c>
      <c r="E38" s="96">
        <v>0</v>
      </c>
      <c r="F38" s="96">
        <v>17110</v>
      </c>
      <c r="G38" s="96">
        <v>456</v>
      </c>
      <c r="H38" s="96">
        <v>361</v>
      </c>
      <c r="I38" s="96">
        <v>0</v>
      </c>
      <c r="J38" s="96">
        <v>0</v>
      </c>
      <c r="K38" s="96">
        <v>0</v>
      </c>
      <c r="L38" s="96">
        <v>144</v>
      </c>
      <c r="M38" s="96">
        <v>108</v>
      </c>
      <c r="N38" s="96">
        <v>0</v>
      </c>
      <c r="O38" s="96">
        <v>0</v>
      </c>
      <c r="P38" s="96">
        <v>71</v>
      </c>
      <c r="Q38" s="179">
        <v>24905</v>
      </c>
      <c r="R38" s="192"/>
    </row>
    <row r="39" spans="2:18" ht="21" customHeight="1" x14ac:dyDescent="0.25">
      <c r="B39" s="175" t="s">
        <v>40</v>
      </c>
      <c r="C39" s="96">
        <v>0</v>
      </c>
      <c r="D39" s="96">
        <v>0</v>
      </c>
      <c r="E39" s="96">
        <v>0</v>
      </c>
      <c r="F39" s="96">
        <v>0</v>
      </c>
      <c r="G39" s="96">
        <v>0</v>
      </c>
      <c r="H39" s="96">
        <v>0</v>
      </c>
      <c r="I39" s="96">
        <v>0</v>
      </c>
      <c r="J39" s="96">
        <v>0</v>
      </c>
      <c r="K39" s="96">
        <v>0</v>
      </c>
      <c r="L39" s="96">
        <v>0</v>
      </c>
      <c r="M39" s="96">
        <v>0</v>
      </c>
      <c r="N39" s="96">
        <v>0</v>
      </c>
      <c r="O39" s="96">
        <v>0</v>
      </c>
      <c r="P39" s="96">
        <v>0</v>
      </c>
      <c r="Q39" s="179">
        <v>0</v>
      </c>
      <c r="R39" s="192"/>
    </row>
    <row r="40" spans="2:18" ht="21" customHeight="1" x14ac:dyDescent="0.25">
      <c r="B40" s="175" t="s">
        <v>41</v>
      </c>
      <c r="C40" s="96">
        <v>0</v>
      </c>
      <c r="D40" s="96">
        <v>8178</v>
      </c>
      <c r="E40" s="96">
        <v>0</v>
      </c>
      <c r="F40" s="96">
        <v>12288</v>
      </c>
      <c r="G40" s="96">
        <v>540</v>
      </c>
      <c r="H40" s="96">
        <v>111</v>
      </c>
      <c r="I40" s="96">
        <v>0</v>
      </c>
      <c r="J40" s="96">
        <v>0</v>
      </c>
      <c r="K40" s="96">
        <v>0</v>
      </c>
      <c r="L40" s="96">
        <v>0</v>
      </c>
      <c r="M40" s="96">
        <v>413</v>
      </c>
      <c r="N40" s="96">
        <v>0</v>
      </c>
      <c r="O40" s="96">
        <v>0</v>
      </c>
      <c r="P40" s="96">
        <v>0</v>
      </c>
      <c r="Q40" s="179">
        <v>21529</v>
      </c>
      <c r="R40" s="192"/>
    </row>
    <row r="41" spans="2:18" ht="21" customHeight="1" x14ac:dyDescent="0.25">
      <c r="B41" s="175" t="s">
        <v>42</v>
      </c>
      <c r="C41" s="96">
        <v>0</v>
      </c>
      <c r="D41" s="96">
        <v>332</v>
      </c>
      <c r="E41" s="96">
        <v>0</v>
      </c>
      <c r="F41" s="96">
        <v>659</v>
      </c>
      <c r="G41" s="96">
        <v>759</v>
      </c>
      <c r="H41" s="96">
        <v>5049</v>
      </c>
      <c r="I41" s="96">
        <v>0</v>
      </c>
      <c r="J41" s="96">
        <v>0</v>
      </c>
      <c r="K41" s="96">
        <v>0</v>
      </c>
      <c r="L41" s="96">
        <v>0</v>
      </c>
      <c r="M41" s="96">
        <v>0</v>
      </c>
      <c r="N41" s="96">
        <v>324</v>
      </c>
      <c r="O41" s="96">
        <v>0</v>
      </c>
      <c r="P41" s="96">
        <v>0</v>
      </c>
      <c r="Q41" s="179">
        <v>7123</v>
      </c>
      <c r="R41" s="192"/>
    </row>
    <row r="42" spans="2:18" ht="21" customHeight="1" x14ac:dyDescent="0.25">
      <c r="B42" s="175" t="s">
        <v>43</v>
      </c>
      <c r="C42" s="96">
        <v>0</v>
      </c>
      <c r="D42" s="96">
        <v>15003</v>
      </c>
      <c r="E42" s="96">
        <v>0</v>
      </c>
      <c r="F42" s="96">
        <v>40880</v>
      </c>
      <c r="G42" s="96">
        <v>2402</v>
      </c>
      <c r="H42" s="96">
        <v>0</v>
      </c>
      <c r="I42" s="96">
        <v>0</v>
      </c>
      <c r="J42" s="96">
        <v>0</v>
      </c>
      <c r="K42" s="96">
        <v>0</v>
      </c>
      <c r="L42" s="96">
        <v>6529</v>
      </c>
      <c r="M42" s="96">
        <v>2994</v>
      </c>
      <c r="N42" s="96">
        <v>1641</v>
      </c>
      <c r="O42" s="96">
        <v>0</v>
      </c>
      <c r="P42" s="96">
        <v>22083</v>
      </c>
      <c r="Q42" s="179">
        <v>91532</v>
      </c>
      <c r="R42" s="192"/>
    </row>
    <row r="43" spans="2:18" ht="21" customHeight="1" x14ac:dyDescent="0.25">
      <c r="B43" s="175" t="s">
        <v>44</v>
      </c>
      <c r="C43" s="96">
        <v>0</v>
      </c>
      <c r="D43" s="96">
        <v>0</v>
      </c>
      <c r="E43" s="96">
        <v>0</v>
      </c>
      <c r="F43" s="96">
        <v>0</v>
      </c>
      <c r="G43" s="96">
        <v>0</v>
      </c>
      <c r="H43" s="96">
        <v>0</v>
      </c>
      <c r="I43" s="96">
        <v>0</v>
      </c>
      <c r="J43" s="96">
        <v>0</v>
      </c>
      <c r="K43" s="96">
        <v>0</v>
      </c>
      <c r="L43" s="96">
        <v>0</v>
      </c>
      <c r="M43" s="96">
        <v>0</v>
      </c>
      <c r="N43" s="96">
        <v>0</v>
      </c>
      <c r="O43" s="96">
        <v>0</v>
      </c>
      <c r="P43" s="96">
        <v>0</v>
      </c>
      <c r="Q43" s="179">
        <v>0</v>
      </c>
      <c r="R43" s="192"/>
    </row>
    <row r="44" spans="2:18" ht="21" customHeight="1" x14ac:dyDescent="0.25">
      <c r="B44" s="177" t="s">
        <v>45</v>
      </c>
      <c r="C44" s="178">
        <f>SUM(C7:C43)</f>
        <v>3860</v>
      </c>
      <c r="D44" s="178">
        <f t="shared" ref="D44:Q44" si="0">SUM(D7:D43)</f>
        <v>145881</v>
      </c>
      <c r="E44" s="178">
        <f t="shared" si="0"/>
        <v>3490</v>
      </c>
      <c r="F44" s="178">
        <f t="shared" si="0"/>
        <v>415520</v>
      </c>
      <c r="G44" s="178">
        <f t="shared" si="0"/>
        <v>65694</v>
      </c>
      <c r="H44" s="178">
        <f t="shared" si="0"/>
        <v>101521</v>
      </c>
      <c r="I44" s="178">
        <f t="shared" si="0"/>
        <v>7365</v>
      </c>
      <c r="J44" s="178">
        <f t="shared" si="0"/>
        <v>5243</v>
      </c>
      <c r="K44" s="178">
        <f t="shared" si="0"/>
        <v>0</v>
      </c>
      <c r="L44" s="178">
        <f t="shared" si="0"/>
        <v>50853</v>
      </c>
      <c r="M44" s="178">
        <f t="shared" si="0"/>
        <v>28051</v>
      </c>
      <c r="N44" s="178">
        <f t="shared" si="0"/>
        <v>116465</v>
      </c>
      <c r="O44" s="178">
        <f t="shared" si="0"/>
        <v>59742</v>
      </c>
      <c r="P44" s="178">
        <f t="shared" si="0"/>
        <v>95516</v>
      </c>
      <c r="Q44" s="178">
        <f t="shared" si="0"/>
        <v>1099197</v>
      </c>
      <c r="R44" s="192"/>
    </row>
    <row r="45" spans="2:18" ht="21" customHeight="1" x14ac:dyDescent="0.25">
      <c r="B45" s="282" t="s">
        <v>46</v>
      </c>
      <c r="C45" s="282"/>
      <c r="D45" s="282"/>
      <c r="E45" s="282"/>
      <c r="F45" s="282"/>
      <c r="G45" s="282"/>
      <c r="H45" s="282"/>
      <c r="I45" s="282"/>
      <c r="J45" s="282"/>
      <c r="K45" s="282"/>
      <c r="L45" s="282"/>
      <c r="M45" s="282"/>
      <c r="N45" s="282"/>
      <c r="O45" s="282"/>
      <c r="P45" s="282"/>
      <c r="Q45" s="282"/>
      <c r="R45" s="193"/>
    </row>
    <row r="46" spans="2:18" ht="21" customHeight="1" x14ac:dyDescent="0.25">
      <c r="B46" s="175" t="s">
        <v>47</v>
      </c>
      <c r="C46" s="96">
        <v>16334</v>
      </c>
      <c r="D46" s="96">
        <v>319738</v>
      </c>
      <c r="E46" s="96">
        <v>-857</v>
      </c>
      <c r="F46" s="96">
        <v>500909</v>
      </c>
      <c r="G46" s="96">
        <v>32943</v>
      </c>
      <c r="H46" s="96">
        <v>48053</v>
      </c>
      <c r="I46" s="96">
        <v>1142</v>
      </c>
      <c r="J46" s="96">
        <v>75339</v>
      </c>
      <c r="K46" s="96">
        <v>0</v>
      </c>
      <c r="L46" s="96">
        <v>10322</v>
      </c>
      <c r="M46" s="96">
        <v>1191</v>
      </c>
      <c r="N46" s="96">
        <v>4941</v>
      </c>
      <c r="O46" s="96">
        <v>393780</v>
      </c>
      <c r="P46" s="96">
        <v>169638</v>
      </c>
      <c r="Q46" s="179">
        <v>1573474</v>
      </c>
      <c r="R46" s="192"/>
    </row>
    <row r="47" spans="2:18" ht="21" customHeight="1" x14ac:dyDescent="0.25">
      <c r="B47" s="175" t="s">
        <v>65</v>
      </c>
      <c r="C47" s="96">
        <v>1882</v>
      </c>
      <c r="D47" s="96">
        <v>163047</v>
      </c>
      <c r="E47" s="96">
        <v>0</v>
      </c>
      <c r="F47" s="96">
        <v>935767</v>
      </c>
      <c r="G47" s="96">
        <v>4588</v>
      </c>
      <c r="H47" s="96">
        <v>118314</v>
      </c>
      <c r="I47" s="96">
        <v>0</v>
      </c>
      <c r="J47" s="96">
        <v>195721</v>
      </c>
      <c r="K47" s="96">
        <v>0</v>
      </c>
      <c r="L47" s="96">
        <v>20395</v>
      </c>
      <c r="M47" s="96">
        <v>0</v>
      </c>
      <c r="N47" s="96">
        <v>0</v>
      </c>
      <c r="O47" s="96">
        <v>549729</v>
      </c>
      <c r="P47" s="96">
        <v>347223</v>
      </c>
      <c r="Q47" s="179">
        <v>2336665</v>
      </c>
      <c r="R47" s="192"/>
    </row>
    <row r="48" spans="2:18" ht="21" customHeight="1" x14ac:dyDescent="0.25">
      <c r="B48" s="175" t="s">
        <v>48</v>
      </c>
      <c r="C48" s="96">
        <v>26208</v>
      </c>
      <c r="D48" s="96">
        <v>475554</v>
      </c>
      <c r="E48" s="96">
        <v>6693</v>
      </c>
      <c r="F48" s="96">
        <v>2449101</v>
      </c>
      <c r="G48" s="96">
        <v>71114</v>
      </c>
      <c r="H48" s="96">
        <v>290922</v>
      </c>
      <c r="I48" s="96">
        <v>6774</v>
      </c>
      <c r="J48" s="96">
        <v>368163</v>
      </c>
      <c r="K48" s="96">
        <v>0</v>
      </c>
      <c r="L48" s="96">
        <v>125098</v>
      </c>
      <c r="M48" s="96">
        <v>1236</v>
      </c>
      <c r="N48" s="96">
        <v>1024</v>
      </c>
      <c r="O48" s="96">
        <v>2288089</v>
      </c>
      <c r="P48" s="96">
        <v>1824748</v>
      </c>
      <c r="Q48" s="179">
        <v>7934725</v>
      </c>
      <c r="R48" s="192"/>
    </row>
    <row r="49" spans="2:19" ht="21" customHeight="1" x14ac:dyDescent="0.25">
      <c r="B49" s="177" t="s">
        <v>45</v>
      </c>
      <c r="C49" s="178">
        <f>SUM(C46:C48)</f>
        <v>44424</v>
      </c>
      <c r="D49" s="178">
        <f t="shared" ref="D49:Q49" si="1">SUM(D46:D48)</f>
        <v>958339</v>
      </c>
      <c r="E49" s="178">
        <f t="shared" si="1"/>
        <v>5836</v>
      </c>
      <c r="F49" s="178">
        <f t="shared" si="1"/>
        <v>3885777</v>
      </c>
      <c r="G49" s="178">
        <f t="shared" si="1"/>
        <v>108645</v>
      </c>
      <c r="H49" s="178">
        <f t="shared" si="1"/>
        <v>457289</v>
      </c>
      <c r="I49" s="178">
        <f t="shared" si="1"/>
        <v>7916</v>
      </c>
      <c r="J49" s="178">
        <f t="shared" si="1"/>
        <v>639223</v>
      </c>
      <c r="K49" s="178">
        <f t="shared" si="1"/>
        <v>0</v>
      </c>
      <c r="L49" s="178">
        <f t="shared" si="1"/>
        <v>155815</v>
      </c>
      <c r="M49" s="178">
        <f t="shared" si="1"/>
        <v>2427</v>
      </c>
      <c r="N49" s="178">
        <f t="shared" si="1"/>
        <v>5965</v>
      </c>
      <c r="O49" s="178">
        <f t="shared" si="1"/>
        <v>3231598</v>
      </c>
      <c r="P49" s="178">
        <f t="shared" si="1"/>
        <v>2341609</v>
      </c>
      <c r="Q49" s="178">
        <f t="shared" si="1"/>
        <v>11844864</v>
      </c>
      <c r="R49" s="192"/>
    </row>
    <row r="50" spans="2:19" ht="20.25" customHeight="1" x14ac:dyDescent="0.25">
      <c r="B50" s="283" t="s">
        <v>50</v>
      </c>
      <c r="C50" s="283"/>
      <c r="D50" s="283"/>
      <c r="E50" s="283"/>
      <c r="F50" s="283"/>
      <c r="G50" s="283"/>
      <c r="H50" s="283"/>
      <c r="I50" s="283"/>
      <c r="J50" s="283"/>
      <c r="K50" s="283"/>
      <c r="L50" s="283"/>
      <c r="M50" s="283"/>
      <c r="N50" s="283"/>
      <c r="O50" s="283"/>
      <c r="P50" s="283"/>
      <c r="Q50" s="283"/>
      <c r="R50" s="216"/>
      <c r="S50" s="9"/>
    </row>
    <row r="51" spans="2:19" x14ac:dyDescent="0.25">
      <c r="B51" s="10"/>
    </row>
    <row r="52" spans="2:19" x14ac:dyDescent="0.25">
      <c r="B52" s="10"/>
    </row>
    <row r="53" spans="2:19" x14ac:dyDescent="0.25">
      <c r="B53" s="10"/>
    </row>
    <row r="54" spans="2:19" x14ac:dyDescent="0.25">
      <c r="B54" s="10"/>
    </row>
    <row r="55" spans="2:19" x14ac:dyDescent="0.25">
      <c r="B55" s="10"/>
    </row>
    <row r="56" spans="2:19" x14ac:dyDescent="0.25">
      <c r="B56" s="10"/>
    </row>
  </sheetData>
  <sheetProtection sheet="1" objects="1" scenarios="1"/>
  <mergeCells count="4">
    <mergeCell ref="B4:Q4"/>
    <mergeCell ref="B6:Q6"/>
    <mergeCell ref="B45:Q45"/>
    <mergeCell ref="B50:Q5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workbookViewId="0">
      <selection activeCell="C7" sqref="C7"/>
    </sheetView>
  </sheetViews>
  <sheetFormatPr defaultColWidth="9.140625" defaultRowHeight="15" x14ac:dyDescent="0.25"/>
  <cols>
    <col min="1" max="1" width="12.42578125" style="10" customWidth="1"/>
    <col min="2" max="2" width="51.28515625" style="18" customWidth="1"/>
    <col min="3" max="17" width="21.5703125" style="10" customWidth="1"/>
    <col min="18" max="19" width="6.140625" style="10" bestFit="1" customWidth="1"/>
    <col min="20" max="20" width="13.5703125" style="10" customWidth="1"/>
    <col min="21" max="16384" width="9.140625" style="10"/>
  </cols>
  <sheetData>
    <row r="3" spans="2:18" ht="5.25" customHeight="1" x14ac:dyDescent="0.25"/>
    <row r="4" spans="2:18" ht="21" customHeight="1" x14ac:dyDescent="0.25">
      <c r="B4" s="280" t="s">
        <v>300</v>
      </c>
      <c r="C4" s="280"/>
      <c r="D4" s="280"/>
      <c r="E4" s="280"/>
      <c r="F4" s="280"/>
      <c r="G4" s="280"/>
      <c r="H4" s="280"/>
      <c r="I4" s="280"/>
      <c r="J4" s="280"/>
      <c r="K4" s="280"/>
      <c r="L4" s="280"/>
      <c r="M4" s="280"/>
      <c r="N4" s="280"/>
      <c r="O4" s="280"/>
      <c r="P4" s="280"/>
      <c r="Q4" s="280"/>
      <c r="R4" s="180"/>
    </row>
    <row r="5" spans="2:18" ht="28.5" customHeight="1" x14ac:dyDescent="0.25">
      <c r="B5" s="89" t="s">
        <v>0</v>
      </c>
      <c r="C5" s="92" t="s">
        <v>217</v>
      </c>
      <c r="D5" s="92" t="s">
        <v>218</v>
      </c>
      <c r="E5" s="92" t="s">
        <v>219</v>
      </c>
      <c r="F5" s="92" t="s">
        <v>220</v>
      </c>
      <c r="G5" s="92" t="s">
        <v>221</v>
      </c>
      <c r="H5" s="92" t="s">
        <v>222</v>
      </c>
      <c r="I5" s="92" t="s">
        <v>223</v>
      </c>
      <c r="J5" s="92" t="s">
        <v>224</v>
      </c>
      <c r="K5" s="92" t="s">
        <v>225</v>
      </c>
      <c r="L5" s="92" t="s">
        <v>226</v>
      </c>
      <c r="M5" s="92" t="s">
        <v>227</v>
      </c>
      <c r="N5" s="92" t="s">
        <v>228</v>
      </c>
      <c r="O5" s="92" t="s">
        <v>229</v>
      </c>
      <c r="P5" s="92" t="s">
        <v>230</v>
      </c>
      <c r="Q5" s="92" t="s">
        <v>231</v>
      </c>
      <c r="R5" s="191"/>
    </row>
    <row r="6" spans="2:18" ht="21" customHeight="1" x14ac:dyDescent="0.25">
      <c r="B6" s="281" t="s">
        <v>16</v>
      </c>
      <c r="C6" s="281"/>
      <c r="D6" s="281"/>
      <c r="E6" s="281"/>
      <c r="F6" s="281"/>
      <c r="G6" s="281"/>
      <c r="H6" s="281"/>
      <c r="I6" s="281"/>
      <c r="J6" s="281"/>
      <c r="K6" s="281"/>
      <c r="L6" s="281"/>
      <c r="M6" s="281"/>
      <c r="N6" s="281"/>
      <c r="O6" s="281"/>
      <c r="P6" s="281"/>
      <c r="Q6" s="281"/>
      <c r="R6" s="191"/>
    </row>
    <row r="7" spans="2:18" ht="18.75" customHeight="1" x14ac:dyDescent="0.25">
      <c r="B7" s="175" t="s">
        <v>17</v>
      </c>
      <c r="C7" s="96">
        <v>0</v>
      </c>
      <c r="D7" s="96">
        <v>20</v>
      </c>
      <c r="E7" s="96">
        <v>212</v>
      </c>
      <c r="F7" s="96">
        <v>212</v>
      </c>
      <c r="G7" s="96">
        <v>425</v>
      </c>
      <c r="H7" s="96">
        <v>0</v>
      </c>
      <c r="I7" s="96">
        <v>0</v>
      </c>
      <c r="J7" s="96">
        <v>0</v>
      </c>
      <c r="K7" s="96">
        <v>0</v>
      </c>
      <c r="L7" s="96">
        <v>3457</v>
      </c>
      <c r="M7" s="96">
        <v>208</v>
      </c>
      <c r="N7" s="96">
        <v>6712</v>
      </c>
      <c r="O7" s="96">
        <v>796403</v>
      </c>
      <c r="P7" s="96">
        <v>3274</v>
      </c>
      <c r="Q7" s="179">
        <v>810923</v>
      </c>
      <c r="R7" s="192"/>
    </row>
    <row r="8" spans="2:18" ht="21" customHeight="1" x14ac:dyDescent="0.25">
      <c r="B8" s="175" t="s">
        <v>18</v>
      </c>
      <c r="C8" s="96">
        <v>0</v>
      </c>
      <c r="D8" s="96">
        <v>48574</v>
      </c>
      <c r="E8" s="96">
        <v>994</v>
      </c>
      <c r="F8" s="96">
        <v>119845</v>
      </c>
      <c r="G8" s="96">
        <v>4492</v>
      </c>
      <c r="H8" s="96">
        <v>69358</v>
      </c>
      <c r="I8" s="96">
        <v>165767</v>
      </c>
      <c r="J8" s="96">
        <v>136538</v>
      </c>
      <c r="K8" s="96">
        <v>0</v>
      </c>
      <c r="L8" s="96">
        <v>1761</v>
      </c>
      <c r="M8" s="96">
        <v>10617</v>
      </c>
      <c r="N8" s="96">
        <v>38729</v>
      </c>
      <c r="O8" s="96">
        <v>0</v>
      </c>
      <c r="P8" s="96">
        <v>3106</v>
      </c>
      <c r="Q8" s="179">
        <v>599782</v>
      </c>
      <c r="R8" s="192"/>
    </row>
    <row r="9" spans="2:18" ht="21" customHeight="1" x14ac:dyDescent="0.25">
      <c r="B9" s="175" t="s">
        <v>19</v>
      </c>
      <c r="C9" s="96">
        <v>431</v>
      </c>
      <c r="D9" s="96">
        <v>9315</v>
      </c>
      <c r="E9" s="96">
        <v>25902</v>
      </c>
      <c r="F9" s="96">
        <v>41729</v>
      </c>
      <c r="G9" s="96">
        <v>87172</v>
      </c>
      <c r="H9" s="96">
        <v>3051</v>
      </c>
      <c r="I9" s="96">
        <v>57086</v>
      </c>
      <c r="J9" s="96">
        <v>43273</v>
      </c>
      <c r="K9" s="96">
        <v>0</v>
      </c>
      <c r="L9" s="96">
        <v>102288</v>
      </c>
      <c r="M9" s="96">
        <v>51839</v>
      </c>
      <c r="N9" s="96">
        <v>47319</v>
      </c>
      <c r="O9" s="96">
        <v>0</v>
      </c>
      <c r="P9" s="96">
        <v>0</v>
      </c>
      <c r="Q9" s="179">
        <v>469405</v>
      </c>
      <c r="R9" s="192"/>
    </row>
    <row r="10" spans="2:18" ht="21" customHeight="1" x14ac:dyDescent="0.25">
      <c r="B10" s="175" t="s">
        <v>145</v>
      </c>
      <c r="C10" s="96">
        <v>13237</v>
      </c>
      <c r="D10" s="96">
        <v>2689</v>
      </c>
      <c r="E10" s="96">
        <v>7350</v>
      </c>
      <c r="F10" s="96">
        <v>38219</v>
      </c>
      <c r="G10" s="96">
        <v>42202</v>
      </c>
      <c r="H10" s="96">
        <v>31173</v>
      </c>
      <c r="I10" s="96">
        <v>34515</v>
      </c>
      <c r="J10" s="96">
        <v>25275</v>
      </c>
      <c r="K10" s="96">
        <v>0</v>
      </c>
      <c r="L10" s="96">
        <v>1283</v>
      </c>
      <c r="M10" s="96">
        <v>6984</v>
      </c>
      <c r="N10" s="96">
        <v>19495</v>
      </c>
      <c r="O10" s="96">
        <v>0</v>
      </c>
      <c r="P10" s="96">
        <v>13153</v>
      </c>
      <c r="Q10" s="179">
        <v>235573</v>
      </c>
      <c r="R10" s="192"/>
    </row>
    <row r="11" spans="2:18" ht="21" customHeight="1" x14ac:dyDescent="0.25">
      <c r="B11" s="175" t="s">
        <v>20</v>
      </c>
      <c r="C11" s="96">
        <v>1729</v>
      </c>
      <c r="D11" s="96">
        <v>23346</v>
      </c>
      <c r="E11" s="96">
        <v>11699</v>
      </c>
      <c r="F11" s="96">
        <v>110210</v>
      </c>
      <c r="G11" s="96">
        <v>12766</v>
      </c>
      <c r="H11" s="96">
        <v>30001</v>
      </c>
      <c r="I11" s="96">
        <v>243158</v>
      </c>
      <c r="J11" s="96">
        <v>281070</v>
      </c>
      <c r="K11" s="96">
        <v>0</v>
      </c>
      <c r="L11" s="96">
        <v>28863</v>
      </c>
      <c r="M11" s="96">
        <v>33185</v>
      </c>
      <c r="N11" s="96">
        <v>95865</v>
      </c>
      <c r="O11" s="96">
        <v>389722</v>
      </c>
      <c r="P11" s="96">
        <v>39451</v>
      </c>
      <c r="Q11" s="179">
        <v>1301064</v>
      </c>
      <c r="R11" s="192"/>
    </row>
    <row r="12" spans="2:18" ht="21" customHeight="1" x14ac:dyDescent="0.25">
      <c r="B12" s="175" t="s">
        <v>139</v>
      </c>
      <c r="C12" s="96">
        <v>0</v>
      </c>
      <c r="D12" s="96">
        <v>11587</v>
      </c>
      <c r="E12" s="96">
        <v>32062</v>
      </c>
      <c r="F12" s="96">
        <v>59974</v>
      </c>
      <c r="G12" s="96">
        <v>22638</v>
      </c>
      <c r="H12" s="96">
        <v>44229</v>
      </c>
      <c r="I12" s="96">
        <v>498194</v>
      </c>
      <c r="J12" s="96">
        <v>436532</v>
      </c>
      <c r="K12" s="96">
        <v>0</v>
      </c>
      <c r="L12" s="96">
        <v>159880</v>
      </c>
      <c r="M12" s="96">
        <v>69673</v>
      </c>
      <c r="N12" s="96">
        <v>82166</v>
      </c>
      <c r="O12" s="96">
        <v>354932</v>
      </c>
      <c r="P12" s="96">
        <v>147305</v>
      </c>
      <c r="Q12" s="179">
        <v>1919172</v>
      </c>
      <c r="R12" s="192"/>
    </row>
    <row r="13" spans="2:18" ht="21" customHeight="1" x14ac:dyDescent="0.25">
      <c r="B13" s="175" t="s">
        <v>21</v>
      </c>
      <c r="C13" s="96">
        <v>0</v>
      </c>
      <c r="D13" s="96">
        <v>29269</v>
      </c>
      <c r="E13" s="96">
        <v>23595</v>
      </c>
      <c r="F13" s="96">
        <v>88012</v>
      </c>
      <c r="G13" s="96">
        <v>12810</v>
      </c>
      <c r="H13" s="96">
        <v>38031</v>
      </c>
      <c r="I13" s="96">
        <v>374222</v>
      </c>
      <c r="J13" s="96">
        <v>476922</v>
      </c>
      <c r="K13" s="96">
        <v>0</v>
      </c>
      <c r="L13" s="96">
        <v>88643</v>
      </c>
      <c r="M13" s="96">
        <v>152440</v>
      </c>
      <c r="N13" s="96">
        <v>64186</v>
      </c>
      <c r="O13" s="96">
        <v>191489</v>
      </c>
      <c r="P13" s="96">
        <v>48263</v>
      </c>
      <c r="Q13" s="179">
        <v>1587882</v>
      </c>
      <c r="R13" s="192"/>
    </row>
    <row r="14" spans="2:18" ht="21" customHeight="1" x14ac:dyDescent="0.25">
      <c r="B14" s="175" t="s">
        <v>22</v>
      </c>
      <c r="C14" s="96">
        <v>0</v>
      </c>
      <c r="D14" s="96">
        <v>4610</v>
      </c>
      <c r="E14" s="96">
        <v>2072</v>
      </c>
      <c r="F14" s="96">
        <v>13970</v>
      </c>
      <c r="G14" s="96">
        <v>1658</v>
      </c>
      <c r="H14" s="96">
        <v>19486</v>
      </c>
      <c r="I14" s="96">
        <v>30379</v>
      </c>
      <c r="J14" s="96">
        <v>13563</v>
      </c>
      <c r="K14" s="96">
        <v>0</v>
      </c>
      <c r="L14" s="96">
        <v>1350</v>
      </c>
      <c r="M14" s="96">
        <v>3744</v>
      </c>
      <c r="N14" s="96">
        <v>10546</v>
      </c>
      <c r="O14" s="96">
        <v>0</v>
      </c>
      <c r="P14" s="96">
        <v>-1938</v>
      </c>
      <c r="Q14" s="179">
        <v>99438</v>
      </c>
      <c r="R14" s="192"/>
    </row>
    <row r="15" spans="2:18" ht="21" customHeight="1" x14ac:dyDescent="0.25">
      <c r="B15" s="175" t="s">
        <v>23</v>
      </c>
      <c r="C15" s="96">
        <v>0</v>
      </c>
      <c r="D15" s="96">
        <v>0</v>
      </c>
      <c r="E15" s="96">
        <v>0</v>
      </c>
      <c r="F15" s="96">
        <v>0</v>
      </c>
      <c r="G15" s="96">
        <v>0</v>
      </c>
      <c r="H15" s="96">
        <v>0</v>
      </c>
      <c r="I15" s="96">
        <v>0</v>
      </c>
      <c r="J15" s="96">
        <v>0</v>
      </c>
      <c r="K15" s="96">
        <v>672428</v>
      </c>
      <c r="L15" s="96">
        <v>0</v>
      </c>
      <c r="M15" s="96">
        <v>0</v>
      </c>
      <c r="N15" s="96">
        <v>0</v>
      </c>
      <c r="O15" s="96">
        <v>0</v>
      </c>
      <c r="P15" s="96">
        <v>0</v>
      </c>
      <c r="Q15" s="179">
        <v>672428</v>
      </c>
      <c r="R15" s="192"/>
    </row>
    <row r="16" spans="2:18" ht="21" customHeight="1" x14ac:dyDescent="0.25">
      <c r="B16" s="175" t="s">
        <v>24</v>
      </c>
      <c r="C16" s="96">
        <v>15880</v>
      </c>
      <c r="D16" s="96">
        <v>8952</v>
      </c>
      <c r="E16" s="96">
        <v>4189</v>
      </c>
      <c r="F16" s="96">
        <v>20141</v>
      </c>
      <c r="G16" s="96">
        <v>3256</v>
      </c>
      <c r="H16" s="96">
        <v>4920</v>
      </c>
      <c r="I16" s="96">
        <v>86479</v>
      </c>
      <c r="J16" s="96">
        <v>86114</v>
      </c>
      <c r="K16" s="96">
        <v>12255</v>
      </c>
      <c r="L16" s="96">
        <v>956</v>
      </c>
      <c r="M16" s="96">
        <v>15235</v>
      </c>
      <c r="N16" s="96">
        <v>28013</v>
      </c>
      <c r="O16" s="96">
        <v>0</v>
      </c>
      <c r="P16" s="96">
        <v>6022</v>
      </c>
      <c r="Q16" s="179">
        <v>292413</v>
      </c>
      <c r="R16" s="192"/>
    </row>
    <row r="17" spans="2:18" ht="21" customHeight="1" x14ac:dyDescent="0.25">
      <c r="B17" s="175" t="s">
        <v>25</v>
      </c>
      <c r="C17" s="96">
        <v>0</v>
      </c>
      <c r="D17" s="96">
        <v>6300</v>
      </c>
      <c r="E17" s="96">
        <v>5956</v>
      </c>
      <c r="F17" s="96">
        <v>25758</v>
      </c>
      <c r="G17" s="96">
        <v>6109</v>
      </c>
      <c r="H17" s="96">
        <v>13152</v>
      </c>
      <c r="I17" s="96">
        <v>155755</v>
      </c>
      <c r="J17" s="96">
        <v>136749</v>
      </c>
      <c r="K17" s="96">
        <v>0</v>
      </c>
      <c r="L17" s="96">
        <v>27999</v>
      </c>
      <c r="M17" s="96">
        <v>13485</v>
      </c>
      <c r="N17" s="96">
        <v>28577</v>
      </c>
      <c r="O17" s="96">
        <v>194173</v>
      </c>
      <c r="P17" s="96">
        <v>1448</v>
      </c>
      <c r="Q17" s="179">
        <v>615461</v>
      </c>
      <c r="R17" s="192"/>
    </row>
    <row r="18" spans="2:18" ht="21" customHeight="1" x14ac:dyDescent="0.25">
      <c r="B18" s="175" t="s">
        <v>26</v>
      </c>
      <c r="C18" s="96">
        <v>12807</v>
      </c>
      <c r="D18" s="96">
        <v>31260</v>
      </c>
      <c r="E18" s="96">
        <v>10107</v>
      </c>
      <c r="F18" s="96">
        <v>116026</v>
      </c>
      <c r="G18" s="96">
        <v>9526</v>
      </c>
      <c r="H18" s="96">
        <v>29596</v>
      </c>
      <c r="I18" s="96">
        <v>52895</v>
      </c>
      <c r="J18" s="96">
        <v>67547</v>
      </c>
      <c r="K18" s="96">
        <v>0</v>
      </c>
      <c r="L18" s="96">
        <v>9348</v>
      </c>
      <c r="M18" s="96">
        <v>36113</v>
      </c>
      <c r="N18" s="96">
        <v>55870</v>
      </c>
      <c r="O18" s="96">
        <v>129980</v>
      </c>
      <c r="P18" s="96">
        <v>12288</v>
      </c>
      <c r="Q18" s="179">
        <v>573365</v>
      </c>
      <c r="R18" s="192"/>
    </row>
    <row r="19" spans="2:18" ht="21" customHeight="1" x14ac:dyDescent="0.25">
      <c r="B19" s="175" t="s">
        <v>27</v>
      </c>
      <c r="C19" s="96">
        <v>0</v>
      </c>
      <c r="D19" s="96">
        <v>17066</v>
      </c>
      <c r="E19" s="96">
        <v>7739</v>
      </c>
      <c r="F19" s="96">
        <v>40671</v>
      </c>
      <c r="G19" s="96">
        <v>4374</v>
      </c>
      <c r="H19" s="96">
        <v>29516</v>
      </c>
      <c r="I19" s="96">
        <v>143592</v>
      </c>
      <c r="J19" s="96">
        <v>169824</v>
      </c>
      <c r="K19" s="96">
        <v>0</v>
      </c>
      <c r="L19" s="96">
        <v>6769</v>
      </c>
      <c r="M19" s="96">
        <v>35602</v>
      </c>
      <c r="N19" s="96">
        <v>47324</v>
      </c>
      <c r="O19" s="96">
        <v>0</v>
      </c>
      <c r="P19" s="96">
        <v>12890</v>
      </c>
      <c r="Q19" s="179">
        <v>515367</v>
      </c>
      <c r="R19" s="192"/>
    </row>
    <row r="20" spans="2:18" ht="21" customHeight="1" x14ac:dyDescent="0.25">
      <c r="B20" s="175" t="s">
        <v>28</v>
      </c>
      <c r="C20" s="96">
        <v>4264</v>
      </c>
      <c r="D20" s="96">
        <v>29288</v>
      </c>
      <c r="E20" s="96">
        <v>39859</v>
      </c>
      <c r="F20" s="96">
        <v>84948</v>
      </c>
      <c r="G20" s="96">
        <v>44018</v>
      </c>
      <c r="H20" s="96">
        <v>17132</v>
      </c>
      <c r="I20" s="96">
        <v>174509</v>
      </c>
      <c r="J20" s="96">
        <v>129600</v>
      </c>
      <c r="K20" s="96">
        <v>0</v>
      </c>
      <c r="L20" s="96">
        <v>111582</v>
      </c>
      <c r="M20" s="96">
        <v>32804</v>
      </c>
      <c r="N20" s="96">
        <v>62104</v>
      </c>
      <c r="O20" s="96">
        <v>211141</v>
      </c>
      <c r="P20" s="96">
        <v>39967</v>
      </c>
      <c r="Q20" s="179">
        <v>981216</v>
      </c>
      <c r="R20" s="192"/>
    </row>
    <row r="21" spans="2:18" ht="21" customHeight="1" x14ac:dyDescent="0.25">
      <c r="B21" s="175" t="s">
        <v>29</v>
      </c>
      <c r="C21" s="96">
        <v>17925</v>
      </c>
      <c r="D21" s="96">
        <v>16355</v>
      </c>
      <c r="E21" s="96">
        <v>16207</v>
      </c>
      <c r="F21" s="96">
        <v>46364</v>
      </c>
      <c r="G21" s="96">
        <v>16687</v>
      </c>
      <c r="H21" s="96">
        <v>47606</v>
      </c>
      <c r="I21" s="96">
        <v>305417</v>
      </c>
      <c r="J21" s="96">
        <v>148515</v>
      </c>
      <c r="K21" s="96">
        <v>0</v>
      </c>
      <c r="L21" s="96">
        <v>25079</v>
      </c>
      <c r="M21" s="96">
        <v>47703</v>
      </c>
      <c r="N21" s="96">
        <v>72977</v>
      </c>
      <c r="O21" s="96">
        <v>40698</v>
      </c>
      <c r="P21" s="96">
        <v>8305</v>
      </c>
      <c r="Q21" s="179">
        <v>809838</v>
      </c>
      <c r="R21" s="192"/>
    </row>
    <row r="22" spans="2:18" ht="21" customHeight="1" x14ac:dyDescent="0.25">
      <c r="B22" s="175" t="s">
        <v>30</v>
      </c>
      <c r="C22" s="96">
        <v>0</v>
      </c>
      <c r="D22" s="96">
        <v>5159</v>
      </c>
      <c r="E22" s="96">
        <v>6083</v>
      </c>
      <c r="F22" s="96">
        <v>11921</v>
      </c>
      <c r="G22" s="96">
        <v>3330</v>
      </c>
      <c r="H22" s="96">
        <v>17806</v>
      </c>
      <c r="I22" s="96">
        <v>83400</v>
      </c>
      <c r="J22" s="96">
        <v>62027</v>
      </c>
      <c r="K22" s="96">
        <v>0</v>
      </c>
      <c r="L22" s="96">
        <v>2820</v>
      </c>
      <c r="M22" s="96">
        <v>12461</v>
      </c>
      <c r="N22" s="96">
        <v>36704</v>
      </c>
      <c r="O22" s="96">
        <v>0</v>
      </c>
      <c r="P22" s="96">
        <v>8591</v>
      </c>
      <c r="Q22" s="179">
        <v>250302</v>
      </c>
      <c r="R22" s="192"/>
    </row>
    <row r="23" spans="2:18" ht="21" customHeight="1" x14ac:dyDescent="0.25">
      <c r="B23" s="175" t="s">
        <v>31</v>
      </c>
      <c r="C23" s="96">
        <v>0</v>
      </c>
      <c r="D23" s="96">
        <v>0</v>
      </c>
      <c r="E23" s="96">
        <v>68</v>
      </c>
      <c r="F23" s="96">
        <v>119</v>
      </c>
      <c r="G23" s="96">
        <v>124</v>
      </c>
      <c r="H23" s="96">
        <v>390</v>
      </c>
      <c r="I23" s="96">
        <v>58235</v>
      </c>
      <c r="J23" s="96">
        <v>23158</v>
      </c>
      <c r="K23" s="96">
        <v>433501</v>
      </c>
      <c r="L23" s="96">
        <v>168</v>
      </c>
      <c r="M23" s="96">
        <v>98</v>
      </c>
      <c r="N23" s="96">
        <v>294</v>
      </c>
      <c r="O23" s="96">
        <v>0</v>
      </c>
      <c r="P23" s="96">
        <v>17</v>
      </c>
      <c r="Q23" s="179">
        <v>516173</v>
      </c>
      <c r="R23" s="192"/>
    </row>
    <row r="24" spans="2:18" ht="21" customHeight="1" x14ac:dyDescent="0.25">
      <c r="B24" s="175" t="s">
        <v>32</v>
      </c>
      <c r="C24" s="96">
        <v>13000</v>
      </c>
      <c r="D24" s="96">
        <v>31315</v>
      </c>
      <c r="E24" s="96">
        <v>5972</v>
      </c>
      <c r="F24" s="96">
        <v>87165</v>
      </c>
      <c r="G24" s="96">
        <v>49241</v>
      </c>
      <c r="H24" s="96">
        <v>25281</v>
      </c>
      <c r="I24" s="96">
        <v>228135</v>
      </c>
      <c r="J24" s="96">
        <v>131153</v>
      </c>
      <c r="K24" s="96">
        <v>0</v>
      </c>
      <c r="L24" s="96">
        <v>29878</v>
      </c>
      <c r="M24" s="96">
        <v>17301</v>
      </c>
      <c r="N24" s="96">
        <v>26246</v>
      </c>
      <c r="O24" s="96">
        <v>590724</v>
      </c>
      <c r="P24" s="96">
        <v>13520</v>
      </c>
      <c r="Q24" s="179">
        <v>1248931</v>
      </c>
      <c r="R24" s="192"/>
    </row>
    <row r="25" spans="2:18" ht="21" customHeight="1" x14ac:dyDescent="0.25">
      <c r="B25" s="175" t="s">
        <v>33</v>
      </c>
      <c r="C25" s="96">
        <v>7</v>
      </c>
      <c r="D25" s="96">
        <v>30795</v>
      </c>
      <c r="E25" s="96">
        <v>9235</v>
      </c>
      <c r="F25" s="96">
        <v>108762</v>
      </c>
      <c r="G25" s="96">
        <v>10278</v>
      </c>
      <c r="H25" s="96">
        <v>45786</v>
      </c>
      <c r="I25" s="96">
        <v>55776</v>
      </c>
      <c r="J25" s="96">
        <v>98903</v>
      </c>
      <c r="K25" s="96">
        <v>0</v>
      </c>
      <c r="L25" s="96">
        <v>6657</v>
      </c>
      <c r="M25" s="96">
        <v>37795</v>
      </c>
      <c r="N25" s="96">
        <v>64382</v>
      </c>
      <c r="O25" s="96">
        <v>24722</v>
      </c>
      <c r="P25" s="96">
        <v>2168</v>
      </c>
      <c r="Q25" s="179">
        <v>495267</v>
      </c>
      <c r="R25" s="192"/>
    </row>
    <row r="26" spans="2:18" ht="21" customHeight="1" x14ac:dyDescent="0.25">
      <c r="B26" s="175" t="s">
        <v>34</v>
      </c>
      <c r="C26" s="96">
        <v>0</v>
      </c>
      <c r="D26" s="96">
        <v>21407</v>
      </c>
      <c r="E26" s="96">
        <v>7705</v>
      </c>
      <c r="F26" s="96">
        <v>26374</v>
      </c>
      <c r="G26" s="96">
        <v>7758</v>
      </c>
      <c r="H26" s="96">
        <v>2959</v>
      </c>
      <c r="I26" s="96">
        <v>163390</v>
      </c>
      <c r="J26" s="96">
        <v>156729</v>
      </c>
      <c r="K26" s="96">
        <v>0</v>
      </c>
      <c r="L26" s="96">
        <v>5074</v>
      </c>
      <c r="M26" s="96">
        <v>25753</v>
      </c>
      <c r="N26" s="96">
        <v>16648</v>
      </c>
      <c r="O26" s="96">
        <v>0</v>
      </c>
      <c r="P26" s="96">
        <v>23464</v>
      </c>
      <c r="Q26" s="179">
        <v>457260</v>
      </c>
      <c r="R26" s="192"/>
    </row>
    <row r="27" spans="2:18" ht="21" customHeight="1" x14ac:dyDescent="0.25">
      <c r="B27" s="175" t="s">
        <v>35</v>
      </c>
      <c r="C27" s="96">
        <v>0</v>
      </c>
      <c r="D27" s="96">
        <v>2797</v>
      </c>
      <c r="E27" s="96">
        <v>7371</v>
      </c>
      <c r="F27" s="96">
        <v>11481</v>
      </c>
      <c r="G27" s="96">
        <v>22116</v>
      </c>
      <c r="H27" s="96">
        <v>737</v>
      </c>
      <c r="I27" s="96">
        <v>144320</v>
      </c>
      <c r="J27" s="96">
        <v>193879</v>
      </c>
      <c r="K27" s="96">
        <v>0</v>
      </c>
      <c r="L27" s="96">
        <v>7111</v>
      </c>
      <c r="M27" s="96">
        <v>6181</v>
      </c>
      <c r="N27" s="96">
        <v>10275</v>
      </c>
      <c r="O27" s="96">
        <v>253019</v>
      </c>
      <c r="P27" s="96">
        <v>25213</v>
      </c>
      <c r="Q27" s="179">
        <v>684498</v>
      </c>
      <c r="R27" s="192"/>
    </row>
    <row r="28" spans="2:18" ht="21" customHeight="1" x14ac:dyDescent="0.25">
      <c r="B28" s="175" t="s">
        <v>36</v>
      </c>
      <c r="C28" s="96">
        <v>513</v>
      </c>
      <c r="D28" s="96">
        <v>17882</v>
      </c>
      <c r="E28" s="96">
        <v>7162</v>
      </c>
      <c r="F28" s="96">
        <v>25189</v>
      </c>
      <c r="G28" s="96">
        <v>4595</v>
      </c>
      <c r="H28" s="96">
        <v>18563</v>
      </c>
      <c r="I28" s="96">
        <v>69664</v>
      </c>
      <c r="J28" s="96">
        <v>72403</v>
      </c>
      <c r="K28" s="96">
        <v>0</v>
      </c>
      <c r="L28" s="96">
        <v>3351</v>
      </c>
      <c r="M28" s="96">
        <v>8685</v>
      </c>
      <c r="N28" s="96">
        <v>61682</v>
      </c>
      <c r="O28" s="96">
        <v>0</v>
      </c>
      <c r="P28" s="96">
        <v>15716</v>
      </c>
      <c r="Q28" s="179">
        <v>305405</v>
      </c>
      <c r="R28" s="192"/>
    </row>
    <row r="29" spans="2:18" ht="21" customHeight="1" x14ac:dyDescent="0.25">
      <c r="B29" s="175" t="s">
        <v>200</v>
      </c>
      <c r="C29" s="96">
        <v>0</v>
      </c>
      <c r="D29" s="96">
        <v>15995</v>
      </c>
      <c r="E29" s="96">
        <v>3118</v>
      </c>
      <c r="F29" s="96">
        <v>9585</v>
      </c>
      <c r="G29" s="96">
        <v>1419</v>
      </c>
      <c r="H29" s="96">
        <v>6741</v>
      </c>
      <c r="I29" s="96">
        <v>79303</v>
      </c>
      <c r="J29" s="96">
        <v>58324</v>
      </c>
      <c r="K29" s="96">
        <v>0</v>
      </c>
      <c r="L29" s="96">
        <v>11897</v>
      </c>
      <c r="M29" s="96">
        <v>6769</v>
      </c>
      <c r="N29" s="96">
        <v>20091</v>
      </c>
      <c r="O29" s="96">
        <v>16488</v>
      </c>
      <c r="P29" s="96">
        <v>2108</v>
      </c>
      <c r="Q29" s="179">
        <v>231838</v>
      </c>
      <c r="R29" s="192"/>
    </row>
    <row r="30" spans="2:18" ht="21" customHeight="1" x14ac:dyDescent="0.25">
      <c r="B30" s="175" t="s">
        <v>213</v>
      </c>
      <c r="C30" s="96">
        <v>70396</v>
      </c>
      <c r="D30" s="96">
        <v>21478</v>
      </c>
      <c r="E30" s="96">
        <v>2100</v>
      </c>
      <c r="F30" s="96">
        <v>33019</v>
      </c>
      <c r="G30" s="96">
        <v>3864</v>
      </c>
      <c r="H30" s="96">
        <v>7079</v>
      </c>
      <c r="I30" s="96">
        <v>38067</v>
      </c>
      <c r="J30" s="96">
        <v>19350</v>
      </c>
      <c r="K30" s="96">
        <v>0</v>
      </c>
      <c r="L30" s="96">
        <v>4196</v>
      </c>
      <c r="M30" s="96">
        <v>3415</v>
      </c>
      <c r="N30" s="96">
        <v>5689</v>
      </c>
      <c r="O30" s="96">
        <v>0</v>
      </c>
      <c r="P30" s="96">
        <v>6964</v>
      </c>
      <c r="Q30" s="179">
        <v>215619</v>
      </c>
      <c r="R30" s="192"/>
    </row>
    <row r="31" spans="2:18" ht="21" customHeight="1" x14ac:dyDescent="0.25">
      <c r="B31" s="175" t="s">
        <v>37</v>
      </c>
      <c r="C31" s="96">
        <v>0</v>
      </c>
      <c r="D31" s="96">
        <v>4047</v>
      </c>
      <c r="E31" s="96">
        <v>8413</v>
      </c>
      <c r="F31" s="96">
        <v>11598</v>
      </c>
      <c r="G31" s="96">
        <v>761</v>
      </c>
      <c r="H31" s="96">
        <v>11702</v>
      </c>
      <c r="I31" s="96">
        <v>156689</v>
      </c>
      <c r="J31" s="96">
        <v>134228</v>
      </c>
      <c r="K31" s="96">
        <v>0</v>
      </c>
      <c r="L31" s="96">
        <v>2561</v>
      </c>
      <c r="M31" s="96">
        <v>11438</v>
      </c>
      <c r="N31" s="96">
        <v>59197</v>
      </c>
      <c r="O31" s="96">
        <v>0</v>
      </c>
      <c r="P31" s="96">
        <v>2443</v>
      </c>
      <c r="Q31" s="179">
        <v>403078</v>
      </c>
      <c r="R31" s="192"/>
    </row>
    <row r="32" spans="2:18" ht="21" customHeight="1" x14ac:dyDescent="0.25">
      <c r="B32" s="175" t="s">
        <v>141</v>
      </c>
      <c r="C32" s="96">
        <v>0</v>
      </c>
      <c r="D32" s="96">
        <v>2920</v>
      </c>
      <c r="E32" s="96">
        <v>3210</v>
      </c>
      <c r="F32" s="96">
        <v>27098</v>
      </c>
      <c r="G32" s="96">
        <v>4022</v>
      </c>
      <c r="H32" s="96">
        <v>629</v>
      </c>
      <c r="I32" s="96">
        <v>86158</v>
      </c>
      <c r="J32" s="96">
        <v>84514</v>
      </c>
      <c r="K32" s="96">
        <v>0</v>
      </c>
      <c r="L32" s="96">
        <v>25626</v>
      </c>
      <c r="M32" s="96">
        <v>10822</v>
      </c>
      <c r="N32" s="96">
        <v>19892</v>
      </c>
      <c r="O32" s="96">
        <v>81634</v>
      </c>
      <c r="P32" s="96">
        <v>1030</v>
      </c>
      <c r="Q32" s="179">
        <v>347555</v>
      </c>
      <c r="R32" s="192"/>
    </row>
    <row r="33" spans="2:18" ht="21" customHeight="1" x14ac:dyDescent="0.25">
      <c r="B33" s="175" t="s">
        <v>234</v>
      </c>
      <c r="C33" s="96">
        <v>0</v>
      </c>
      <c r="D33" s="96">
        <v>1177</v>
      </c>
      <c r="E33" s="96">
        <v>3531</v>
      </c>
      <c r="F33" s="96">
        <v>5886</v>
      </c>
      <c r="G33" s="96">
        <v>2354</v>
      </c>
      <c r="H33" s="96">
        <v>12948</v>
      </c>
      <c r="I33" s="96">
        <v>60033</v>
      </c>
      <c r="J33" s="96">
        <v>18834</v>
      </c>
      <c r="K33" s="96">
        <v>0</v>
      </c>
      <c r="L33" s="96">
        <v>2354</v>
      </c>
      <c r="M33" s="96">
        <v>3531</v>
      </c>
      <c r="N33" s="96">
        <v>2354</v>
      </c>
      <c r="O33" s="96">
        <v>0</v>
      </c>
      <c r="P33" s="96">
        <v>4708</v>
      </c>
      <c r="Q33" s="179">
        <v>117712</v>
      </c>
      <c r="R33" s="192"/>
    </row>
    <row r="34" spans="2:18" ht="21" customHeight="1" x14ac:dyDescent="0.25">
      <c r="B34" s="175" t="s">
        <v>142</v>
      </c>
      <c r="C34" s="96">
        <v>0</v>
      </c>
      <c r="D34" s="96">
        <v>2613</v>
      </c>
      <c r="E34" s="96">
        <v>1180</v>
      </c>
      <c r="F34" s="96">
        <v>3777</v>
      </c>
      <c r="G34" s="96">
        <v>26641</v>
      </c>
      <c r="H34" s="96">
        <v>6963</v>
      </c>
      <c r="I34" s="96">
        <v>110942</v>
      </c>
      <c r="J34" s="96">
        <v>164305</v>
      </c>
      <c r="K34" s="96">
        <v>0</v>
      </c>
      <c r="L34" s="96">
        <v>22171</v>
      </c>
      <c r="M34" s="96">
        <v>1474</v>
      </c>
      <c r="N34" s="96">
        <v>13005</v>
      </c>
      <c r="O34" s="96">
        <v>631746</v>
      </c>
      <c r="P34" s="96">
        <v>5008</v>
      </c>
      <c r="Q34" s="179">
        <v>989827</v>
      </c>
      <c r="R34" s="192"/>
    </row>
    <row r="35" spans="2:18" ht="21" customHeight="1" x14ac:dyDescent="0.25">
      <c r="B35" s="175" t="s">
        <v>143</v>
      </c>
      <c r="C35" s="96">
        <v>0</v>
      </c>
      <c r="D35" s="96">
        <v>3368</v>
      </c>
      <c r="E35" s="96">
        <v>4804</v>
      </c>
      <c r="F35" s="96">
        <v>5215</v>
      </c>
      <c r="G35" s="96">
        <v>997</v>
      </c>
      <c r="H35" s="96">
        <v>757</v>
      </c>
      <c r="I35" s="96">
        <v>152210</v>
      </c>
      <c r="J35" s="96">
        <v>62157</v>
      </c>
      <c r="K35" s="96">
        <v>0</v>
      </c>
      <c r="L35" s="96">
        <v>4183</v>
      </c>
      <c r="M35" s="96">
        <v>9344</v>
      </c>
      <c r="N35" s="96">
        <v>39159</v>
      </c>
      <c r="O35" s="96">
        <v>71110</v>
      </c>
      <c r="P35" s="96">
        <v>21920</v>
      </c>
      <c r="Q35" s="179">
        <v>375221</v>
      </c>
      <c r="R35" s="192"/>
    </row>
    <row r="36" spans="2:18" ht="21" customHeight="1" x14ac:dyDescent="0.25">
      <c r="B36" s="175" t="s">
        <v>235</v>
      </c>
      <c r="C36" s="96">
        <v>0</v>
      </c>
      <c r="D36" s="96">
        <v>5394</v>
      </c>
      <c r="E36" s="96">
        <v>9193</v>
      </c>
      <c r="F36" s="96">
        <v>4492</v>
      </c>
      <c r="G36" s="96">
        <v>8496</v>
      </c>
      <c r="H36" s="96">
        <v>8026</v>
      </c>
      <c r="I36" s="96">
        <v>160354</v>
      </c>
      <c r="J36" s="96">
        <v>129071</v>
      </c>
      <c r="K36" s="96">
        <v>33206</v>
      </c>
      <c r="L36" s="96">
        <v>3402</v>
      </c>
      <c r="M36" s="96">
        <v>5700</v>
      </c>
      <c r="N36" s="96">
        <v>29668</v>
      </c>
      <c r="O36" s="96">
        <v>54465</v>
      </c>
      <c r="P36" s="96">
        <v>12237</v>
      </c>
      <c r="Q36" s="179">
        <v>463706</v>
      </c>
      <c r="R36" s="192"/>
    </row>
    <row r="37" spans="2:18" ht="21" customHeight="1" x14ac:dyDescent="0.25">
      <c r="B37" s="175" t="s">
        <v>38</v>
      </c>
      <c r="C37" s="96">
        <v>0</v>
      </c>
      <c r="D37" s="96">
        <v>9290</v>
      </c>
      <c r="E37" s="96">
        <v>2241</v>
      </c>
      <c r="F37" s="96">
        <v>14254</v>
      </c>
      <c r="G37" s="96">
        <v>2952</v>
      </c>
      <c r="H37" s="96">
        <v>3233</v>
      </c>
      <c r="I37" s="96">
        <v>66376</v>
      </c>
      <c r="J37" s="96">
        <v>67609</v>
      </c>
      <c r="K37" s="96">
        <v>0</v>
      </c>
      <c r="L37" s="96">
        <v>2922</v>
      </c>
      <c r="M37" s="96">
        <v>18183</v>
      </c>
      <c r="N37" s="96">
        <v>18726</v>
      </c>
      <c r="O37" s="96">
        <v>26604</v>
      </c>
      <c r="P37" s="96">
        <v>3387</v>
      </c>
      <c r="Q37" s="179">
        <v>235776</v>
      </c>
      <c r="R37" s="192"/>
    </row>
    <row r="38" spans="2:18" ht="21" customHeight="1" x14ac:dyDescent="0.25">
      <c r="B38" s="175" t="s">
        <v>39</v>
      </c>
      <c r="C38" s="96">
        <v>0</v>
      </c>
      <c r="D38" s="96">
        <v>10533</v>
      </c>
      <c r="E38" s="96">
        <v>9872</v>
      </c>
      <c r="F38" s="96">
        <v>41619</v>
      </c>
      <c r="G38" s="96">
        <v>4729</v>
      </c>
      <c r="H38" s="96">
        <v>41686</v>
      </c>
      <c r="I38" s="96">
        <v>46316</v>
      </c>
      <c r="J38" s="96">
        <v>23719</v>
      </c>
      <c r="K38" s="96">
        <v>0</v>
      </c>
      <c r="L38" s="96">
        <v>2687</v>
      </c>
      <c r="M38" s="96">
        <v>22678</v>
      </c>
      <c r="N38" s="96">
        <v>39622</v>
      </c>
      <c r="O38" s="96">
        <v>4412</v>
      </c>
      <c r="P38" s="96">
        <v>11022</v>
      </c>
      <c r="Q38" s="179">
        <v>258894</v>
      </c>
      <c r="R38" s="192"/>
    </row>
    <row r="39" spans="2:18" ht="21" customHeight="1" x14ac:dyDescent="0.25">
      <c r="B39" s="175" t="s">
        <v>40</v>
      </c>
      <c r="C39" s="96">
        <v>0</v>
      </c>
      <c r="D39" s="96">
        <v>8489</v>
      </c>
      <c r="E39" s="96">
        <v>13314</v>
      </c>
      <c r="F39" s="96">
        <v>23095</v>
      </c>
      <c r="G39" s="96">
        <v>5091</v>
      </c>
      <c r="H39" s="96">
        <v>11150</v>
      </c>
      <c r="I39" s="96">
        <v>179291</v>
      </c>
      <c r="J39" s="96">
        <v>133664</v>
      </c>
      <c r="K39" s="96">
        <v>0</v>
      </c>
      <c r="L39" s="96">
        <v>9084</v>
      </c>
      <c r="M39" s="96">
        <v>15010</v>
      </c>
      <c r="N39" s="96">
        <v>40869</v>
      </c>
      <c r="O39" s="96">
        <v>0</v>
      </c>
      <c r="P39" s="96">
        <v>322</v>
      </c>
      <c r="Q39" s="179">
        <v>439380</v>
      </c>
      <c r="R39" s="192"/>
    </row>
    <row r="40" spans="2:18" ht="21" customHeight="1" x14ac:dyDescent="0.25">
      <c r="B40" s="175" t="s">
        <v>41</v>
      </c>
      <c r="C40" s="96">
        <v>0</v>
      </c>
      <c r="D40" s="96">
        <v>6169</v>
      </c>
      <c r="E40" s="96">
        <v>830</v>
      </c>
      <c r="F40" s="96">
        <v>8762</v>
      </c>
      <c r="G40" s="96">
        <v>1227</v>
      </c>
      <c r="H40" s="96">
        <v>429</v>
      </c>
      <c r="I40" s="96">
        <v>178554</v>
      </c>
      <c r="J40" s="96">
        <v>120423</v>
      </c>
      <c r="K40" s="96">
        <v>0</v>
      </c>
      <c r="L40" s="96">
        <v>3075</v>
      </c>
      <c r="M40" s="96">
        <v>1069</v>
      </c>
      <c r="N40" s="96">
        <v>3721</v>
      </c>
      <c r="O40" s="96">
        <v>0</v>
      </c>
      <c r="P40" s="96">
        <v>12179</v>
      </c>
      <c r="Q40" s="179">
        <v>336436</v>
      </c>
      <c r="R40" s="192"/>
    </row>
    <row r="41" spans="2:18" ht="21" customHeight="1" x14ac:dyDescent="0.25">
      <c r="B41" s="175" t="s">
        <v>42</v>
      </c>
      <c r="C41" s="96">
        <v>0</v>
      </c>
      <c r="D41" s="96">
        <v>-13844</v>
      </c>
      <c r="E41" s="96">
        <v>538</v>
      </c>
      <c r="F41" s="96">
        <v>-39731</v>
      </c>
      <c r="G41" s="96">
        <v>1805</v>
      </c>
      <c r="H41" s="96">
        <v>-151</v>
      </c>
      <c r="I41" s="96">
        <v>79417</v>
      </c>
      <c r="J41" s="96">
        <v>50891</v>
      </c>
      <c r="K41" s="96">
        <v>13558</v>
      </c>
      <c r="L41" s="96">
        <v>4672</v>
      </c>
      <c r="M41" s="96">
        <v>9278</v>
      </c>
      <c r="N41" s="96">
        <v>-18920</v>
      </c>
      <c r="O41" s="96">
        <v>25304</v>
      </c>
      <c r="P41" s="96">
        <v>6830</v>
      </c>
      <c r="Q41" s="179">
        <v>119648</v>
      </c>
      <c r="R41" s="192"/>
    </row>
    <row r="42" spans="2:18" ht="21" customHeight="1" x14ac:dyDescent="0.25">
      <c r="B42" s="175" t="s">
        <v>43</v>
      </c>
      <c r="C42" s="96">
        <v>16928</v>
      </c>
      <c r="D42" s="96">
        <v>27753</v>
      </c>
      <c r="E42" s="96">
        <v>27373</v>
      </c>
      <c r="F42" s="96">
        <v>92544</v>
      </c>
      <c r="G42" s="96">
        <v>16999</v>
      </c>
      <c r="H42" s="96">
        <v>17671</v>
      </c>
      <c r="I42" s="96">
        <v>414157</v>
      </c>
      <c r="J42" s="96">
        <v>266621</v>
      </c>
      <c r="K42" s="96">
        <v>0</v>
      </c>
      <c r="L42" s="96">
        <v>30598</v>
      </c>
      <c r="M42" s="96">
        <v>47046</v>
      </c>
      <c r="N42" s="96">
        <v>48284</v>
      </c>
      <c r="O42" s="96">
        <v>578682</v>
      </c>
      <c r="P42" s="96">
        <v>36683</v>
      </c>
      <c r="Q42" s="179">
        <v>1621338</v>
      </c>
      <c r="R42" s="192"/>
    </row>
    <row r="43" spans="2:18" ht="21" customHeight="1" x14ac:dyDescent="0.25">
      <c r="B43" s="175" t="s">
        <v>44</v>
      </c>
      <c r="C43" s="96">
        <v>0</v>
      </c>
      <c r="D43" s="96">
        <v>0</v>
      </c>
      <c r="E43" s="96">
        <v>0</v>
      </c>
      <c r="F43" s="96">
        <v>5</v>
      </c>
      <c r="G43" s="96">
        <v>2</v>
      </c>
      <c r="H43" s="96">
        <v>0</v>
      </c>
      <c r="I43" s="96">
        <v>93142</v>
      </c>
      <c r="J43" s="96">
        <v>47273</v>
      </c>
      <c r="K43" s="96">
        <v>191200</v>
      </c>
      <c r="L43" s="96">
        <v>13</v>
      </c>
      <c r="M43" s="96">
        <v>2</v>
      </c>
      <c r="N43" s="96">
        <v>29</v>
      </c>
      <c r="O43" s="96">
        <v>0</v>
      </c>
      <c r="P43" s="96">
        <v>603</v>
      </c>
      <c r="Q43" s="179">
        <v>332269</v>
      </c>
      <c r="R43" s="192"/>
    </row>
    <row r="44" spans="2:18" ht="21" customHeight="1" x14ac:dyDescent="0.25">
      <c r="B44" s="177" t="s">
        <v>45</v>
      </c>
      <c r="C44" s="178">
        <f>SUM(C7:C43)</f>
        <v>167117</v>
      </c>
      <c r="D44" s="178">
        <f t="shared" ref="D44:Q44" si="0">SUM(D7:D43)</f>
        <v>453368</v>
      </c>
      <c r="E44" s="178">
        <f t="shared" si="0"/>
        <v>321256</v>
      </c>
      <c r="F44" s="178">
        <f t="shared" si="0"/>
        <v>1318308</v>
      </c>
      <c r="G44" s="178">
        <f t="shared" si="0"/>
        <v>446934</v>
      </c>
      <c r="H44" s="178">
        <f t="shared" si="0"/>
        <v>617636</v>
      </c>
      <c r="I44" s="178">
        <f t="shared" si="0"/>
        <v>5025897</v>
      </c>
      <c r="J44" s="178">
        <f t="shared" si="0"/>
        <v>4270757</v>
      </c>
      <c r="K44" s="178">
        <f t="shared" si="0"/>
        <v>1356148</v>
      </c>
      <c r="L44" s="178">
        <f t="shared" si="0"/>
        <v>753758</v>
      </c>
      <c r="M44" s="178">
        <f t="shared" si="0"/>
        <v>783665</v>
      </c>
      <c r="N44" s="178">
        <f t="shared" si="0"/>
        <v>1197500</v>
      </c>
      <c r="O44" s="178">
        <f t="shared" si="0"/>
        <v>4667448</v>
      </c>
      <c r="P44" s="178">
        <f t="shared" si="0"/>
        <v>549667</v>
      </c>
      <c r="Q44" s="178">
        <f t="shared" si="0"/>
        <v>21929460</v>
      </c>
      <c r="R44" s="192"/>
    </row>
    <row r="45" spans="2:18" ht="21" customHeight="1" x14ac:dyDescent="0.25">
      <c r="B45" s="282" t="s">
        <v>46</v>
      </c>
      <c r="C45" s="282"/>
      <c r="D45" s="282"/>
      <c r="E45" s="282"/>
      <c r="F45" s="282"/>
      <c r="G45" s="282"/>
      <c r="H45" s="282"/>
      <c r="I45" s="282"/>
      <c r="J45" s="282"/>
      <c r="K45" s="282"/>
      <c r="L45" s="282"/>
      <c r="M45" s="282"/>
      <c r="N45" s="282"/>
      <c r="O45" s="282"/>
      <c r="P45" s="282"/>
      <c r="Q45" s="282"/>
      <c r="R45" s="193"/>
    </row>
    <row r="46" spans="2:18" ht="21" customHeight="1" x14ac:dyDescent="0.25">
      <c r="B46" s="175" t="s">
        <v>47</v>
      </c>
      <c r="C46" s="96">
        <v>1859</v>
      </c>
      <c r="D46" s="96">
        <v>36392</v>
      </c>
      <c r="E46" s="96">
        <v>448</v>
      </c>
      <c r="F46" s="96">
        <v>63493</v>
      </c>
      <c r="G46" s="96">
        <v>3750</v>
      </c>
      <c r="H46" s="96">
        <v>5469</v>
      </c>
      <c r="I46" s="96">
        <v>18</v>
      </c>
      <c r="J46" s="96">
        <v>8687</v>
      </c>
      <c r="K46" s="96">
        <v>0</v>
      </c>
      <c r="L46" s="96">
        <v>1175</v>
      </c>
      <c r="M46" s="96">
        <v>136</v>
      </c>
      <c r="N46" s="96">
        <v>562</v>
      </c>
      <c r="O46" s="96">
        <v>44820</v>
      </c>
      <c r="P46" s="96">
        <v>12283</v>
      </c>
      <c r="Q46" s="179">
        <v>179092</v>
      </c>
      <c r="R46" s="192"/>
    </row>
    <row r="47" spans="2:18" ht="21" customHeight="1" x14ac:dyDescent="0.25">
      <c r="B47" s="175" t="s">
        <v>65</v>
      </c>
      <c r="C47" s="96">
        <v>110</v>
      </c>
      <c r="D47" s="96">
        <v>15373</v>
      </c>
      <c r="E47" s="96">
        <v>82071</v>
      </c>
      <c r="F47" s="96">
        <v>0</v>
      </c>
      <c r="G47" s="96">
        <v>582</v>
      </c>
      <c r="H47" s="96">
        <v>12027</v>
      </c>
      <c r="I47" s="96">
        <v>0</v>
      </c>
      <c r="J47" s="96">
        <v>0</v>
      </c>
      <c r="K47" s="96">
        <v>22796</v>
      </c>
      <c r="L47" s="96">
        <v>1976</v>
      </c>
      <c r="M47" s="96">
        <v>0</v>
      </c>
      <c r="N47" s="96">
        <v>8127</v>
      </c>
      <c r="O47" s="96">
        <v>45391</v>
      </c>
      <c r="P47" s="96">
        <v>28305</v>
      </c>
      <c r="Q47" s="179">
        <v>216758</v>
      </c>
      <c r="R47" s="192"/>
    </row>
    <row r="48" spans="2:18" ht="21" customHeight="1" x14ac:dyDescent="0.25">
      <c r="B48" s="175" t="s">
        <v>48</v>
      </c>
      <c r="C48" s="96">
        <v>4541</v>
      </c>
      <c r="D48" s="96">
        <v>90412</v>
      </c>
      <c r="E48" s="96">
        <v>1109</v>
      </c>
      <c r="F48" s="96">
        <v>455725</v>
      </c>
      <c r="G48" s="96">
        <v>14509</v>
      </c>
      <c r="H48" s="96">
        <v>52772</v>
      </c>
      <c r="I48" s="96">
        <v>1265</v>
      </c>
      <c r="J48" s="96">
        <v>65984</v>
      </c>
      <c r="K48" s="96">
        <v>0</v>
      </c>
      <c r="L48" s="96">
        <v>20844</v>
      </c>
      <c r="M48" s="96">
        <v>205</v>
      </c>
      <c r="N48" s="96">
        <v>199</v>
      </c>
      <c r="O48" s="96">
        <v>384614</v>
      </c>
      <c r="P48" s="96">
        <v>317302</v>
      </c>
      <c r="Q48" s="179">
        <v>1409479</v>
      </c>
      <c r="R48" s="192"/>
    </row>
    <row r="49" spans="2:19" ht="21" customHeight="1" x14ac:dyDescent="0.25">
      <c r="B49" s="177" t="s">
        <v>45</v>
      </c>
      <c r="C49" s="178">
        <f>SUM(C46:C48)</f>
        <v>6510</v>
      </c>
      <c r="D49" s="178">
        <f t="shared" ref="D49:Q49" si="1">SUM(D46:D48)</f>
        <v>142177</v>
      </c>
      <c r="E49" s="178">
        <f t="shared" si="1"/>
        <v>83628</v>
      </c>
      <c r="F49" s="178">
        <f t="shared" si="1"/>
        <v>519218</v>
      </c>
      <c r="G49" s="178">
        <f t="shared" si="1"/>
        <v>18841</v>
      </c>
      <c r="H49" s="178">
        <f t="shared" si="1"/>
        <v>70268</v>
      </c>
      <c r="I49" s="178">
        <f t="shared" si="1"/>
        <v>1283</v>
      </c>
      <c r="J49" s="178">
        <f t="shared" si="1"/>
        <v>74671</v>
      </c>
      <c r="K49" s="178">
        <f t="shared" si="1"/>
        <v>22796</v>
      </c>
      <c r="L49" s="178">
        <f t="shared" si="1"/>
        <v>23995</v>
      </c>
      <c r="M49" s="178">
        <f t="shared" si="1"/>
        <v>341</v>
      </c>
      <c r="N49" s="178">
        <f t="shared" si="1"/>
        <v>8888</v>
      </c>
      <c r="O49" s="178">
        <f t="shared" si="1"/>
        <v>474825</v>
      </c>
      <c r="P49" s="178">
        <f t="shared" si="1"/>
        <v>357890</v>
      </c>
      <c r="Q49" s="178">
        <f t="shared" si="1"/>
        <v>1805329</v>
      </c>
      <c r="R49" s="192"/>
    </row>
    <row r="50" spans="2:19" ht="20.25" customHeight="1" x14ac:dyDescent="0.25">
      <c r="B50" s="283" t="s">
        <v>50</v>
      </c>
      <c r="C50" s="283"/>
      <c r="D50" s="283"/>
      <c r="E50" s="283"/>
      <c r="F50" s="283"/>
      <c r="G50" s="283"/>
      <c r="H50" s="283"/>
      <c r="I50" s="283"/>
      <c r="J50" s="283"/>
      <c r="K50" s="283"/>
      <c r="L50" s="283"/>
      <c r="M50" s="283"/>
      <c r="N50" s="283"/>
      <c r="O50" s="283"/>
      <c r="P50" s="283"/>
      <c r="Q50" s="283"/>
      <c r="R50" s="194"/>
      <c r="S50" s="9"/>
    </row>
    <row r="51" spans="2:19" x14ac:dyDescent="0.25">
      <c r="B51" s="10"/>
    </row>
    <row r="52" spans="2:19" x14ac:dyDescent="0.25">
      <c r="B52" s="10"/>
    </row>
    <row r="53" spans="2:19" x14ac:dyDescent="0.25">
      <c r="B53" s="10"/>
    </row>
    <row r="54" spans="2:19" x14ac:dyDescent="0.25">
      <c r="B54" s="10"/>
    </row>
    <row r="55" spans="2:19" x14ac:dyDescent="0.25">
      <c r="B55" s="10"/>
    </row>
    <row r="56" spans="2:19" x14ac:dyDescent="0.25">
      <c r="B56" s="10"/>
    </row>
  </sheetData>
  <sheetProtection sheet="1" objects="1" scenarios="1"/>
  <mergeCells count="4">
    <mergeCell ref="B4:Q4"/>
    <mergeCell ref="B6:Q6"/>
    <mergeCell ref="B45:Q45"/>
    <mergeCell ref="B50:Q5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workbookViewId="0">
      <selection activeCell="C7" sqref="C7"/>
    </sheetView>
  </sheetViews>
  <sheetFormatPr defaultColWidth="9.140625" defaultRowHeight="15" x14ac:dyDescent="0.25"/>
  <cols>
    <col min="1" max="1" width="12.42578125" style="10" customWidth="1"/>
    <col min="2" max="2" width="51.28515625" style="18" customWidth="1"/>
    <col min="3" max="17" width="21.5703125" style="10" customWidth="1"/>
    <col min="18" max="19" width="6.140625" style="10" bestFit="1" customWidth="1"/>
    <col min="20" max="20" width="13.5703125" style="10" customWidth="1"/>
    <col min="21" max="16384" width="9.140625" style="10"/>
  </cols>
  <sheetData>
    <row r="3" spans="2:18" ht="5.25" customHeight="1" x14ac:dyDescent="0.25"/>
    <row r="4" spans="2:18" ht="21" customHeight="1" x14ac:dyDescent="0.25">
      <c r="B4" s="280" t="s">
        <v>301</v>
      </c>
      <c r="C4" s="280"/>
      <c r="D4" s="280"/>
      <c r="E4" s="280"/>
      <c r="F4" s="280"/>
      <c r="G4" s="280"/>
      <c r="H4" s="280"/>
      <c r="I4" s="280"/>
      <c r="J4" s="280"/>
      <c r="K4" s="280"/>
      <c r="L4" s="280"/>
      <c r="M4" s="280"/>
      <c r="N4" s="280"/>
      <c r="O4" s="280"/>
      <c r="P4" s="280"/>
      <c r="Q4" s="280"/>
      <c r="R4" s="180"/>
    </row>
    <row r="5" spans="2:18" ht="28.5" customHeight="1" x14ac:dyDescent="0.25">
      <c r="B5" s="89" t="s">
        <v>0</v>
      </c>
      <c r="C5" s="92" t="s">
        <v>217</v>
      </c>
      <c r="D5" s="92" t="s">
        <v>218</v>
      </c>
      <c r="E5" s="92" t="s">
        <v>219</v>
      </c>
      <c r="F5" s="92" t="s">
        <v>220</v>
      </c>
      <c r="G5" s="92" t="s">
        <v>221</v>
      </c>
      <c r="H5" s="92" t="s">
        <v>222</v>
      </c>
      <c r="I5" s="92" t="s">
        <v>223</v>
      </c>
      <c r="J5" s="92" t="s">
        <v>224</v>
      </c>
      <c r="K5" s="92" t="s">
        <v>225</v>
      </c>
      <c r="L5" s="92" t="s">
        <v>226</v>
      </c>
      <c r="M5" s="92" t="s">
        <v>227</v>
      </c>
      <c r="N5" s="92" t="s">
        <v>228</v>
      </c>
      <c r="O5" s="92" t="s">
        <v>229</v>
      </c>
      <c r="P5" s="92" t="s">
        <v>230</v>
      </c>
      <c r="Q5" s="92" t="s">
        <v>231</v>
      </c>
      <c r="R5" s="191"/>
    </row>
    <row r="6" spans="2:18" ht="21" customHeight="1" x14ac:dyDescent="0.25">
      <c r="B6" s="281" t="s">
        <v>16</v>
      </c>
      <c r="C6" s="281"/>
      <c r="D6" s="281"/>
      <c r="E6" s="281"/>
      <c r="F6" s="281"/>
      <c r="G6" s="281"/>
      <c r="H6" s="281"/>
      <c r="I6" s="281"/>
      <c r="J6" s="281"/>
      <c r="K6" s="281"/>
      <c r="L6" s="281"/>
      <c r="M6" s="281"/>
      <c r="N6" s="281"/>
      <c r="O6" s="281"/>
      <c r="P6" s="281"/>
      <c r="Q6" s="281"/>
      <c r="R6" s="191"/>
    </row>
    <row r="7" spans="2:18" ht="18.75" customHeight="1" x14ac:dyDescent="0.25">
      <c r="B7" s="175" t="s">
        <v>17</v>
      </c>
      <c r="C7" s="96">
        <v>0</v>
      </c>
      <c r="D7" s="96">
        <v>24</v>
      </c>
      <c r="E7" s="96">
        <v>195</v>
      </c>
      <c r="F7" s="96">
        <v>145</v>
      </c>
      <c r="G7" s="96">
        <v>2478</v>
      </c>
      <c r="H7" s="96">
        <v>60</v>
      </c>
      <c r="I7" s="96">
        <v>0</v>
      </c>
      <c r="J7" s="96">
        <v>0</v>
      </c>
      <c r="K7" s="96">
        <v>0</v>
      </c>
      <c r="L7" s="96">
        <v>6082</v>
      </c>
      <c r="M7" s="96">
        <v>434</v>
      </c>
      <c r="N7" s="96">
        <v>26728</v>
      </c>
      <c r="O7" s="96">
        <v>3742600</v>
      </c>
      <c r="P7" s="96">
        <v>6909</v>
      </c>
      <c r="Q7" s="179">
        <v>3785655</v>
      </c>
      <c r="R7" s="192"/>
    </row>
    <row r="8" spans="2:18" ht="21" customHeight="1" x14ac:dyDescent="0.25">
      <c r="B8" s="175" t="s">
        <v>18</v>
      </c>
      <c r="C8" s="96">
        <v>0</v>
      </c>
      <c r="D8" s="96">
        <v>22280</v>
      </c>
      <c r="E8" s="96">
        <v>2183</v>
      </c>
      <c r="F8" s="96">
        <v>43421</v>
      </c>
      <c r="G8" s="96">
        <v>13061</v>
      </c>
      <c r="H8" s="96">
        <v>193151</v>
      </c>
      <c r="I8" s="96">
        <v>480393</v>
      </c>
      <c r="J8" s="96">
        <v>395411</v>
      </c>
      <c r="K8" s="96">
        <v>-10</v>
      </c>
      <c r="L8" s="96">
        <v>9837</v>
      </c>
      <c r="M8" s="96">
        <v>15764</v>
      </c>
      <c r="N8" s="96">
        <v>83057</v>
      </c>
      <c r="O8" s="96">
        <v>0</v>
      </c>
      <c r="P8" s="96">
        <v>-20160</v>
      </c>
      <c r="Q8" s="179">
        <v>1238387</v>
      </c>
      <c r="R8" s="192"/>
    </row>
    <row r="9" spans="2:18" ht="21" customHeight="1" x14ac:dyDescent="0.25">
      <c r="B9" s="175" t="s">
        <v>19</v>
      </c>
      <c r="C9" s="96">
        <v>596</v>
      </c>
      <c r="D9" s="96">
        <v>32688</v>
      </c>
      <c r="E9" s="96">
        <v>15736</v>
      </c>
      <c r="F9" s="96">
        <v>99310</v>
      </c>
      <c r="G9" s="96">
        <v>32285</v>
      </c>
      <c r="H9" s="96">
        <v>7832</v>
      </c>
      <c r="I9" s="96">
        <v>163228</v>
      </c>
      <c r="J9" s="96">
        <v>37390</v>
      </c>
      <c r="K9" s="96">
        <v>0</v>
      </c>
      <c r="L9" s="96">
        <v>-25984</v>
      </c>
      <c r="M9" s="96">
        <v>79779</v>
      </c>
      <c r="N9" s="96">
        <v>182290</v>
      </c>
      <c r="O9" s="96">
        <v>0</v>
      </c>
      <c r="P9" s="96">
        <v>0</v>
      </c>
      <c r="Q9" s="179">
        <v>625150</v>
      </c>
      <c r="R9" s="192"/>
    </row>
    <row r="10" spans="2:18" ht="21" customHeight="1" x14ac:dyDescent="0.25">
      <c r="B10" s="175" t="s">
        <v>145</v>
      </c>
      <c r="C10" s="96">
        <v>101</v>
      </c>
      <c r="D10" s="96">
        <v>236</v>
      </c>
      <c r="E10" s="96">
        <v>758</v>
      </c>
      <c r="F10" s="96">
        <v>923</v>
      </c>
      <c r="G10" s="96">
        <v>15078</v>
      </c>
      <c r="H10" s="96">
        <v>34237</v>
      </c>
      <c r="I10" s="96">
        <v>66104</v>
      </c>
      <c r="J10" s="96">
        <v>47277</v>
      </c>
      <c r="K10" s="96">
        <v>0</v>
      </c>
      <c r="L10" s="96">
        <v>2441</v>
      </c>
      <c r="M10" s="96">
        <v>1662</v>
      </c>
      <c r="N10" s="96">
        <v>36562</v>
      </c>
      <c r="O10" s="96">
        <v>0</v>
      </c>
      <c r="P10" s="96">
        <v>1732</v>
      </c>
      <c r="Q10" s="179">
        <v>207111</v>
      </c>
      <c r="R10" s="192"/>
    </row>
    <row r="11" spans="2:18" ht="21" customHeight="1" x14ac:dyDescent="0.25">
      <c r="B11" s="175" t="s">
        <v>20</v>
      </c>
      <c r="C11" s="96">
        <v>68</v>
      </c>
      <c r="D11" s="96">
        <v>43650</v>
      </c>
      <c r="E11" s="96">
        <v>47714</v>
      </c>
      <c r="F11" s="96">
        <v>175778</v>
      </c>
      <c r="G11" s="96">
        <v>58508</v>
      </c>
      <c r="H11" s="96">
        <v>126953</v>
      </c>
      <c r="I11" s="96">
        <v>1043602</v>
      </c>
      <c r="J11" s="96">
        <v>1203082</v>
      </c>
      <c r="K11" s="96">
        <v>0</v>
      </c>
      <c r="L11" s="96">
        <v>164565</v>
      </c>
      <c r="M11" s="96">
        <v>168171</v>
      </c>
      <c r="N11" s="96">
        <v>543816</v>
      </c>
      <c r="O11" s="96">
        <v>1977682</v>
      </c>
      <c r="P11" s="96">
        <v>110241</v>
      </c>
      <c r="Q11" s="179">
        <v>5663830</v>
      </c>
      <c r="R11" s="192"/>
    </row>
    <row r="12" spans="2:18" ht="21" customHeight="1" x14ac:dyDescent="0.25">
      <c r="B12" s="175" t="s">
        <v>139</v>
      </c>
      <c r="C12" s="96">
        <v>0</v>
      </c>
      <c r="D12" s="96">
        <v>31220</v>
      </c>
      <c r="E12" s="96">
        <v>64679</v>
      </c>
      <c r="F12" s="96">
        <v>120517</v>
      </c>
      <c r="G12" s="96">
        <v>55224</v>
      </c>
      <c r="H12" s="96">
        <v>82492</v>
      </c>
      <c r="I12" s="96">
        <v>963000</v>
      </c>
      <c r="J12" s="96">
        <v>879074</v>
      </c>
      <c r="K12" s="96">
        <v>0</v>
      </c>
      <c r="L12" s="96">
        <v>376092</v>
      </c>
      <c r="M12" s="96">
        <v>165039</v>
      </c>
      <c r="N12" s="96">
        <v>171111</v>
      </c>
      <c r="O12" s="96">
        <v>1592228</v>
      </c>
      <c r="P12" s="96">
        <v>559061</v>
      </c>
      <c r="Q12" s="179">
        <v>5059738</v>
      </c>
      <c r="R12" s="192"/>
    </row>
    <row r="13" spans="2:18" ht="21" customHeight="1" x14ac:dyDescent="0.25">
      <c r="B13" s="175" t="s">
        <v>21</v>
      </c>
      <c r="C13" s="96">
        <v>0</v>
      </c>
      <c r="D13" s="96">
        <v>60227</v>
      </c>
      <c r="E13" s="96">
        <v>68258</v>
      </c>
      <c r="F13" s="96">
        <v>256123</v>
      </c>
      <c r="G13" s="96">
        <v>52668</v>
      </c>
      <c r="H13" s="96">
        <v>38674</v>
      </c>
      <c r="I13" s="96">
        <v>1700884</v>
      </c>
      <c r="J13" s="96">
        <v>1822041</v>
      </c>
      <c r="K13" s="96">
        <v>14248</v>
      </c>
      <c r="L13" s="96">
        <v>235264</v>
      </c>
      <c r="M13" s="96">
        <v>393870</v>
      </c>
      <c r="N13" s="96">
        <v>313135</v>
      </c>
      <c r="O13" s="96">
        <v>2473596</v>
      </c>
      <c r="P13" s="96">
        <v>39318</v>
      </c>
      <c r="Q13" s="179">
        <v>7468305</v>
      </c>
      <c r="R13" s="192"/>
    </row>
    <row r="14" spans="2:18" ht="21" customHeight="1" x14ac:dyDescent="0.25">
      <c r="B14" s="175" t="s">
        <v>22</v>
      </c>
      <c r="C14" s="96">
        <v>0</v>
      </c>
      <c r="D14" s="96">
        <v>10093</v>
      </c>
      <c r="E14" s="96">
        <v>3317</v>
      </c>
      <c r="F14" s="96">
        <v>11618</v>
      </c>
      <c r="G14" s="96">
        <v>3888</v>
      </c>
      <c r="H14" s="96">
        <v>35335</v>
      </c>
      <c r="I14" s="96">
        <v>66334</v>
      </c>
      <c r="J14" s="96">
        <v>29896</v>
      </c>
      <c r="K14" s="96">
        <v>0</v>
      </c>
      <c r="L14" s="96">
        <v>2431</v>
      </c>
      <c r="M14" s="96">
        <v>8782</v>
      </c>
      <c r="N14" s="96">
        <v>24737</v>
      </c>
      <c r="O14" s="96">
        <v>0</v>
      </c>
      <c r="P14" s="96">
        <v>-6241</v>
      </c>
      <c r="Q14" s="179">
        <v>190191</v>
      </c>
      <c r="R14" s="192"/>
    </row>
    <row r="15" spans="2:18" ht="21" customHeight="1" x14ac:dyDescent="0.25">
      <c r="B15" s="175" t="s">
        <v>23</v>
      </c>
      <c r="C15" s="96">
        <v>0</v>
      </c>
      <c r="D15" s="96">
        <v>0</v>
      </c>
      <c r="E15" s="96">
        <v>0</v>
      </c>
      <c r="F15" s="96">
        <v>0</v>
      </c>
      <c r="G15" s="96">
        <v>0</v>
      </c>
      <c r="H15" s="96">
        <v>0</v>
      </c>
      <c r="I15" s="96">
        <v>135963</v>
      </c>
      <c r="J15" s="96">
        <v>40433</v>
      </c>
      <c r="K15" s="96">
        <v>1892820</v>
      </c>
      <c r="L15" s="96">
        <v>0</v>
      </c>
      <c r="M15" s="96">
        <v>0</v>
      </c>
      <c r="N15" s="96">
        <v>0</v>
      </c>
      <c r="O15" s="96">
        <v>0</v>
      </c>
      <c r="P15" s="96">
        <v>0</v>
      </c>
      <c r="Q15" s="179">
        <v>2069216</v>
      </c>
      <c r="R15" s="192"/>
    </row>
    <row r="16" spans="2:18" ht="21" customHeight="1" x14ac:dyDescent="0.25">
      <c r="B16" s="175" t="s">
        <v>24</v>
      </c>
      <c r="C16" s="96">
        <v>21</v>
      </c>
      <c r="D16" s="96">
        <v>22752</v>
      </c>
      <c r="E16" s="96">
        <v>12460</v>
      </c>
      <c r="F16" s="96">
        <v>40653</v>
      </c>
      <c r="G16" s="96">
        <v>6064</v>
      </c>
      <c r="H16" s="96">
        <v>36255</v>
      </c>
      <c r="I16" s="96">
        <v>460733</v>
      </c>
      <c r="J16" s="96">
        <v>449823</v>
      </c>
      <c r="K16" s="96">
        <v>70475</v>
      </c>
      <c r="L16" s="96">
        <v>4720</v>
      </c>
      <c r="M16" s="96">
        <v>8754</v>
      </c>
      <c r="N16" s="96">
        <v>146912</v>
      </c>
      <c r="O16" s="96">
        <v>0</v>
      </c>
      <c r="P16" s="96">
        <v>8015</v>
      </c>
      <c r="Q16" s="179">
        <v>1267636</v>
      </c>
      <c r="R16" s="192"/>
    </row>
    <row r="17" spans="2:18" ht="21" customHeight="1" x14ac:dyDescent="0.25">
      <c r="B17" s="175" t="s">
        <v>25</v>
      </c>
      <c r="C17" s="96">
        <v>0</v>
      </c>
      <c r="D17" s="96">
        <v>24892</v>
      </c>
      <c r="E17" s="96">
        <v>17994</v>
      </c>
      <c r="F17" s="96">
        <v>77815</v>
      </c>
      <c r="G17" s="96">
        <v>18456</v>
      </c>
      <c r="H17" s="96">
        <v>39730</v>
      </c>
      <c r="I17" s="96">
        <v>470529</v>
      </c>
      <c r="J17" s="96">
        <v>413112</v>
      </c>
      <c r="K17" s="96">
        <v>0</v>
      </c>
      <c r="L17" s="96">
        <v>84583</v>
      </c>
      <c r="M17" s="96">
        <v>39653</v>
      </c>
      <c r="N17" s="96">
        <v>86329</v>
      </c>
      <c r="O17" s="96">
        <v>586590</v>
      </c>
      <c r="P17" s="96">
        <v>5380</v>
      </c>
      <c r="Q17" s="179">
        <v>1865061</v>
      </c>
      <c r="R17" s="192"/>
    </row>
    <row r="18" spans="2:18" ht="21" customHeight="1" x14ac:dyDescent="0.25">
      <c r="B18" s="175" t="s">
        <v>26</v>
      </c>
      <c r="C18" s="96">
        <v>321</v>
      </c>
      <c r="D18" s="96">
        <v>31182</v>
      </c>
      <c r="E18" s="96">
        <v>56183</v>
      </c>
      <c r="F18" s="96">
        <v>75243</v>
      </c>
      <c r="G18" s="96">
        <v>60850</v>
      </c>
      <c r="H18" s="96">
        <v>164575</v>
      </c>
      <c r="I18" s="96">
        <v>468993</v>
      </c>
      <c r="J18" s="96">
        <v>499311</v>
      </c>
      <c r="K18" s="96">
        <v>80914</v>
      </c>
      <c r="L18" s="96">
        <v>104902</v>
      </c>
      <c r="M18" s="96">
        <v>299746</v>
      </c>
      <c r="N18" s="96">
        <v>376251</v>
      </c>
      <c r="O18" s="96">
        <v>280284</v>
      </c>
      <c r="P18" s="96">
        <v>35598</v>
      </c>
      <c r="Q18" s="179">
        <v>2534352</v>
      </c>
      <c r="R18" s="192"/>
    </row>
    <row r="19" spans="2:18" ht="21" customHeight="1" x14ac:dyDescent="0.25">
      <c r="B19" s="175" t="s">
        <v>27</v>
      </c>
      <c r="C19" s="96">
        <v>0</v>
      </c>
      <c r="D19" s="96">
        <v>27138</v>
      </c>
      <c r="E19" s="96">
        <v>45248</v>
      </c>
      <c r="F19" s="96">
        <v>171968</v>
      </c>
      <c r="G19" s="96">
        <v>28645</v>
      </c>
      <c r="H19" s="96">
        <v>150734</v>
      </c>
      <c r="I19" s="96">
        <v>933406</v>
      </c>
      <c r="J19" s="96">
        <v>1105464</v>
      </c>
      <c r="K19" s="96">
        <v>0</v>
      </c>
      <c r="L19" s="96">
        <v>22874</v>
      </c>
      <c r="M19" s="96">
        <v>217320</v>
      </c>
      <c r="N19" s="96">
        <v>313936</v>
      </c>
      <c r="O19" s="96">
        <v>0</v>
      </c>
      <c r="P19" s="96">
        <v>23711</v>
      </c>
      <c r="Q19" s="179">
        <v>3040443</v>
      </c>
      <c r="R19" s="192"/>
    </row>
    <row r="20" spans="2:18" ht="21" customHeight="1" x14ac:dyDescent="0.25">
      <c r="B20" s="175" t="s">
        <v>28</v>
      </c>
      <c r="C20" s="96">
        <v>36</v>
      </c>
      <c r="D20" s="96">
        <v>41223</v>
      </c>
      <c r="E20" s="96">
        <v>111834</v>
      </c>
      <c r="F20" s="96">
        <v>102168</v>
      </c>
      <c r="G20" s="96">
        <v>131519</v>
      </c>
      <c r="H20" s="96">
        <v>70033</v>
      </c>
      <c r="I20" s="96">
        <v>612976</v>
      </c>
      <c r="J20" s="96">
        <v>485874</v>
      </c>
      <c r="K20" s="96">
        <v>13048</v>
      </c>
      <c r="L20" s="96">
        <v>160113</v>
      </c>
      <c r="M20" s="96">
        <v>93389</v>
      </c>
      <c r="N20" s="96">
        <v>266743</v>
      </c>
      <c r="O20" s="96">
        <v>365051</v>
      </c>
      <c r="P20" s="96">
        <v>81891</v>
      </c>
      <c r="Q20" s="179">
        <v>2535898</v>
      </c>
      <c r="R20" s="192"/>
    </row>
    <row r="21" spans="2:18" ht="21" customHeight="1" x14ac:dyDescent="0.25">
      <c r="B21" s="175" t="s">
        <v>29</v>
      </c>
      <c r="C21" s="96">
        <v>4527</v>
      </c>
      <c r="D21" s="96">
        <v>49848</v>
      </c>
      <c r="E21" s="96">
        <v>68618</v>
      </c>
      <c r="F21" s="96">
        <v>169477</v>
      </c>
      <c r="G21" s="96">
        <v>46271</v>
      </c>
      <c r="H21" s="96">
        <v>105335</v>
      </c>
      <c r="I21" s="96">
        <v>798036</v>
      </c>
      <c r="J21" s="96">
        <v>413517</v>
      </c>
      <c r="K21" s="96">
        <v>0</v>
      </c>
      <c r="L21" s="96">
        <v>92784</v>
      </c>
      <c r="M21" s="96">
        <v>173049</v>
      </c>
      <c r="N21" s="96">
        <v>394220</v>
      </c>
      <c r="O21" s="96">
        <v>217216</v>
      </c>
      <c r="P21" s="96">
        <v>10828</v>
      </c>
      <c r="Q21" s="179">
        <v>2543725</v>
      </c>
      <c r="R21" s="192"/>
    </row>
    <row r="22" spans="2:18" ht="21" customHeight="1" x14ac:dyDescent="0.25">
      <c r="B22" s="175" t="s">
        <v>30</v>
      </c>
      <c r="C22" s="96">
        <v>0</v>
      </c>
      <c r="D22" s="96">
        <v>16991</v>
      </c>
      <c r="E22" s="96">
        <v>20035</v>
      </c>
      <c r="F22" s="96">
        <v>39264</v>
      </c>
      <c r="G22" s="96">
        <v>10969</v>
      </c>
      <c r="H22" s="96">
        <v>58648</v>
      </c>
      <c r="I22" s="96">
        <v>274700</v>
      </c>
      <c r="J22" s="96">
        <v>203752</v>
      </c>
      <c r="K22" s="96">
        <v>551</v>
      </c>
      <c r="L22" s="96">
        <v>9289</v>
      </c>
      <c r="M22" s="96">
        <v>41044</v>
      </c>
      <c r="N22" s="96">
        <v>120893</v>
      </c>
      <c r="O22" s="96">
        <v>0</v>
      </c>
      <c r="P22" s="96">
        <v>28296</v>
      </c>
      <c r="Q22" s="179">
        <v>824432</v>
      </c>
      <c r="R22" s="192"/>
    </row>
    <row r="23" spans="2:18" ht="21" customHeight="1" x14ac:dyDescent="0.25">
      <c r="B23" s="175" t="s">
        <v>31</v>
      </c>
      <c r="C23" s="96">
        <v>0</v>
      </c>
      <c r="D23" s="96">
        <v>0</v>
      </c>
      <c r="E23" s="96">
        <v>212</v>
      </c>
      <c r="F23" s="96">
        <v>-1757</v>
      </c>
      <c r="G23" s="96">
        <v>279</v>
      </c>
      <c r="H23" s="96">
        <v>-28</v>
      </c>
      <c r="I23" s="96">
        <v>100127</v>
      </c>
      <c r="J23" s="96">
        <v>53000</v>
      </c>
      <c r="K23" s="96">
        <v>919448</v>
      </c>
      <c r="L23" s="96">
        <v>202</v>
      </c>
      <c r="M23" s="96">
        <v>137</v>
      </c>
      <c r="N23" s="96">
        <v>561</v>
      </c>
      <c r="O23" s="96">
        <v>0</v>
      </c>
      <c r="P23" s="96">
        <v>-17</v>
      </c>
      <c r="Q23" s="179">
        <v>1072162</v>
      </c>
      <c r="R23" s="192"/>
    </row>
    <row r="24" spans="2:18" ht="21" customHeight="1" x14ac:dyDescent="0.25">
      <c r="B24" s="175" t="s">
        <v>32</v>
      </c>
      <c r="C24" s="96">
        <v>707</v>
      </c>
      <c r="D24" s="96">
        <v>49238</v>
      </c>
      <c r="E24" s="96">
        <v>27861</v>
      </c>
      <c r="F24" s="96">
        <v>200289</v>
      </c>
      <c r="G24" s="96">
        <v>106220</v>
      </c>
      <c r="H24" s="96">
        <v>79659</v>
      </c>
      <c r="I24" s="96">
        <v>951812</v>
      </c>
      <c r="J24" s="96">
        <v>536430</v>
      </c>
      <c r="K24" s="96">
        <v>0</v>
      </c>
      <c r="L24" s="96">
        <v>168405</v>
      </c>
      <c r="M24" s="96">
        <v>92664</v>
      </c>
      <c r="N24" s="96">
        <v>132503</v>
      </c>
      <c r="O24" s="96">
        <v>3794920</v>
      </c>
      <c r="P24" s="96">
        <v>64696</v>
      </c>
      <c r="Q24" s="179">
        <v>6205402</v>
      </c>
      <c r="R24" s="192"/>
    </row>
    <row r="25" spans="2:18" ht="21" customHeight="1" x14ac:dyDescent="0.25">
      <c r="B25" s="175" t="s">
        <v>33</v>
      </c>
      <c r="C25" s="96">
        <v>-22354</v>
      </c>
      <c r="D25" s="96">
        <v>47824</v>
      </c>
      <c r="E25" s="96">
        <v>33046</v>
      </c>
      <c r="F25" s="96">
        <v>72330</v>
      </c>
      <c r="G25" s="96">
        <v>23851</v>
      </c>
      <c r="H25" s="96">
        <v>180527</v>
      </c>
      <c r="I25" s="96">
        <v>274424</v>
      </c>
      <c r="J25" s="96">
        <v>474983</v>
      </c>
      <c r="K25" s="96">
        <v>0</v>
      </c>
      <c r="L25" s="96">
        <v>10288</v>
      </c>
      <c r="M25" s="96">
        <v>79691</v>
      </c>
      <c r="N25" s="96">
        <v>316752</v>
      </c>
      <c r="O25" s="96">
        <v>119187</v>
      </c>
      <c r="P25" s="96">
        <v>5377</v>
      </c>
      <c r="Q25" s="179">
        <v>1615926</v>
      </c>
      <c r="R25" s="192"/>
    </row>
    <row r="26" spans="2:18" ht="21" customHeight="1" x14ac:dyDescent="0.25">
      <c r="B26" s="175" t="s">
        <v>34</v>
      </c>
      <c r="C26" s="96">
        <v>0</v>
      </c>
      <c r="D26" s="96">
        <v>9907</v>
      </c>
      <c r="E26" s="96">
        <v>17565</v>
      </c>
      <c r="F26" s="96">
        <v>11164</v>
      </c>
      <c r="G26" s="96">
        <v>13995</v>
      </c>
      <c r="H26" s="96">
        <v>4436</v>
      </c>
      <c r="I26" s="96">
        <v>414584</v>
      </c>
      <c r="J26" s="96">
        <v>404371</v>
      </c>
      <c r="K26" s="96">
        <v>0</v>
      </c>
      <c r="L26" s="96">
        <v>7762</v>
      </c>
      <c r="M26" s="96">
        <v>49144</v>
      </c>
      <c r="N26" s="96">
        <v>54946</v>
      </c>
      <c r="O26" s="96">
        <v>0</v>
      </c>
      <c r="P26" s="96">
        <v>12789</v>
      </c>
      <c r="Q26" s="179">
        <v>1000664</v>
      </c>
      <c r="R26" s="192"/>
    </row>
    <row r="27" spans="2:18" ht="21" customHeight="1" x14ac:dyDescent="0.25">
      <c r="B27" s="175" t="s">
        <v>35</v>
      </c>
      <c r="C27" s="96">
        <v>0</v>
      </c>
      <c r="D27" s="96">
        <v>7586</v>
      </c>
      <c r="E27" s="96">
        <v>34085</v>
      </c>
      <c r="F27" s="96">
        <v>25978</v>
      </c>
      <c r="G27" s="96">
        <v>224948</v>
      </c>
      <c r="H27" s="96">
        <v>2167</v>
      </c>
      <c r="I27" s="96">
        <v>565819</v>
      </c>
      <c r="J27" s="96">
        <v>664125</v>
      </c>
      <c r="K27" s="96">
        <v>0</v>
      </c>
      <c r="L27" s="96">
        <v>23589</v>
      </c>
      <c r="M27" s="96">
        <v>16867</v>
      </c>
      <c r="N27" s="96">
        <v>35233</v>
      </c>
      <c r="O27" s="96">
        <v>1747507</v>
      </c>
      <c r="P27" s="96">
        <v>64329</v>
      </c>
      <c r="Q27" s="179">
        <v>3412234</v>
      </c>
      <c r="R27" s="192"/>
    </row>
    <row r="28" spans="2:18" ht="21" customHeight="1" x14ac:dyDescent="0.25">
      <c r="B28" s="175" t="s">
        <v>36</v>
      </c>
      <c r="C28" s="96">
        <v>2372</v>
      </c>
      <c r="D28" s="96">
        <v>61205</v>
      </c>
      <c r="E28" s="96">
        <v>29250</v>
      </c>
      <c r="F28" s="96">
        <v>37694</v>
      </c>
      <c r="G28" s="96">
        <v>26864</v>
      </c>
      <c r="H28" s="96">
        <v>101768</v>
      </c>
      <c r="I28" s="96">
        <v>277091</v>
      </c>
      <c r="J28" s="96">
        <v>242559</v>
      </c>
      <c r="K28" s="96">
        <v>0</v>
      </c>
      <c r="L28" s="96">
        <v>25550</v>
      </c>
      <c r="M28" s="96">
        <v>32871</v>
      </c>
      <c r="N28" s="96">
        <v>260968</v>
      </c>
      <c r="O28" s="96">
        <v>0</v>
      </c>
      <c r="P28" s="96">
        <v>20866</v>
      </c>
      <c r="Q28" s="179">
        <v>1119057</v>
      </c>
      <c r="R28" s="192"/>
    </row>
    <row r="29" spans="2:18" ht="21" customHeight="1" x14ac:dyDescent="0.25">
      <c r="B29" s="175" t="s">
        <v>200</v>
      </c>
      <c r="C29" s="96">
        <v>0</v>
      </c>
      <c r="D29" s="96">
        <v>16138</v>
      </c>
      <c r="E29" s="96">
        <v>8666</v>
      </c>
      <c r="F29" s="96">
        <v>15106</v>
      </c>
      <c r="G29" s="96">
        <v>6276</v>
      </c>
      <c r="H29" s="96">
        <v>14551</v>
      </c>
      <c r="I29" s="96">
        <v>283817</v>
      </c>
      <c r="J29" s="96">
        <v>197471</v>
      </c>
      <c r="K29" s="96">
        <v>0</v>
      </c>
      <c r="L29" s="96">
        <v>8466</v>
      </c>
      <c r="M29" s="96">
        <v>21047</v>
      </c>
      <c r="N29" s="96">
        <v>72748</v>
      </c>
      <c r="O29" s="96">
        <v>0</v>
      </c>
      <c r="P29" s="96">
        <v>16015</v>
      </c>
      <c r="Q29" s="179">
        <v>660302</v>
      </c>
      <c r="R29" s="192"/>
    </row>
    <row r="30" spans="2:18" ht="21" customHeight="1" x14ac:dyDescent="0.25">
      <c r="B30" s="175" t="s">
        <v>213</v>
      </c>
      <c r="C30" s="96">
        <v>14903</v>
      </c>
      <c r="D30" s="96">
        <v>42031</v>
      </c>
      <c r="E30" s="96">
        <v>5047</v>
      </c>
      <c r="F30" s="96">
        <v>31368</v>
      </c>
      <c r="G30" s="96">
        <v>35095</v>
      </c>
      <c r="H30" s="96">
        <v>4854</v>
      </c>
      <c r="I30" s="96">
        <v>112004</v>
      </c>
      <c r="J30" s="96">
        <v>62369</v>
      </c>
      <c r="K30" s="96">
        <v>0</v>
      </c>
      <c r="L30" s="96">
        <v>9044</v>
      </c>
      <c r="M30" s="96">
        <v>10498</v>
      </c>
      <c r="N30" s="96">
        <v>16018</v>
      </c>
      <c r="O30" s="96">
        <v>0</v>
      </c>
      <c r="P30" s="96">
        <v>2696</v>
      </c>
      <c r="Q30" s="179">
        <v>345926</v>
      </c>
      <c r="R30" s="192"/>
    </row>
    <row r="31" spans="2:18" ht="21" customHeight="1" x14ac:dyDescent="0.25">
      <c r="B31" s="175" t="s">
        <v>37</v>
      </c>
      <c r="C31" s="96">
        <v>0</v>
      </c>
      <c r="D31" s="96">
        <v>15102</v>
      </c>
      <c r="E31" s="96">
        <v>33786</v>
      </c>
      <c r="F31" s="96">
        <v>45301</v>
      </c>
      <c r="G31" s="96">
        <v>3117</v>
      </c>
      <c r="H31" s="96">
        <v>46838</v>
      </c>
      <c r="I31" s="96">
        <v>553634</v>
      </c>
      <c r="J31" s="96">
        <v>479200</v>
      </c>
      <c r="K31" s="96">
        <v>0</v>
      </c>
      <c r="L31" s="96">
        <v>10831</v>
      </c>
      <c r="M31" s="96">
        <v>46150</v>
      </c>
      <c r="N31" s="96">
        <v>230442</v>
      </c>
      <c r="O31" s="96">
        <v>0</v>
      </c>
      <c r="P31" s="96">
        <v>10456</v>
      </c>
      <c r="Q31" s="179">
        <v>1474857</v>
      </c>
      <c r="R31" s="192"/>
    </row>
    <row r="32" spans="2:18" ht="21" customHeight="1" x14ac:dyDescent="0.25">
      <c r="B32" s="175" t="s">
        <v>141</v>
      </c>
      <c r="C32" s="96">
        <v>0</v>
      </c>
      <c r="D32" s="96">
        <v>3939</v>
      </c>
      <c r="E32" s="96">
        <v>6244</v>
      </c>
      <c r="F32" s="96">
        <v>14934</v>
      </c>
      <c r="G32" s="96">
        <v>10423</v>
      </c>
      <c r="H32" s="96">
        <v>560</v>
      </c>
      <c r="I32" s="96">
        <v>223788</v>
      </c>
      <c r="J32" s="96">
        <v>224739</v>
      </c>
      <c r="K32" s="96">
        <v>0</v>
      </c>
      <c r="L32" s="96">
        <v>64330</v>
      </c>
      <c r="M32" s="96">
        <v>28897</v>
      </c>
      <c r="N32" s="96">
        <v>51545</v>
      </c>
      <c r="O32" s="96">
        <v>149300</v>
      </c>
      <c r="P32" s="96">
        <v>763</v>
      </c>
      <c r="Q32" s="179">
        <v>779461</v>
      </c>
      <c r="R32" s="192"/>
    </row>
    <row r="33" spans="2:18" ht="21" customHeight="1" x14ac:dyDescent="0.25">
      <c r="B33" s="175" t="s">
        <v>234</v>
      </c>
      <c r="C33" s="96">
        <v>0</v>
      </c>
      <c r="D33" s="96">
        <v>5713</v>
      </c>
      <c r="E33" s="96">
        <v>5448</v>
      </c>
      <c r="F33" s="96">
        <v>10028</v>
      </c>
      <c r="G33" s="96">
        <v>19186</v>
      </c>
      <c r="H33" s="96">
        <v>10959</v>
      </c>
      <c r="I33" s="96">
        <v>147543</v>
      </c>
      <c r="J33" s="96">
        <v>80559</v>
      </c>
      <c r="K33" s="96">
        <v>0</v>
      </c>
      <c r="L33" s="96">
        <v>31076</v>
      </c>
      <c r="M33" s="96">
        <v>12885</v>
      </c>
      <c r="N33" s="96">
        <v>26057</v>
      </c>
      <c r="O33" s="96">
        <v>0</v>
      </c>
      <c r="P33" s="96">
        <v>3915</v>
      </c>
      <c r="Q33" s="179">
        <v>353368</v>
      </c>
      <c r="R33" s="192"/>
    </row>
    <row r="34" spans="2:18" ht="21" customHeight="1" x14ac:dyDescent="0.25">
      <c r="B34" s="175" t="s">
        <v>142</v>
      </c>
      <c r="C34" s="96">
        <v>0</v>
      </c>
      <c r="D34" s="96">
        <v>2735</v>
      </c>
      <c r="E34" s="96">
        <v>2999</v>
      </c>
      <c r="F34" s="96">
        <v>212</v>
      </c>
      <c r="G34" s="96">
        <v>32793</v>
      </c>
      <c r="H34" s="96">
        <v>25394</v>
      </c>
      <c r="I34" s="96">
        <v>307577</v>
      </c>
      <c r="J34" s="96">
        <v>305056</v>
      </c>
      <c r="K34" s="96">
        <v>0</v>
      </c>
      <c r="L34" s="96">
        <v>77577</v>
      </c>
      <c r="M34" s="96">
        <v>11029</v>
      </c>
      <c r="N34" s="96">
        <v>38638</v>
      </c>
      <c r="O34" s="96">
        <v>956214</v>
      </c>
      <c r="P34" s="96">
        <v>1641</v>
      </c>
      <c r="Q34" s="179">
        <v>1761865</v>
      </c>
      <c r="R34" s="192"/>
    </row>
    <row r="35" spans="2:18" ht="21" customHeight="1" x14ac:dyDescent="0.25">
      <c r="B35" s="175" t="s">
        <v>143</v>
      </c>
      <c r="C35" s="96">
        <v>-3671</v>
      </c>
      <c r="D35" s="96">
        <v>10957</v>
      </c>
      <c r="E35" s="96">
        <v>9920</v>
      </c>
      <c r="F35" s="96">
        <v>19450</v>
      </c>
      <c r="G35" s="96">
        <v>2356</v>
      </c>
      <c r="H35" s="96">
        <v>-5498</v>
      </c>
      <c r="I35" s="96">
        <v>364007</v>
      </c>
      <c r="J35" s="96">
        <v>140278</v>
      </c>
      <c r="K35" s="96">
        <v>-603</v>
      </c>
      <c r="L35" s="96">
        <v>22861</v>
      </c>
      <c r="M35" s="96">
        <v>19401</v>
      </c>
      <c r="N35" s="96">
        <v>69814</v>
      </c>
      <c r="O35" s="96">
        <v>125711</v>
      </c>
      <c r="P35" s="96">
        <v>55120</v>
      </c>
      <c r="Q35" s="179">
        <v>830103</v>
      </c>
      <c r="R35" s="192"/>
    </row>
    <row r="36" spans="2:18" ht="21" customHeight="1" x14ac:dyDescent="0.25">
      <c r="B36" s="175" t="s">
        <v>235</v>
      </c>
      <c r="C36" s="96">
        <v>0</v>
      </c>
      <c r="D36" s="96">
        <v>9416</v>
      </c>
      <c r="E36" s="96">
        <v>21500</v>
      </c>
      <c r="F36" s="96">
        <v>12622</v>
      </c>
      <c r="G36" s="96">
        <v>17867</v>
      </c>
      <c r="H36" s="96">
        <v>15797</v>
      </c>
      <c r="I36" s="96">
        <v>377103</v>
      </c>
      <c r="J36" s="96">
        <v>305260</v>
      </c>
      <c r="K36" s="96">
        <v>85646</v>
      </c>
      <c r="L36" s="96">
        <v>6412</v>
      </c>
      <c r="M36" s="96">
        <v>13858</v>
      </c>
      <c r="N36" s="96">
        <v>62420</v>
      </c>
      <c r="O36" s="96">
        <v>299834</v>
      </c>
      <c r="P36" s="96">
        <v>32469</v>
      </c>
      <c r="Q36" s="179">
        <v>1260203</v>
      </c>
      <c r="R36" s="192"/>
    </row>
    <row r="37" spans="2:18" ht="21" customHeight="1" x14ac:dyDescent="0.25">
      <c r="B37" s="175" t="s">
        <v>38</v>
      </c>
      <c r="C37" s="96">
        <v>0</v>
      </c>
      <c r="D37" s="96">
        <v>8899</v>
      </c>
      <c r="E37" s="96">
        <v>3507</v>
      </c>
      <c r="F37" s="96">
        <v>17256</v>
      </c>
      <c r="G37" s="96">
        <v>4244</v>
      </c>
      <c r="H37" s="96">
        <v>-4555</v>
      </c>
      <c r="I37" s="96">
        <v>142173</v>
      </c>
      <c r="J37" s="96">
        <v>138871</v>
      </c>
      <c r="K37" s="96">
        <v>0</v>
      </c>
      <c r="L37" s="96">
        <v>7367</v>
      </c>
      <c r="M37" s="96">
        <v>45476</v>
      </c>
      <c r="N37" s="96">
        <v>47332</v>
      </c>
      <c r="O37" s="96">
        <v>16945</v>
      </c>
      <c r="P37" s="96">
        <v>-160472</v>
      </c>
      <c r="Q37" s="179">
        <v>267044</v>
      </c>
      <c r="R37" s="192"/>
    </row>
    <row r="38" spans="2:18" ht="21" customHeight="1" x14ac:dyDescent="0.25">
      <c r="B38" s="175" t="s">
        <v>39</v>
      </c>
      <c r="C38" s="96">
        <v>0</v>
      </c>
      <c r="D38" s="96">
        <v>17831</v>
      </c>
      <c r="E38" s="96">
        <v>28151</v>
      </c>
      <c r="F38" s="96">
        <v>50561</v>
      </c>
      <c r="G38" s="96">
        <v>15224</v>
      </c>
      <c r="H38" s="96">
        <v>80995</v>
      </c>
      <c r="I38" s="96">
        <v>141121</v>
      </c>
      <c r="J38" s="96">
        <v>91044</v>
      </c>
      <c r="K38" s="96">
        <v>0</v>
      </c>
      <c r="L38" s="96">
        <v>11333</v>
      </c>
      <c r="M38" s="96">
        <v>88335</v>
      </c>
      <c r="N38" s="96">
        <v>152412</v>
      </c>
      <c r="O38" s="96">
        <v>7580</v>
      </c>
      <c r="P38" s="96">
        <v>10137</v>
      </c>
      <c r="Q38" s="179">
        <v>694725</v>
      </c>
      <c r="R38" s="192"/>
    </row>
    <row r="39" spans="2:18" ht="21" customHeight="1" x14ac:dyDescent="0.25">
      <c r="B39" s="175" t="s">
        <v>40</v>
      </c>
      <c r="C39" s="96">
        <v>0</v>
      </c>
      <c r="D39" s="96">
        <v>9107</v>
      </c>
      <c r="E39" s="96">
        <v>20268</v>
      </c>
      <c r="F39" s="96">
        <v>21886</v>
      </c>
      <c r="G39" s="96">
        <v>6065</v>
      </c>
      <c r="H39" s="96">
        <v>4558</v>
      </c>
      <c r="I39" s="96">
        <v>354878</v>
      </c>
      <c r="J39" s="96">
        <v>287426</v>
      </c>
      <c r="K39" s="96">
        <v>0</v>
      </c>
      <c r="L39" s="96">
        <v>19658</v>
      </c>
      <c r="M39" s="96">
        <v>32168</v>
      </c>
      <c r="N39" s="96">
        <v>88565</v>
      </c>
      <c r="O39" s="96">
        <v>0</v>
      </c>
      <c r="P39" s="96">
        <v>698</v>
      </c>
      <c r="Q39" s="179">
        <v>845277</v>
      </c>
      <c r="R39" s="192"/>
    </row>
    <row r="40" spans="2:18" ht="21" customHeight="1" x14ac:dyDescent="0.25">
      <c r="B40" s="175" t="s">
        <v>41</v>
      </c>
      <c r="C40" s="96">
        <v>0</v>
      </c>
      <c r="D40" s="96">
        <v>9368</v>
      </c>
      <c r="E40" s="96">
        <v>1254</v>
      </c>
      <c r="F40" s="96">
        <v>5431</v>
      </c>
      <c r="G40" s="96">
        <v>3361</v>
      </c>
      <c r="H40" s="96">
        <v>1064</v>
      </c>
      <c r="I40" s="96">
        <v>492595</v>
      </c>
      <c r="J40" s="96">
        <v>332254</v>
      </c>
      <c r="K40" s="96">
        <v>0</v>
      </c>
      <c r="L40" s="96">
        <v>4161</v>
      </c>
      <c r="M40" s="96">
        <v>998</v>
      </c>
      <c r="N40" s="96">
        <v>10073</v>
      </c>
      <c r="O40" s="96">
        <v>0</v>
      </c>
      <c r="P40" s="96">
        <v>26067</v>
      </c>
      <c r="Q40" s="179">
        <v>886625</v>
      </c>
      <c r="R40" s="192"/>
    </row>
    <row r="41" spans="2:18" ht="21" customHeight="1" x14ac:dyDescent="0.25">
      <c r="B41" s="175" t="s">
        <v>42</v>
      </c>
      <c r="C41" s="96">
        <v>0</v>
      </c>
      <c r="D41" s="96">
        <v>-5247</v>
      </c>
      <c r="E41" s="96">
        <v>299</v>
      </c>
      <c r="F41" s="96">
        <v>-17622</v>
      </c>
      <c r="G41" s="96">
        <v>2362</v>
      </c>
      <c r="H41" s="96">
        <v>-664</v>
      </c>
      <c r="I41" s="96">
        <v>97854</v>
      </c>
      <c r="J41" s="96">
        <v>55747</v>
      </c>
      <c r="K41" s="96">
        <v>17530</v>
      </c>
      <c r="L41" s="96">
        <v>3052</v>
      </c>
      <c r="M41" s="96">
        <v>3999</v>
      </c>
      <c r="N41" s="96">
        <v>-10308</v>
      </c>
      <c r="O41" s="96">
        <v>1081</v>
      </c>
      <c r="P41" s="96">
        <v>2506</v>
      </c>
      <c r="Q41" s="179">
        <v>150588</v>
      </c>
      <c r="R41" s="192"/>
    </row>
    <row r="42" spans="2:18" ht="21" customHeight="1" x14ac:dyDescent="0.25">
      <c r="B42" s="175" t="s">
        <v>43</v>
      </c>
      <c r="C42" s="96">
        <v>259</v>
      </c>
      <c r="D42" s="96">
        <v>29502</v>
      </c>
      <c r="E42" s="96">
        <v>81569</v>
      </c>
      <c r="F42" s="96">
        <v>200041</v>
      </c>
      <c r="G42" s="96">
        <v>55067</v>
      </c>
      <c r="H42" s="96">
        <v>39242</v>
      </c>
      <c r="I42" s="96">
        <v>923011</v>
      </c>
      <c r="J42" s="96">
        <v>811645</v>
      </c>
      <c r="K42" s="96">
        <v>0</v>
      </c>
      <c r="L42" s="96">
        <v>60943</v>
      </c>
      <c r="M42" s="96">
        <v>135405</v>
      </c>
      <c r="N42" s="96">
        <v>193174</v>
      </c>
      <c r="O42" s="96">
        <v>3845578</v>
      </c>
      <c r="P42" s="96">
        <v>19990</v>
      </c>
      <c r="Q42" s="179">
        <v>6395426</v>
      </c>
      <c r="R42" s="192"/>
    </row>
    <row r="43" spans="2:18" ht="21" customHeight="1" x14ac:dyDescent="0.25">
      <c r="B43" s="175" t="s">
        <v>44</v>
      </c>
      <c r="C43" s="96">
        <v>0</v>
      </c>
      <c r="D43" s="96">
        <v>0</v>
      </c>
      <c r="E43" s="96">
        <v>0</v>
      </c>
      <c r="F43" s="96">
        <v>14</v>
      </c>
      <c r="G43" s="96">
        <v>5</v>
      </c>
      <c r="H43" s="96">
        <v>0</v>
      </c>
      <c r="I43" s="96">
        <v>243992</v>
      </c>
      <c r="J43" s="96">
        <v>123807</v>
      </c>
      <c r="K43" s="96">
        <v>513093</v>
      </c>
      <c r="L43" s="96">
        <v>36</v>
      </c>
      <c r="M43" s="96">
        <v>5</v>
      </c>
      <c r="N43" s="96">
        <v>78</v>
      </c>
      <c r="O43" s="96">
        <v>0</v>
      </c>
      <c r="P43" s="96">
        <v>884</v>
      </c>
      <c r="Q43" s="179">
        <v>881913</v>
      </c>
      <c r="R43" s="192"/>
    </row>
    <row r="44" spans="2:18" ht="21" customHeight="1" x14ac:dyDescent="0.25">
      <c r="B44" s="177" t="s">
        <v>45</v>
      </c>
      <c r="C44" s="178">
        <f>SUM(C7:C43)</f>
        <v>-2114</v>
      </c>
      <c r="D44" s="178">
        <f t="shared" ref="D44:Q44" si="0">SUM(D7:D43)</f>
        <v>765695</v>
      </c>
      <c r="E44" s="178">
        <f t="shared" si="0"/>
        <v>905889</v>
      </c>
      <c r="F44" s="178">
        <f t="shared" si="0"/>
        <v>2156709</v>
      </c>
      <c r="G44" s="178">
        <f t="shared" si="0"/>
        <v>1145562</v>
      </c>
      <c r="H44" s="178">
        <f t="shared" si="0"/>
        <v>1746668</v>
      </c>
      <c r="I44" s="178">
        <f t="shared" si="0"/>
        <v>15987835</v>
      </c>
      <c r="J44" s="178">
        <f t="shared" si="0"/>
        <v>14036651</v>
      </c>
      <c r="K44" s="178">
        <f t="shared" si="0"/>
        <v>3607160</v>
      </c>
      <c r="L44" s="178">
        <f t="shared" si="0"/>
        <v>1822936</v>
      </c>
      <c r="M44" s="178">
        <f t="shared" si="0"/>
        <v>2447981</v>
      </c>
      <c r="N44" s="178">
        <f t="shared" si="0"/>
        <v>4936691</v>
      </c>
      <c r="O44" s="178">
        <f t="shared" si="0"/>
        <v>22299104</v>
      </c>
      <c r="P44" s="178">
        <f t="shared" si="0"/>
        <v>1075504</v>
      </c>
      <c r="Q44" s="178">
        <f t="shared" si="0"/>
        <v>72932258</v>
      </c>
      <c r="R44" s="192"/>
    </row>
    <row r="45" spans="2:18" ht="21" customHeight="1" x14ac:dyDescent="0.25">
      <c r="B45" s="282" t="s">
        <v>46</v>
      </c>
      <c r="C45" s="282"/>
      <c r="D45" s="282"/>
      <c r="E45" s="282"/>
      <c r="F45" s="282"/>
      <c r="G45" s="282"/>
      <c r="H45" s="282"/>
      <c r="I45" s="282"/>
      <c r="J45" s="282"/>
      <c r="K45" s="282"/>
      <c r="L45" s="282"/>
      <c r="M45" s="282"/>
      <c r="N45" s="282"/>
      <c r="O45" s="282"/>
      <c r="P45" s="282"/>
      <c r="Q45" s="282"/>
      <c r="R45" s="193"/>
    </row>
    <row r="46" spans="2:18" ht="21" customHeight="1" x14ac:dyDescent="0.25">
      <c r="B46" s="175" t="s">
        <v>47</v>
      </c>
      <c r="C46" s="96">
        <v>12914</v>
      </c>
      <c r="D46" s="96">
        <v>252787</v>
      </c>
      <c r="E46" s="96">
        <v>-678</v>
      </c>
      <c r="F46" s="96">
        <v>396023</v>
      </c>
      <c r="G46" s="96">
        <v>26045</v>
      </c>
      <c r="H46" s="96">
        <v>37991</v>
      </c>
      <c r="I46" s="96">
        <v>903</v>
      </c>
      <c r="J46" s="96">
        <v>59564</v>
      </c>
      <c r="K46" s="96">
        <v>0</v>
      </c>
      <c r="L46" s="96">
        <v>8161</v>
      </c>
      <c r="M46" s="96">
        <v>941</v>
      </c>
      <c r="N46" s="96">
        <v>3906</v>
      </c>
      <c r="O46" s="96">
        <v>311326</v>
      </c>
      <c r="P46" s="96">
        <v>134117</v>
      </c>
      <c r="Q46" s="179">
        <v>1244002</v>
      </c>
      <c r="R46" s="192"/>
    </row>
    <row r="47" spans="2:18" ht="21" customHeight="1" x14ac:dyDescent="0.25">
      <c r="B47" s="175" t="s">
        <v>65</v>
      </c>
      <c r="C47" s="96">
        <v>1882</v>
      </c>
      <c r="D47" s="96">
        <v>163042</v>
      </c>
      <c r="E47" s="96">
        <v>0</v>
      </c>
      <c r="F47" s="96">
        <v>861801</v>
      </c>
      <c r="G47" s="96">
        <v>4588</v>
      </c>
      <c r="H47" s="96">
        <v>109152</v>
      </c>
      <c r="I47" s="96">
        <v>0</v>
      </c>
      <c r="J47" s="96">
        <v>193951</v>
      </c>
      <c r="K47" s="96">
        <v>0</v>
      </c>
      <c r="L47" s="96">
        <v>20392</v>
      </c>
      <c r="M47" s="96">
        <v>0</v>
      </c>
      <c r="N47" s="96">
        <v>0</v>
      </c>
      <c r="O47" s="96">
        <v>549729</v>
      </c>
      <c r="P47" s="96">
        <v>321842</v>
      </c>
      <c r="Q47" s="179">
        <v>2226379</v>
      </c>
      <c r="R47" s="192"/>
    </row>
    <row r="48" spans="2:18" ht="21" customHeight="1" x14ac:dyDescent="0.25">
      <c r="B48" s="175" t="s">
        <v>48</v>
      </c>
      <c r="C48" s="96">
        <v>13410</v>
      </c>
      <c r="D48" s="96">
        <v>475324</v>
      </c>
      <c r="E48" s="96">
        <v>6693</v>
      </c>
      <c r="F48" s="96">
        <v>2230353</v>
      </c>
      <c r="G48" s="96">
        <v>71114</v>
      </c>
      <c r="H48" s="96">
        <v>283417</v>
      </c>
      <c r="I48" s="96">
        <v>6774</v>
      </c>
      <c r="J48" s="96">
        <v>368163</v>
      </c>
      <c r="K48" s="96">
        <v>0</v>
      </c>
      <c r="L48" s="96">
        <v>125098</v>
      </c>
      <c r="M48" s="96">
        <v>1236</v>
      </c>
      <c r="N48" s="96">
        <v>1024</v>
      </c>
      <c r="O48" s="96">
        <v>2288089</v>
      </c>
      <c r="P48" s="96">
        <v>1567808</v>
      </c>
      <c r="Q48" s="179">
        <v>7438504</v>
      </c>
      <c r="R48" s="192"/>
    </row>
    <row r="49" spans="2:19" ht="21" customHeight="1" x14ac:dyDescent="0.25">
      <c r="B49" s="177" t="s">
        <v>45</v>
      </c>
      <c r="C49" s="178">
        <f>SUM(C46:C48)</f>
        <v>28206</v>
      </c>
      <c r="D49" s="178">
        <f t="shared" ref="D49:Q49" si="1">SUM(D46:D48)</f>
        <v>891153</v>
      </c>
      <c r="E49" s="178">
        <f t="shared" si="1"/>
        <v>6015</v>
      </c>
      <c r="F49" s="178">
        <f t="shared" si="1"/>
        <v>3488177</v>
      </c>
      <c r="G49" s="178">
        <f t="shared" si="1"/>
        <v>101747</v>
      </c>
      <c r="H49" s="178">
        <f t="shared" si="1"/>
        <v>430560</v>
      </c>
      <c r="I49" s="178">
        <f t="shared" si="1"/>
        <v>7677</v>
      </c>
      <c r="J49" s="178">
        <f t="shared" si="1"/>
        <v>621678</v>
      </c>
      <c r="K49" s="178">
        <f t="shared" si="1"/>
        <v>0</v>
      </c>
      <c r="L49" s="178">
        <f t="shared" si="1"/>
        <v>153651</v>
      </c>
      <c r="M49" s="178">
        <f t="shared" si="1"/>
        <v>2177</v>
      </c>
      <c r="N49" s="178">
        <f t="shared" si="1"/>
        <v>4930</v>
      </c>
      <c r="O49" s="178">
        <f t="shared" si="1"/>
        <v>3149144</v>
      </c>
      <c r="P49" s="178">
        <f t="shared" si="1"/>
        <v>2023767</v>
      </c>
      <c r="Q49" s="178">
        <f t="shared" si="1"/>
        <v>10908885</v>
      </c>
      <c r="R49" s="192"/>
    </row>
    <row r="50" spans="2:19" ht="20.25" customHeight="1" x14ac:dyDescent="0.25">
      <c r="B50" s="283" t="s">
        <v>50</v>
      </c>
      <c r="C50" s="283"/>
      <c r="D50" s="283"/>
      <c r="E50" s="283"/>
      <c r="F50" s="283"/>
      <c r="G50" s="283"/>
      <c r="H50" s="283"/>
      <c r="I50" s="283"/>
      <c r="J50" s="283"/>
      <c r="K50" s="283"/>
      <c r="L50" s="283"/>
      <c r="M50" s="283"/>
      <c r="N50" s="283"/>
      <c r="O50" s="283"/>
      <c r="P50" s="283"/>
      <c r="Q50" s="283"/>
      <c r="R50" s="194"/>
      <c r="S50" s="9"/>
    </row>
    <row r="51" spans="2:19" x14ac:dyDescent="0.25">
      <c r="B51" s="10"/>
    </row>
    <row r="52" spans="2:19" x14ac:dyDescent="0.25">
      <c r="B52" s="10"/>
    </row>
    <row r="53" spans="2:19" x14ac:dyDescent="0.25">
      <c r="B53" s="10"/>
    </row>
    <row r="54" spans="2:19" x14ac:dyDescent="0.25">
      <c r="B54" s="10"/>
    </row>
    <row r="55" spans="2:19" x14ac:dyDescent="0.25">
      <c r="B55" s="10"/>
    </row>
    <row r="56" spans="2:19" x14ac:dyDescent="0.25">
      <c r="B56" s="10"/>
    </row>
  </sheetData>
  <sheetProtection sheet="1" objects="1" scenarios="1"/>
  <mergeCells count="4">
    <mergeCell ref="B4:Q4"/>
    <mergeCell ref="B6:Q6"/>
    <mergeCell ref="B45:Q45"/>
    <mergeCell ref="B50:Q5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topLeftCell="C1" workbookViewId="0">
      <selection activeCell="C7" sqref="C7"/>
    </sheetView>
  </sheetViews>
  <sheetFormatPr defaultColWidth="9.140625" defaultRowHeight="15" x14ac:dyDescent="0.25"/>
  <cols>
    <col min="1" max="1" width="12.42578125" style="10" customWidth="1"/>
    <col min="2" max="2" width="51.28515625" style="18" customWidth="1"/>
    <col min="3" max="17" width="21.5703125" style="10" customWidth="1"/>
    <col min="18" max="19" width="6.140625" style="10" bestFit="1" customWidth="1"/>
    <col min="20" max="20" width="13.5703125" style="10" customWidth="1"/>
    <col min="21" max="16384" width="9.140625" style="10"/>
  </cols>
  <sheetData>
    <row r="3" spans="2:18" ht="5.25" customHeight="1" x14ac:dyDescent="0.25"/>
    <row r="4" spans="2:18" ht="16.5" customHeight="1" x14ac:dyDescent="0.25">
      <c r="B4" s="280" t="s">
        <v>302</v>
      </c>
      <c r="C4" s="280"/>
      <c r="D4" s="280"/>
      <c r="E4" s="280"/>
      <c r="F4" s="280"/>
      <c r="G4" s="280"/>
      <c r="H4" s="280"/>
      <c r="I4" s="280"/>
      <c r="J4" s="280"/>
      <c r="K4" s="280"/>
      <c r="L4" s="280"/>
      <c r="M4" s="280"/>
      <c r="N4" s="280"/>
      <c r="O4" s="280"/>
      <c r="P4" s="280"/>
      <c r="Q4" s="280"/>
      <c r="R4" s="180"/>
    </row>
    <row r="5" spans="2:18" ht="16.5" customHeight="1" x14ac:dyDescent="0.25">
      <c r="B5" s="89" t="s">
        <v>0</v>
      </c>
      <c r="C5" s="92" t="s">
        <v>217</v>
      </c>
      <c r="D5" s="92" t="s">
        <v>218</v>
      </c>
      <c r="E5" s="92" t="s">
        <v>219</v>
      </c>
      <c r="F5" s="92" t="s">
        <v>220</v>
      </c>
      <c r="G5" s="92" t="s">
        <v>221</v>
      </c>
      <c r="H5" s="92" t="s">
        <v>222</v>
      </c>
      <c r="I5" s="92" t="s">
        <v>223</v>
      </c>
      <c r="J5" s="92" t="s">
        <v>224</v>
      </c>
      <c r="K5" s="92" t="s">
        <v>225</v>
      </c>
      <c r="L5" s="92" t="s">
        <v>226</v>
      </c>
      <c r="M5" s="92" t="s">
        <v>227</v>
      </c>
      <c r="N5" s="92" t="s">
        <v>228</v>
      </c>
      <c r="O5" s="92" t="s">
        <v>229</v>
      </c>
      <c r="P5" s="92" t="s">
        <v>230</v>
      </c>
      <c r="Q5" s="92" t="s">
        <v>231</v>
      </c>
      <c r="R5" s="191"/>
    </row>
    <row r="6" spans="2:18" ht="16.5" customHeight="1" x14ac:dyDescent="0.25">
      <c r="B6" s="281" t="s">
        <v>16</v>
      </c>
      <c r="C6" s="281"/>
      <c r="D6" s="281"/>
      <c r="E6" s="281"/>
      <c r="F6" s="281"/>
      <c r="G6" s="281"/>
      <c r="H6" s="281"/>
      <c r="I6" s="281"/>
      <c r="J6" s="281"/>
      <c r="K6" s="281"/>
      <c r="L6" s="281"/>
      <c r="M6" s="281"/>
      <c r="N6" s="281"/>
      <c r="O6" s="281"/>
      <c r="P6" s="281"/>
      <c r="Q6" s="281"/>
      <c r="R6" s="191"/>
    </row>
    <row r="7" spans="2:18" ht="16.5" customHeight="1" x14ac:dyDescent="0.25">
      <c r="B7" s="175" t="s">
        <v>17</v>
      </c>
      <c r="C7" s="96">
        <v>0</v>
      </c>
      <c r="D7" s="96">
        <v>-26</v>
      </c>
      <c r="E7" s="96">
        <v>-295</v>
      </c>
      <c r="F7" s="96">
        <v>-243</v>
      </c>
      <c r="G7" s="96">
        <v>496</v>
      </c>
      <c r="H7" s="96">
        <v>325</v>
      </c>
      <c r="I7" s="96">
        <v>0</v>
      </c>
      <c r="J7" s="96">
        <v>0</v>
      </c>
      <c r="K7" s="96">
        <v>0</v>
      </c>
      <c r="L7" s="96">
        <v>-1250</v>
      </c>
      <c r="M7" s="96">
        <v>-50</v>
      </c>
      <c r="N7" s="96">
        <v>2985</v>
      </c>
      <c r="O7" s="96">
        <v>350787</v>
      </c>
      <c r="P7" s="96">
        <v>-3839</v>
      </c>
      <c r="Q7" s="179">
        <v>348890</v>
      </c>
      <c r="R7" s="192"/>
    </row>
    <row r="8" spans="2:18" ht="16.5" customHeight="1" x14ac:dyDescent="0.25">
      <c r="B8" s="175" t="s">
        <v>18</v>
      </c>
      <c r="C8" s="96">
        <v>0</v>
      </c>
      <c r="D8" s="96">
        <v>-27816</v>
      </c>
      <c r="E8" s="96">
        <v>489</v>
      </c>
      <c r="F8" s="96">
        <v>-9498</v>
      </c>
      <c r="G8" s="96">
        <v>2447</v>
      </c>
      <c r="H8" s="96">
        <v>-876</v>
      </c>
      <c r="I8" s="96">
        <v>51115</v>
      </c>
      <c r="J8" s="96">
        <v>34944</v>
      </c>
      <c r="K8" s="96">
        <v>0</v>
      </c>
      <c r="L8" s="96">
        <v>1546</v>
      </c>
      <c r="M8" s="96">
        <v>479</v>
      </c>
      <c r="N8" s="96">
        <v>7278</v>
      </c>
      <c r="O8" s="96">
        <v>0</v>
      </c>
      <c r="P8" s="96">
        <v>-2334</v>
      </c>
      <c r="Q8" s="179">
        <v>57773</v>
      </c>
      <c r="R8" s="192"/>
    </row>
    <row r="9" spans="2:18" ht="16.5" customHeight="1" x14ac:dyDescent="0.25">
      <c r="B9" s="175" t="s">
        <v>19</v>
      </c>
      <c r="C9" s="96">
        <v>788</v>
      </c>
      <c r="D9" s="96">
        <v>1673</v>
      </c>
      <c r="E9" s="96">
        <v>-14548</v>
      </c>
      <c r="F9" s="96">
        <v>-59846</v>
      </c>
      <c r="G9" s="96">
        <v>-74278</v>
      </c>
      <c r="H9" s="96">
        <v>-7663</v>
      </c>
      <c r="I9" s="96">
        <v>-139958</v>
      </c>
      <c r="J9" s="96">
        <v>-33418</v>
      </c>
      <c r="K9" s="96">
        <v>0</v>
      </c>
      <c r="L9" s="96">
        <v>-35005</v>
      </c>
      <c r="M9" s="96">
        <v>-48616</v>
      </c>
      <c r="N9" s="96">
        <v>1014</v>
      </c>
      <c r="O9" s="96">
        <v>0</v>
      </c>
      <c r="P9" s="96">
        <v>0</v>
      </c>
      <c r="Q9" s="179">
        <v>-409856</v>
      </c>
      <c r="R9" s="192"/>
    </row>
    <row r="10" spans="2:18" ht="16.5" customHeight="1" x14ac:dyDescent="0.25">
      <c r="B10" s="175" t="s">
        <v>145</v>
      </c>
      <c r="C10" s="96">
        <v>-1052</v>
      </c>
      <c r="D10" s="96">
        <v>452</v>
      </c>
      <c r="E10" s="96">
        <v>1819</v>
      </c>
      <c r="F10" s="96">
        <v>4152</v>
      </c>
      <c r="G10" s="96">
        <v>1095</v>
      </c>
      <c r="H10" s="96">
        <v>6043</v>
      </c>
      <c r="I10" s="96">
        <v>9023</v>
      </c>
      <c r="J10" s="96">
        <v>7635</v>
      </c>
      <c r="K10" s="96">
        <v>0</v>
      </c>
      <c r="L10" s="96">
        <v>431</v>
      </c>
      <c r="M10" s="96">
        <v>-560</v>
      </c>
      <c r="N10" s="96">
        <v>8875</v>
      </c>
      <c r="O10" s="96">
        <v>0</v>
      </c>
      <c r="P10" s="96">
        <v>-4846</v>
      </c>
      <c r="Q10" s="179">
        <v>33067</v>
      </c>
      <c r="R10" s="192"/>
    </row>
    <row r="11" spans="2:18" ht="16.5" customHeight="1" x14ac:dyDescent="0.25">
      <c r="B11" s="175" t="s">
        <v>20</v>
      </c>
      <c r="C11" s="96">
        <v>-1518</v>
      </c>
      <c r="D11" s="96">
        <v>-2045</v>
      </c>
      <c r="E11" s="96">
        <v>7832</v>
      </c>
      <c r="F11" s="96">
        <v>-6277</v>
      </c>
      <c r="G11" s="96">
        <v>7119</v>
      </c>
      <c r="H11" s="96">
        <v>15830</v>
      </c>
      <c r="I11" s="96">
        <v>90977</v>
      </c>
      <c r="J11" s="96">
        <v>99669</v>
      </c>
      <c r="K11" s="96">
        <v>0</v>
      </c>
      <c r="L11" s="96">
        <v>34836</v>
      </c>
      <c r="M11" s="96">
        <v>14112</v>
      </c>
      <c r="N11" s="96">
        <v>75700</v>
      </c>
      <c r="O11" s="96">
        <v>21561</v>
      </c>
      <c r="P11" s="96">
        <v>-566</v>
      </c>
      <c r="Q11" s="179">
        <v>357230</v>
      </c>
      <c r="R11" s="192"/>
    </row>
    <row r="12" spans="2:18" ht="16.5" customHeight="1" x14ac:dyDescent="0.25">
      <c r="B12" s="175" t="s">
        <v>139</v>
      </c>
      <c r="C12" s="96">
        <v>0</v>
      </c>
      <c r="D12" s="96">
        <v>-8725</v>
      </c>
      <c r="E12" s="96">
        <v>7876</v>
      </c>
      <c r="F12" s="96">
        <v>13350</v>
      </c>
      <c r="G12" s="96">
        <v>3940</v>
      </c>
      <c r="H12" s="96">
        <v>-4170</v>
      </c>
      <c r="I12" s="96">
        <v>79814</v>
      </c>
      <c r="J12" s="96">
        <v>84770</v>
      </c>
      <c r="K12" s="96">
        <v>0</v>
      </c>
      <c r="L12" s="96">
        <v>43872</v>
      </c>
      <c r="M12" s="96">
        <v>19422</v>
      </c>
      <c r="N12" s="96">
        <v>29420</v>
      </c>
      <c r="O12" s="96">
        <v>162036</v>
      </c>
      <c r="P12" s="96">
        <v>49629</v>
      </c>
      <c r="Q12" s="179">
        <v>481234</v>
      </c>
      <c r="R12" s="192"/>
    </row>
    <row r="13" spans="2:18" ht="16.5" customHeight="1" x14ac:dyDescent="0.25">
      <c r="B13" s="175" t="s">
        <v>21</v>
      </c>
      <c r="C13" s="96">
        <v>0</v>
      </c>
      <c r="D13" s="96">
        <v>-7994</v>
      </c>
      <c r="E13" s="96">
        <v>8815</v>
      </c>
      <c r="F13" s="96">
        <v>11259</v>
      </c>
      <c r="G13" s="96">
        <v>22414</v>
      </c>
      <c r="H13" s="96">
        <v>6897</v>
      </c>
      <c r="I13" s="96">
        <v>215737</v>
      </c>
      <c r="J13" s="96">
        <v>239129</v>
      </c>
      <c r="K13" s="96">
        <v>0</v>
      </c>
      <c r="L13" s="96">
        <v>43923</v>
      </c>
      <c r="M13" s="96">
        <v>66163</v>
      </c>
      <c r="N13" s="96">
        <v>53423</v>
      </c>
      <c r="O13" s="96">
        <v>202220</v>
      </c>
      <c r="P13" s="96">
        <v>805</v>
      </c>
      <c r="Q13" s="179">
        <v>862792</v>
      </c>
      <c r="R13" s="192"/>
    </row>
    <row r="14" spans="2:18" ht="16.5" customHeight="1" x14ac:dyDescent="0.25">
      <c r="B14" s="175" t="s">
        <v>22</v>
      </c>
      <c r="C14" s="96">
        <v>0</v>
      </c>
      <c r="D14" s="96">
        <v>-129</v>
      </c>
      <c r="E14" s="96">
        <v>-31</v>
      </c>
      <c r="F14" s="96">
        <v>-8004</v>
      </c>
      <c r="G14" s="96">
        <v>141</v>
      </c>
      <c r="H14" s="96">
        <v>-448</v>
      </c>
      <c r="I14" s="96">
        <v>9866</v>
      </c>
      <c r="J14" s="96">
        <v>5672</v>
      </c>
      <c r="K14" s="96">
        <v>0</v>
      </c>
      <c r="L14" s="96">
        <v>408</v>
      </c>
      <c r="M14" s="96">
        <v>12382</v>
      </c>
      <c r="N14" s="96">
        <v>4819</v>
      </c>
      <c r="O14" s="96">
        <v>0</v>
      </c>
      <c r="P14" s="96">
        <v>-1392</v>
      </c>
      <c r="Q14" s="179">
        <v>23285</v>
      </c>
      <c r="R14" s="192"/>
    </row>
    <row r="15" spans="2:18" ht="16.5" customHeight="1" x14ac:dyDescent="0.25">
      <c r="B15" s="175" t="s">
        <v>23</v>
      </c>
      <c r="C15" s="96">
        <v>0</v>
      </c>
      <c r="D15" s="96">
        <v>0</v>
      </c>
      <c r="E15" s="96">
        <v>0</v>
      </c>
      <c r="F15" s="96">
        <v>0</v>
      </c>
      <c r="G15" s="96">
        <v>0</v>
      </c>
      <c r="H15" s="96">
        <v>0</v>
      </c>
      <c r="I15" s="96">
        <v>15051</v>
      </c>
      <c r="J15" s="96">
        <v>4479</v>
      </c>
      <c r="K15" s="96">
        <v>221752</v>
      </c>
      <c r="L15" s="96">
        <v>0</v>
      </c>
      <c r="M15" s="96">
        <v>0</v>
      </c>
      <c r="N15" s="96">
        <v>0</v>
      </c>
      <c r="O15" s="96">
        <v>0</v>
      </c>
      <c r="P15" s="96">
        <v>0</v>
      </c>
      <c r="Q15" s="179">
        <v>241282</v>
      </c>
      <c r="R15" s="192"/>
    </row>
    <row r="16" spans="2:18" ht="16.5" customHeight="1" x14ac:dyDescent="0.25">
      <c r="B16" s="175" t="s">
        <v>24</v>
      </c>
      <c r="C16" s="96">
        <v>-2477</v>
      </c>
      <c r="D16" s="96">
        <v>-4696</v>
      </c>
      <c r="E16" s="96">
        <v>1356</v>
      </c>
      <c r="F16" s="96">
        <v>-3876</v>
      </c>
      <c r="G16" s="96">
        <v>4418</v>
      </c>
      <c r="H16" s="96">
        <v>1336</v>
      </c>
      <c r="I16" s="96">
        <v>50194</v>
      </c>
      <c r="J16" s="96">
        <v>47806</v>
      </c>
      <c r="K16" s="96">
        <v>5592</v>
      </c>
      <c r="L16" s="96">
        <v>1452</v>
      </c>
      <c r="M16" s="96">
        <v>-2447</v>
      </c>
      <c r="N16" s="96">
        <v>29587</v>
      </c>
      <c r="O16" s="96">
        <v>0</v>
      </c>
      <c r="P16" s="96">
        <v>588</v>
      </c>
      <c r="Q16" s="179">
        <v>128832</v>
      </c>
      <c r="R16" s="192"/>
    </row>
    <row r="17" spans="2:18" ht="16.5" customHeight="1" x14ac:dyDescent="0.25">
      <c r="B17" s="175" t="s">
        <v>25</v>
      </c>
      <c r="C17" s="96">
        <v>0</v>
      </c>
      <c r="D17" s="96">
        <v>-7751</v>
      </c>
      <c r="E17" s="96">
        <v>3743</v>
      </c>
      <c r="F17" s="96">
        <v>8121</v>
      </c>
      <c r="G17" s="96">
        <v>3521</v>
      </c>
      <c r="H17" s="96">
        <v>5795</v>
      </c>
      <c r="I17" s="96">
        <v>43125</v>
      </c>
      <c r="J17" s="96">
        <v>40533</v>
      </c>
      <c r="K17" s="96">
        <v>0</v>
      </c>
      <c r="L17" s="96">
        <v>15938</v>
      </c>
      <c r="M17" s="96">
        <v>2314</v>
      </c>
      <c r="N17" s="96">
        <v>17533</v>
      </c>
      <c r="O17" s="96">
        <v>9400</v>
      </c>
      <c r="P17" s="96">
        <v>-12445</v>
      </c>
      <c r="Q17" s="179">
        <v>129826</v>
      </c>
      <c r="R17" s="192"/>
    </row>
    <row r="18" spans="2:18" ht="16.5" customHeight="1" x14ac:dyDescent="0.25">
      <c r="B18" s="175" t="s">
        <v>26</v>
      </c>
      <c r="C18" s="96">
        <v>-6796</v>
      </c>
      <c r="D18" s="96">
        <v>-27950</v>
      </c>
      <c r="E18" s="96">
        <v>7000</v>
      </c>
      <c r="F18" s="96">
        <v>-145770</v>
      </c>
      <c r="G18" s="96">
        <v>7056</v>
      </c>
      <c r="H18" s="96">
        <v>-4621</v>
      </c>
      <c r="I18" s="96">
        <v>39636</v>
      </c>
      <c r="J18" s="96">
        <v>43201</v>
      </c>
      <c r="K18" s="96">
        <v>7871</v>
      </c>
      <c r="L18" s="96">
        <v>11424</v>
      </c>
      <c r="M18" s="96">
        <v>32219</v>
      </c>
      <c r="N18" s="96">
        <v>76047</v>
      </c>
      <c r="O18" s="96">
        <v>116918</v>
      </c>
      <c r="P18" s="96">
        <v>-217497</v>
      </c>
      <c r="Q18" s="179">
        <v>-61261</v>
      </c>
      <c r="R18" s="192"/>
    </row>
    <row r="19" spans="2:18" ht="16.5" customHeight="1" x14ac:dyDescent="0.25">
      <c r="B19" s="175" t="s">
        <v>27</v>
      </c>
      <c r="C19" s="96">
        <v>0</v>
      </c>
      <c r="D19" s="96">
        <v>6746</v>
      </c>
      <c r="E19" s="96">
        <v>7803</v>
      </c>
      <c r="F19" s="96">
        <v>48880</v>
      </c>
      <c r="G19" s="96">
        <v>4667</v>
      </c>
      <c r="H19" s="96">
        <v>23716</v>
      </c>
      <c r="I19" s="96">
        <v>88501</v>
      </c>
      <c r="J19" s="96">
        <v>107240</v>
      </c>
      <c r="K19" s="96">
        <v>0</v>
      </c>
      <c r="L19" s="96">
        <v>2183</v>
      </c>
      <c r="M19" s="96">
        <v>28796</v>
      </c>
      <c r="N19" s="96">
        <v>57778</v>
      </c>
      <c r="O19" s="96">
        <v>0</v>
      </c>
      <c r="P19" s="96">
        <v>-13197</v>
      </c>
      <c r="Q19" s="179">
        <v>363113</v>
      </c>
      <c r="R19" s="192"/>
    </row>
    <row r="20" spans="2:18" ht="16.5" customHeight="1" x14ac:dyDescent="0.25">
      <c r="B20" s="175" t="s">
        <v>28</v>
      </c>
      <c r="C20" s="96">
        <v>-3564</v>
      </c>
      <c r="D20" s="96">
        <v>-6000</v>
      </c>
      <c r="E20" s="96">
        <v>15226</v>
      </c>
      <c r="F20" s="96">
        <v>-3095</v>
      </c>
      <c r="G20" s="96">
        <v>11310</v>
      </c>
      <c r="H20" s="96">
        <v>9542</v>
      </c>
      <c r="I20" s="96">
        <v>59058</v>
      </c>
      <c r="J20" s="96">
        <v>43427</v>
      </c>
      <c r="K20" s="96">
        <v>0</v>
      </c>
      <c r="L20" s="96">
        <v>21377</v>
      </c>
      <c r="M20" s="96">
        <v>12001</v>
      </c>
      <c r="N20" s="96">
        <v>43636</v>
      </c>
      <c r="O20" s="96">
        <v>-132825</v>
      </c>
      <c r="P20" s="96">
        <v>-107</v>
      </c>
      <c r="Q20" s="179">
        <v>69987</v>
      </c>
      <c r="R20" s="192"/>
    </row>
    <row r="21" spans="2:18" ht="16.5" customHeight="1" x14ac:dyDescent="0.25">
      <c r="B21" s="175" t="s">
        <v>29</v>
      </c>
      <c r="C21" s="96">
        <v>-24260</v>
      </c>
      <c r="D21" s="96">
        <v>-596</v>
      </c>
      <c r="E21" s="96">
        <v>10660</v>
      </c>
      <c r="F21" s="96">
        <v>-28739</v>
      </c>
      <c r="G21" s="96">
        <v>1087</v>
      </c>
      <c r="H21" s="96">
        <v>13749</v>
      </c>
      <c r="I21" s="96">
        <v>71957</v>
      </c>
      <c r="J21" s="96">
        <v>35851</v>
      </c>
      <c r="K21" s="96">
        <v>0</v>
      </c>
      <c r="L21" s="96">
        <v>4005</v>
      </c>
      <c r="M21" s="96">
        <v>21353</v>
      </c>
      <c r="N21" s="96">
        <v>61389</v>
      </c>
      <c r="O21" s="96">
        <v>14193</v>
      </c>
      <c r="P21" s="96">
        <v>-5915</v>
      </c>
      <c r="Q21" s="179">
        <v>174732</v>
      </c>
      <c r="R21" s="192"/>
    </row>
    <row r="22" spans="2:18" ht="16.5" customHeight="1" x14ac:dyDescent="0.25">
      <c r="B22" s="175" t="s">
        <v>30</v>
      </c>
      <c r="C22" s="96">
        <v>0</v>
      </c>
      <c r="D22" s="96">
        <v>828</v>
      </c>
      <c r="E22" s="96">
        <v>1522</v>
      </c>
      <c r="F22" s="96">
        <v>554</v>
      </c>
      <c r="G22" s="96">
        <v>1483</v>
      </c>
      <c r="H22" s="96">
        <v>7341</v>
      </c>
      <c r="I22" s="96">
        <v>15878</v>
      </c>
      <c r="J22" s="96">
        <v>13201</v>
      </c>
      <c r="K22" s="96">
        <v>0</v>
      </c>
      <c r="L22" s="96">
        <v>-753</v>
      </c>
      <c r="M22" s="96">
        <v>2498</v>
      </c>
      <c r="N22" s="96">
        <v>16635</v>
      </c>
      <c r="O22" s="96">
        <v>0</v>
      </c>
      <c r="P22" s="96">
        <v>-5369</v>
      </c>
      <c r="Q22" s="179">
        <v>53819</v>
      </c>
      <c r="R22" s="192"/>
    </row>
    <row r="23" spans="2:18" ht="16.5" customHeight="1" x14ac:dyDescent="0.25">
      <c r="B23" s="175" t="s">
        <v>31</v>
      </c>
      <c r="C23" s="96">
        <v>0</v>
      </c>
      <c r="D23" s="96">
        <v>5</v>
      </c>
      <c r="E23" s="96">
        <v>28</v>
      </c>
      <c r="F23" s="96">
        <v>43</v>
      </c>
      <c r="G23" s="96">
        <v>38</v>
      </c>
      <c r="H23" s="96">
        <v>160</v>
      </c>
      <c r="I23" s="96">
        <v>13867</v>
      </c>
      <c r="J23" s="96">
        <v>5552</v>
      </c>
      <c r="K23" s="96">
        <v>105822</v>
      </c>
      <c r="L23" s="96">
        <v>41</v>
      </c>
      <c r="M23" s="96">
        <v>22</v>
      </c>
      <c r="N23" s="96">
        <v>94</v>
      </c>
      <c r="O23" s="96">
        <v>0</v>
      </c>
      <c r="P23" s="96">
        <v>-8</v>
      </c>
      <c r="Q23" s="179">
        <v>125664</v>
      </c>
      <c r="R23" s="192"/>
    </row>
    <row r="24" spans="2:18" ht="16.5" customHeight="1" x14ac:dyDescent="0.25">
      <c r="B24" s="175" t="s">
        <v>32</v>
      </c>
      <c r="C24" s="96">
        <v>-6215</v>
      </c>
      <c r="D24" s="96">
        <v>-2830</v>
      </c>
      <c r="E24" s="96">
        <v>3555</v>
      </c>
      <c r="F24" s="96">
        <v>13197</v>
      </c>
      <c r="G24" s="96">
        <v>8256</v>
      </c>
      <c r="H24" s="96">
        <v>5980</v>
      </c>
      <c r="I24" s="96">
        <v>89371</v>
      </c>
      <c r="J24" s="96">
        <v>54282</v>
      </c>
      <c r="K24" s="96">
        <v>0</v>
      </c>
      <c r="L24" s="96">
        <v>38241</v>
      </c>
      <c r="M24" s="96">
        <v>9138</v>
      </c>
      <c r="N24" s="96">
        <v>9277</v>
      </c>
      <c r="O24" s="96">
        <v>120366</v>
      </c>
      <c r="P24" s="96">
        <v>9826</v>
      </c>
      <c r="Q24" s="179">
        <v>352443</v>
      </c>
      <c r="R24" s="192"/>
    </row>
    <row r="25" spans="2:18" ht="16.5" customHeight="1" x14ac:dyDescent="0.25">
      <c r="B25" s="175" t="s">
        <v>33</v>
      </c>
      <c r="C25" s="96">
        <v>2</v>
      </c>
      <c r="D25" s="96">
        <v>-12951</v>
      </c>
      <c r="E25" s="96">
        <v>3866</v>
      </c>
      <c r="F25" s="96">
        <v>-43684</v>
      </c>
      <c r="G25" s="96">
        <v>1285</v>
      </c>
      <c r="H25" s="96">
        <v>26806</v>
      </c>
      <c r="I25" s="96">
        <v>26942</v>
      </c>
      <c r="J25" s="96">
        <v>47452</v>
      </c>
      <c r="K25" s="96">
        <v>0</v>
      </c>
      <c r="L25" s="96">
        <v>-2336</v>
      </c>
      <c r="M25" s="96">
        <v>-22253</v>
      </c>
      <c r="N25" s="96">
        <v>63010</v>
      </c>
      <c r="O25" s="96">
        <v>10867</v>
      </c>
      <c r="P25" s="96">
        <v>-1089</v>
      </c>
      <c r="Q25" s="179">
        <v>97918</v>
      </c>
      <c r="R25" s="192"/>
    </row>
    <row r="26" spans="2:18" ht="16.5" customHeight="1" x14ac:dyDescent="0.25">
      <c r="B26" s="175" t="s">
        <v>34</v>
      </c>
      <c r="C26" s="96">
        <v>0</v>
      </c>
      <c r="D26" s="96">
        <v>-3112</v>
      </c>
      <c r="E26" s="96">
        <v>2054</v>
      </c>
      <c r="F26" s="96">
        <v>1090</v>
      </c>
      <c r="G26" s="96">
        <v>5666</v>
      </c>
      <c r="H26" s="96">
        <v>576</v>
      </c>
      <c r="I26" s="96">
        <v>48315</v>
      </c>
      <c r="J26" s="96">
        <v>51121</v>
      </c>
      <c r="K26" s="96">
        <v>0</v>
      </c>
      <c r="L26" s="96">
        <v>1929</v>
      </c>
      <c r="M26" s="96">
        <v>-1169</v>
      </c>
      <c r="N26" s="96">
        <v>8607</v>
      </c>
      <c r="O26" s="96">
        <v>0</v>
      </c>
      <c r="P26" s="96">
        <v>8184</v>
      </c>
      <c r="Q26" s="179">
        <v>123262</v>
      </c>
      <c r="R26" s="192"/>
    </row>
    <row r="27" spans="2:18" ht="16.5" customHeight="1" x14ac:dyDescent="0.25">
      <c r="B27" s="175" t="s">
        <v>35</v>
      </c>
      <c r="C27" s="96">
        <v>0</v>
      </c>
      <c r="D27" s="96">
        <v>1698</v>
      </c>
      <c r="E27" s="96">
        <v>3959</v>
      </c>
      <c r="F27" s="96">
        <v>4344</v>
      </c>
      <c r="G27" s="96">
        <v>11429</v>
      </c>
      <c r="H27" s="96">
        <v>224</v>
      </c>
      <c r="I27" s="96">
        <v>46453</v>
      </c>
      <c r="J27" s="96">
        <v>62009</v>
      </c>
      <c r="K27" s="96">
        <v>0</v>
      </c>
      <c r="L27" s="96">
        <v>4255</v>
      </c>
      <c r="M27" s="96">
        <v>3363</v>
      </c>
      <c r="N27" s="96">
        <v>5919</v>
      </c>
      <c r="O27" s="96">
        <v>154873</v>
      </c>
      <c r="P27" s="96">
        <v>7834</v>
      </c>
      <c r="Q27" s="179">
        <v>306358</v>
      </c>
      <c r="R27" s="192"/>
    </row>
    <row r="28" spans="2:18" ht="16.5" customHeight="1" x14ac:dyDescent="0.25">
      <c r="B28" s="175" t="s">
        <v>36</v>
      </c>
      <c r="C28" s="96">
        <v>-438</v>
      </c>
      <c r="D28" s="96">
        <v>-35210</v>
      </c>
      <c r="E28" s="96">
        <v>1988</v>
      </c>
      <c r="F28" s="96">
        <v>-33423</v>
      </c>
      <c r="G28" s="96">
        <v>3878</v>
      </c>
      <c r="H28" s="96">
        <v>12836</v>
      </c>
      <c r="I28" s="96">
        <v>22151</v>
      </c>
      <c r="J28" s="96">
        <v>18437</v>
      </c>
      <c r="K28" s="96">
        <v>0</v>
      </c>
      <c r="L28" s="96">
        <v>2575</v>
      </c>
      <c r="M28" s="96">
        <v>-1564</v>
      </c>
      <c r="N28" s="96">
        <v>46735</v>
      </c>
      <c r="O28" s="96">
        <v>0</v>
      </c>
      <c r="P28" s="96">
        <v>-18472</v>
      </c>
      <c r="Q28" s="179">
        <v>19494</v>
      </c>
      <c r="R28" s="192"/>
    </row>
    <row r="29" spans="2:18" ht="16.5" customHeight="1" x14ac:dyDescent="0.25">
      <c r="B29" s="175" t="s">
        <v>200</v>
      </c>
      <c r="C29" s="96">
        <v>0</v>
      </c>
      <c r="D29" s="96">
        <v>-12041</v>
      </c>
      <c r="E29" s="96">
        <v>1773</v>
      </c>
      <c r="F29" s="96">
        <v>-2068</v>
      </c>
      <c r="G29" s="96">
        <v>-5439</v>
      </c>
      <c r="H29" s="96">
        <v>1854</v>
      </c>
      <c r="I29" s="96">
        <v>39174</v>
      </c>
      <c r="J29" s="96">
        <v>22488</v>
      </c>
      <c r="K29" s="96">
        <v>0</v>
      </c>
      <c r="L29" s="96">
        <v>-2310</v>
      </c>
      <c r="M29" s="96">
        <v>3086</v>
      </c>
      <c r="N29" s="96">
        <v>15003</v>
      </c>
      <c r="O29" s="96">
        <v>0</v>
      </c>
      <c r="P29" s="96">
        <v>5218</v>
      </c>
      <c r="Q29" s="179">
        <v>66738</v>
      </c>
      <c r="R29" s="192"/>
    </row>
    <row r="30" spans="2:18" ht="16.5" customHeight="1" x14ac:dyDescent="0.25">
      <c r="B30" s="175" t="s">
        <v>213</v>
      </c>
      <c r="C30" s="96">
        <v>-5586</v>
      </c>
      <c r="D30" s="96">
        <v>-2851</v>
      </c>
      <c r="E30" s="96">
        <v>766</v>
      </c>
      <c r="F30" s="96">
        <v>-625</v>
      </c>
      <c r="G30" s="96">
        <v>5316</v>
      </c>
      <c r="H30" s="96">
        <v>-286</v>
      </c>
      <c r="I30" s="96">
        <v>9057</v>
      </c>
      <c r="J30" s="96">
        <v>4318</v>
      </c>
      <c r="K30" s="96">
        <v>0</v>
      </c>
      <c r="L30" s="96">
        <v>1583</v>
      </c>
      <c r="M30" s="96">
        <v>1221</v>
      </c>
      <c r="N30" s="96">
        <v>2711</v>
      </c>
      <c r="O30" s="96">
        <v>0</v>
      </c>
      <c r="P30" s="96">
        <v>-32</v>
      </c>
      <c r="Q30" s="179">
        <v>15591</v>
      </c>
      <c r="R30" s="192"/>
    </row>
    <row r="31" spans="2:18" ht="16.5" customHeight="1" x14ac:dyDescent="0.25">
      <c r="B31" s="175" t="s">
        <v>37</v>
      </c>
      <c r="C31" s="96">
        <v>0</v>
      </c>
      <c r="D31" s="96">
        <v>-2588</v>
      </c>
      <c r="E31" s="96">
        <v>5194</v>
      </c>
      <c r="F31" s="96">
        <v>-6814</v>
      </c>
      <c r="G31" s="96">
        <v>116</v>
      </c>
      <c r="H31" s="96">
        <v>1973</v>
      </c>
      <c r="I31" s="96">
        <v>55598</v>
      </c>
      <c r="J31" s="96">
        <v>48519</v>
      </c>
      <c r="K31" s="96">
        <v>0</v>
      </c>
      <c r="L31" s="96">
        <v>-1033</v>
      </c>
      <c r="M31" s="96">
        <v>-654</v>
      </c>
      <c r="N31" s="96">
        <v>47040</v>
      </c>
      <c r="O31" s="96">
        <v>0</v>
      </c>
      <c r="P31" s="96">
        <v>-1206</v>
      </c>
      <c r="Q31" s="179">
        <v>146144</v>
      </c>
      <c r="R31" s="192"/>
    </row>
    <row r="32" spans="2:18" ht="16.5" customHeight="1" x14ac:dyDescent="0.25">
      <c r="B32" s="175" t="s">
        <v>141</v>
      </c>
      <c r="C32" s="96">
        <v>0</v>
      </c>
      <c r="D32" s="96">
        <v>475</v>
      </c>
      <c r="E32" s="96">
        <v>1352</v>
      </c>
      <c r="F32" s="96">
        <v>4267</v>
      </c>
      <c r="G32" s="96">
        <v>2393</v>
      </c>
      <c r="H32" s="96">
        <v>-185</v>
      </c>
      <c r="I32" s="96">
        <v>25350</v>
      </c>
      <c r="J32" s="96">
        <v>22434</v>
      </c>
      <c r="K32" s="96">
        <v>0</v>
      </c>
      <c r="L32" s="96">
        <v>13702</v>
      </c>
      <c r="M32" s="96">
        <v>5548</v>
      </c>
      <c r="N32" s="96">
        <v>11209</v>
      </c>
      <c r="O32" s="96">
        <v>2488</v>
      </c>
      <c r="P32" s="96">
        <v>-151</v>
      </c>
      <c r="Q32" s="179">
        <v>88883</v>
      </c>
      <c r="R32" s="192"/>
    </row>
    <row r="33" spans="2:18" ht="16.5" customHeight="1" x14ac:dyDescent="0.25">
      <c r="B33" s="175" t="s">
        <v>234</v>
      </c>
      <c r="C33" s="96">
        <v>0</v>
      </c>
      <c r="D33" s="96">
        <v>792</v>
      </c>
      <c r="E33" s="96">
        <v>84</v>
      </c>
      <c r="F33" s="96">
        <v>-5572</v>
      </c>
      <c r="G33" s="96">
        <v>4286</v>
      </c>
      <c r="H33" s="96">
        <v>-251</v>
      </c>
      <c r="I33" s="96">
        <v>20089</v>
      </c>
      <c r="J33" s="96">
        <v>10514</v>
      </c>
      <c r="K33" s="96">
        <v>0</v>
      </c>
      <c r="L33" s="96">
        <v>7782</v>
      </c>
      <c r="M33" s="96">
        <v>2891</v>
      </c>
      <c r="N33" s="96">
        <v>7428</v>
      </c>
      <c r="O33" s="96">
        <v>0</v>
      </c>
      <c r="P33" s="96">
        <v>-1074</v>
      </c>
      <c r="Q33" s="179">
        <v>46969</v>
      </c>
      <c r="R33" s="192"/>
    </row>
    <row r="34" spans="2:18" ht="16.5" customHeight="1" x14ac:dyDescent="0.25">
      <c r="B34" s="175" t="s">
        <v>142</v>
      </c>
      <c r="C34" s="96">
        <v>0</v>
      </c>
      <c r="D34" s="96">
        <v>-233</v>
      </c>
      <c r="E34" s="96">
        <v>1060</v>
      </c>
      <c r="F34" s="96">
        <v>-1254</v>
      </c>
      <c r="G34" s="96">
        <v>10334</v>
      </c>
      <c r="H34" s="96">
        <v>2513</v>
      </c>
      <c r="I34" s="96">
        <v>34500</v>
      </c>
      <c r="J34" s="96">
        <v>33400</v>
      </c>
      <c r="K34" s="96">
        <v>0</v>
      </c>
      <c r="L34" s="96">
        <v>11255</v>
      </c>
      <c r="M34" s="96">
        <v>945</v>
      </c>
      <c r="N34" s="96">
        <v>11716</v>
      </c>
      <c r="O34" s="96">
        <v>-11638</v>
      </c>
      <c r="P34" s="96">
        <v>-4380</v>
      </c>
      <c r="Q34" s="179">
        <v>88218</v>
      </c>
      <c r="R34" s="192"/>
    </row>
    <row r="35" spans="2:18" ht="16.5" customHeight="1" x14ac:dyDescent="0.25">
      <c r="B35" s="175" t="s">
        <v>143</v>
      </c>
      <c r="C35" s="96">
        <v>0</v>
      </c>
      <c r="D35" s="96">
        <v>-6551</v>
      </c>
      <c r="E35" s="96">
        <v>1696</v>
      </c>
      <c r="F35" s="96">
        <v>-6995</v>
      </c>
      <c r="G35" s="96">
        <v>-3138</v>
      </c>
      <c r="H35" s="96">
        <v>-1535</v>
      </c>
      <c r="I35" s="96">
        <v>30989</v>
      </c>
      <c r="J35" s="96">
        <v>12429</v>
      </c>
      <c r="K35" s="96">
        <v>0</v>
      </c>
      <c r="L35" s="96">
        <v>306</v>
      </c>
      <c r="M35" s="96">
        <v>1414</v>
      </c>
      <c r="N35" s="96">
        <v>53174</v>
      </c>
      <c r="O35" s="96">
        <v>-93199</v>
      </c>
      <c r="P35" s="96">
        <v>-7516</v>
      </c>
      <c r="Q35" s="179">
        <v>-18925</v>
      </c>
      <c r="R35" s="192"/>
    </row>
    <row r="36" spans="2:18" ht="16.5" customHeight="1" x14ac:dyDescent="0.25">
      <c r="B36" s="175" t="s">
        <v>235</v>
      </c>
      <c r="C36" s="96">
        <v>0</v>
      </c>
      <c r="D36" s="96">
        <v>625</v>
      </c>
      <c r="E36" s="96">
        <v>3010</v>
      </c>
      <c r="F36" s="96">
        <v>-7937</v>
      </c>
      <c r="G36" s="96">
        <v>-301</v>
      </c>
      <c r="H36" s="96">
        <v>1592</v>
      </c>
      <c r="I36" s="96">
        <v>29800</v>
      </c>
      <c r="J36" s="96">
        <v>25065</v>
      </c>
      <c r="K36" s="96">
        <v>6355</v>
      </c>
      <c r="L36" s="96">
        <v>674</v>
      </c>
      <c r="M36" s="96">
        <v>-8553</v>
      </c>
      <c r="N36" s="96">
        <v>11697</v>
      </c>
      <c r="O36" s="96">
        <v>-738</v>
      </c>
      <c r="P36" s="96">
        <v>-1970</v>
      </c>
      <c r="Q36" s="179">
        <v>59320</v>
      </c>
      <c r="R36" s="192"/>
    </row>
    <row r="37" spans="2:18" ht="16.5" customHeight="1" x14ac:dyDescent="0.25">
      <c r="B37" s="175" t="s">
        <v>38</v>
      </c>
      <c r="C37" s="96">
        <v>0</v>
      </c>
      <c r="D37" s="96">
        <v>1918</v>
      </c>
      <c r="E37" s="96">
        <v>892</v>
      </c>
      <c r="F37" s="96">
        <v>4856</v>
      </c>
      <c r="G37" s="96">
        <v>594</v>
      </c>
      <c r="H37" s="96">
        <v>123</v>
      </c>
      <c r="I37" s="96">
        <v>8310</v>
      </c>
      <c r="J37" s="96">
        <v>9921</v>
      </c>
      <c r="K37" s="96">
        <v>0</v>
      </c>
      <c r="L37" s="96">
        <v>1339</v>
      </c>
      <c r="M37" s="96">
        <v>3362</v>
      </c>
      <c r="N37" s="96">
        <v>4936</v>
      </c>
      <c r="O37" s="96">
        <v>-8011</v>
      </c>
      <c r="P37" s="96">
        <v>17343</v>
      </c>
      <c r="Q37" s="179">
        <v>45584</v>
      </c>
      <c r="R37" s="192"/>
    </row>
    <row r="38" spans="2:18" ht="16.5" customHeight="1" x14ac:dyDescent="0.25">
      <c r="B38" s="175" t="s">
        <v>39</v>
      </c>
      <c r="C38" s="96">
        <v>0</v>
      </c>
      <c r="D38" s="96">
        <v>-2885</v>
      </c>
      <c r="E38" s="96">
        <v>4169</v>
      </c>
      <c r="F38" s="96">
        <v>-6483</v>
      </c>
      <c r="G38" s="96">
        <v>2385</v>
      </c>
      <c r="H38" s="96">
        <v>10242</v>
      </c>
      <c r="I38" s="96">
        <v>11886</v>
      </c>
      <c r="J38" s="96">
        <v>7365</v>
      </c>
      <c r="K38" s="96">
        <v>0</v>
      </c>
      <c r="L38" s="96">
        <v>1962</v>
      </c>
      <c r="M38" s="96">
        <v>16675</v>
      </c>
      <c r="N38" s="96">
        <v>26204</v>
      </c>
      <c r="O38" s="96">
        <v>627</v>
      </c>
      <c r="P38" s="96">
        <v>-871</v>
      </c>
      <c r="Q38" s="179">
        <v>71277</v>
      </c>
      <c r="R38" s="192"/>
    </row>
    <row r="39" spans="2:18" ht="16.5" customHeight="1" x14ac:dyDescent="0.25">
      <c r="B39" s="175" t="s">
        <v>40</v>
      </c>
      <c r="C39" s="96">
        <v>0</v>
      </c>
      <c r="D39" s="96">
        <v>-1391</v>
      </c>
      <c r="E39" s="96">
        <v>5189</v>
      </c>
      <c r="F39" s="96">
        <v>3631</v>
      </c>
      <c r="G39" s="96">
        <v>645</v>
      </c>
      <c r="H39" s="96">
        <v>5247</v>
      </c>
      <c r="I39" s="96">
        <v>34863</v>
      </c>
      <c r="J39" s="96">
        <v>23391</v>
      </c>
      <c r="K39" s="96">
        <v>0</v>
      </c>
      <c r="L39" s="96">
        <v>2769</v>
      </c>
      <c r="M39" s="96">
        <v>3791</v>
      </c>
      <c r="N39" s="96">
        <v>13837</v>
      </c>
      <c r="O39" s="96">
        <v>0</v>
      </c>
      <c r="P39" s="96">
        <v>32</v>
      </c>
      <c r="Q39" s="179">
        <v>92003</v>
      </c>
      <c r="R39" s="192"/>
    </row>
    <row r="40" spans="2:18" ht="16.5" customHeight="1" x14ac:dyDescent="0.25">
      <c r="B40" s="175" t="s">
        <v>41</v>
      </c>
      <c r="C40" s="96">
        <v>0</v>
      </c>
      <c r="D40" s="96">
        <v>3844</v>
      </c>
      <c r="E40" s="96">
        <v>31</v>
      </c>
      <c r="F40" s="96">
        <v>4130</v>
      </c>
      <c r="G40" s="96">
        <v>606</v>
      </c>
      <c r="H40" s="96">
        <v>84</v>
      </c>
      <c r="I40" s="96">
        <v>44414</v>
      </c>
      <c r="J40" s="96">
        <v>26937</v>
      </c>
      <c r="K40" s="96">
        <v>0</v>
      </c>
      <c r="L40" s="96">
        <v>205</v>
      </c>
      <c r="M40" s="96">
        <v>-58</v>
      </c>
      <c r="N40" s="96">
        <v>2302</v>
      </c>
      <c r="O40" s="96">
        <v>0</v>
      </c>
      <c r="P40" s="96">
        <v>1363</v>
      </c>
      <c r="Q40" s="179">
        <v>83857</v>
      </c>
      <c r="R40" s="192"/>
    </row>
    <row r="41" spans="2:18" ht="16.5" customHeight="1" x14ac:dyDescent="0.25">
      <c r="B41" s="175" t="s">
        <v>42</v>
      </c>
      <c r="C41" s="96">
        <v>0</v>
      </c>
      <c r="D41" s="96">
        <v>-2179</v>
      </c>
      <c r="E41" s="96">
        <v>131</v>
      </c>
      <c r="F41" s="96">
        <v>11916</v>
      </c>
      <c r="G41" s="96">
        <v>494</v>
      </c>
      <c r="H41" s="96">
        <v>-59</v>
      </c>
      <c r="I41" s="96">
        <v>9852</v>
      </c>
      <c r="J41" s="96">
        <v>4708</v>
      </c>
      <c r="K41" s="96">
        <v>1876</v>
      </c>
      <c r="L41" s="96">
        <v>416</v>
      </c>
      <c r="M41" s="96">
        <v>-1083</v>
      </c>
      <c r="N41" s="96">
        <v>1374</v>
      </c>
      <c r="O41" s="96">
        <v>0</v>
      </c>
      <c r="P41" s="96">
        <v>47</v>
      </c>
      <c r="Q41" s="179">
        <v>27493</v>
      </c>
      <c r="R41" s="192"/>
    </row>
    <row r="42" spans="2:18" ht="16.5" customHeight="1" x14ac:dyDescent="0.25">
      <c r="B42" s="175" t="s">
        <v>43</v>
      </c>
      <c r="C42" s="96">
        <v>-2218</v>
      </c>
      <c r="D42" s="96">
        <v>-9598</v>
      </c>
      <c r="E42" s="96">
        <v>15425</v>
      </c>
      <c r="F42" s="96">
        <v>11295</v>
      </c>
      <c r="G42" s="96">
        <v>7405</v>
      </c>
      <c r="H42" s="96">
        <v>876</v>
      </c>
      <c r="I42" s="96">
        <v>96970</v>
      </c>
      <c r="J42" s="96">
        <v>74124</v>
      </c>
      <c r="K42" s="96">
        <v>0</v>
      </c>
      <c r="L42" s="96">
        <v>10442</v>
      </c>
      <c r="M42" s="96">
        <v>6759</v>
      </c>
      <c r="N42" s="96">
        <v>34662</v>
      </c>
      <c r="O42" s="96">
        <v>324140</v>
      </c>
      <c r="P42" s="96">
        <v>-17312</v>
      </c>
      <c r="Q42" s="179">
        <v>552970</v>
      </c>
      <c r="R42" s="192"/>
    </row>
    <row r="43" spans="2:18" ht="16.5" customHeight="1" x14ac:dyDescent="0.25">
      <c r="B43" s="175" t="s">
        <v>44</v>
      </c>
      <c r="C43" s="96">
        <v>0</v>
      </c>
      <c r="D43" s="96">
        <v>97</v>
      </c>
      <c r="E43" s="96">
        <v>3</v>
      </c>
      <c r="F43" s="96">
        <v>42</v>
      </c>
      <c r="G43" s="96">
        <v>307</v>
      </c>
      <c r="H43" s="96">
        <v>125</v>
      </c>
      <c r="I43" s="96">
        <v>24553</v>
      </c>
      <c r="J43" s="96">
        <v>12624</v>
      </c>
      <c r="K43" s="96">
        <v>45926</v>
      </c>
      <c r="L43" s="96">
        <v>10</v>
      </c>
      <c r="M43" s="96">
        <v>23</v>
      </c>
      <c r="N43" s="96">
        <v>93</v>
      </c>
      <c r="O43" s="96">
        <v>0</v>
      </c>
      <c r="P43" s="96">
        <v>555</v>
      </c>
      <c r="Q43" s="179">
        <v>84358</v>
      </c>
      <c r="R43" s="192"/>
    </row>
    <row r="44" spans="2:18" ht="16.5" customHeight="1" x14ac:dyDescent="0.25">
      <c r="B44" s="177" t="s">
        <v>45</v>
      </c>
      <c r="C44" s="178">
        <f>SUM(C7:C43)</f>
        <v>-53334</v>
      </c>
      <c r="D44" s="178">
        <f t="shared" ref="D44:Q44" si="0">SUM(D7:D43)</f>
        <v>-168995</v>
      </c>
      <c r="E44" s="178">
        <f t="shared" si="0"/>
        <v>115492</v>
      </c>
      <c r="F44" s="178">
        <f t="shared" si="0"/>
        <v>-235076</v>
      </c>
      <c r="G44" s="178">
        <f t="shared" si="0"/>
        <v>53471</v>
      </c>
      <c r="H44" s="178">
        <f t="shared" si="0"/>
        <v>141691</v>
      </c>
      <c r="I44" s="178">
        <f t="shared" si="0"/>
        <v>1422478</v>
      </c>
      <c r="J44" s="178">
        <f t="shared" si="0"/>
        <v>1351229</v>
      </c>
      <c r="K44" s="178">
        <f t="shared" si="0"/>
        <v>395194</v>
      </c>
      <c r="L44" s="178">
        <f t="shared" si="0"/>
        <v>238194</v>
      </c>
      <c r="M44" s="178">
        <f t="shared" si="0"/>
        <v>182970</v>
      </c>
      <c r="N44" s="178">
        <f t="shared" si="0"/>
        <v>863147</v>
      </c>
      <c r="O44" s="178">
        <f t="shared" si="0"/>
        <v>1244065</v>
      </c>
      <c r="P44" s="178">
        <f t="shared" si="0"/>
        <v>-220164</v>
      </c>
      <c r="Q44" s="178">
        <f t="shared" si="0"/>
        <v>5330364</v>
      </c>
      <c r="R44" s="192"/>
    </row>
    <row r="45" spans="2:18" ht="16.5" customHeight="1" x14ac:dyDescent="0.25">
      <c r="B45" s="282" t="s">
        <v>46</v>
      </c>
      <c r="C45" s="282"/>
      <c r="D45" s="282"/>
      <c r="E45" s="282"/>
      <c r="F45" s="282"/>
      <c r="G45" s="282"/>
      <c r="H45" s="282"/>
      <c r="I45" s="282"/>
      <c r="J45" s="282"/>
      <c r="K45" s="282"/>
      <c r="L45" s="282"/>
      <c r="M45" s="282"/>
      <c r="N45" s="282"/>
      <c r="O45" s="282"/>
      <c r="P45" s="282"/>
      <c r="Q45" s="282"/>
      <c r="R45" s="193"/>
    </row>
    <row r="46" spans="2:18" ht="16.5" customHeight="1" x14ac:dyDescent="0.25">
      <c r="B46" s="175" t="s">
        <v>47</v>
      </c>
      <c r="C46" s="96">
        <v>3661</v>
      </c>
      <c r="D46" s="96">
        <v>102658</v>
      </c>
      <c r="E46" s="96">
        <v>-245</v>
      </c>
      <c r="F46" s="96">
        <v>144825</v>
      </c>
      <c r="G46" s="96">
        <v>6594</v>
      </c>
      <c r="H46" s="96">
        <v>14229</v>
      </c>
      <c r="I46" s="96">
        <v>203</v>
      </c>
      <c r="J46" s="96">
        <v>7331</v>
      </c>
      <c r="K46" s="96">
        <v>0</v>
      </c>
      <c r="L46" s="96">
        <v>3935</v>
      </c>
      <c r="M46" s="96">
        <v>182</v>
      </c>
      <c r="N46" s="96">
        <v>940</v>
      </c>
      <c r="O46" s="96">
        <v>88123</v>
      </c>
      <c r="P46" s="96">
        <v>59331</v>
      </c>
      <c r="Q46" s="179">
        <v>431768</v>
      </c>
      <c r="R46" s="192"/>
    </row>
    <row r="47" spans="2:18" ht="16.5" customHeight="1" x14ac:dyDescent="0.25">
      <c r="B47" s="175" t="s">
        <v>65</v>
      </c>
      <c r="C47" s="96">
        <v>392</v>
      </c>
      <c r="D47" s="96">
        <v>52139</v>
      </c>
      <c r="E47" s="96">
        <v>0</v>
      </c>
      <c r="F47" s="96">
        <v>245702</v>
      </c>
      <c r="G47" s="96">
        <v>1148</v>
      </c>
      <c r="H47" s="96">
        <v>35870</v>
      </c>
      <c r="I47" s="96">
        <v>0</v>
      </c>
      <c r="J47" s="96">
        <v>26391</v>
      </c>
      <c r="K47" s="96">
        <v>0</v>
      </c>
      <c r="L47" s="96">
        <v>7642</v>
      </c>
      <c r="M47" s="96">
        <v>0</v>
      </c>
      <c r="N47" s="96">
        <v>0</v>
      </c>
      <c r="O47" s="96">
        <v>127971</v>
      </c>
      <c r="P47" s="96">
        <v>97666</v>
      </c>
      <c r="Q47" s="179">
        <v>594922</v>
      </c>
      <c r="R47" s="192"/>
    </row>
    <row r="48" spans="2:18" ht="16.5" customHeight="1" x14ac:dyDescent="0.25">
      <c r="B48" s="175" t="s">
        <v>48</v>
      </c>
      <c r="C48" s="96">
        <v>12452</v>
      </c>
      <c r="D48" s="96">
        <v>109478</v>
      </c>
      <c r="E48" s="96">
        <v>959</v>
      </c>
      <c r="F48" s="96">
        <v>567044</v>
      </c>
      <c r="G48" s="96">
        <v>28503</v>
      </c>
      <c r="H48" s="96">
        <v>75575</v>
      </c>
      <c r="I48" s="96">
        <v>585</v>
      </c>
      <c r="J48" s="96">
        <v>15266</v>
      </c>
      <c r="K48" s="96">
        <v>0</v>
      </c>
      <c r="L48" s="96">
        <v>78618</v>
      </c>
      <c r="M48" s="96">
        <v>43611</v>
      </c>
      <c r="N48" s="96">
        <v>540</v>
      </c>
      <c r="O48" s="96">
        <v>345905</v>
      </c>
      <c r="P48" s="96">
        <v>243370</v>
      </c>
      <c r="Q48" s="179">
        <v>1521907</v>
      </c>
      <c r="R48" s="192"/>
    </row>
    <row r="49" spans="2:19" ht="16.5" customHeight="1" x14ac:dyDescent="0.25">
      <c r="B49" s="177" t="s">
        <v>45</v>
      </c>
      <c r="C49" s="178">
        <f>SUM(C46:C48)</f>
        <v>16505</v>
      </c>
      <c r="D49" s="178">
        <f t="shared" ref="D49:Q49" si="1">SUM(D46:D48)</f>
        <v>264275</v>
      </c>
      <c r="E49" s="178">
        <f t="shared" si="1"/>
        <v>714</v>
      </c>
      <c r="F49" s="178">
        <f t="shared" si="1"/>
        <v>957571</v>
      </c>
      <c r="G49" s="178">
        <f t="shared" si="1"/>
        <v>36245</v>
      </c>
      <c r="H49" s="178">
        <f t="shared" si="1"/>
        <v>125674</v>
      </c>
      <c r="I49" s="178">
        <f t="shared" si="1"/>
        <v>788</v>
      </c>
      <c r="J49" s="178">
        <f t="shared" si="1"/>
        <v>48988</v>
      </c>
      <c r="K49" s="178">
        <f t="shared" si="1"/>
        <v>0</v>
      </c>
      <c r="L49" s="178">
        <f t="shared" si="1"/>
        <v>90195</v>
      </c>
      <c r="M49" s="178">
        <f t="shared" si="1"/>
        <v>43793</v>
      </c>
      <c r="N49" s="178">
        <f t="shared" si="1"/>
        <v>1480</v>
      </c>
      <c r="O49" s="178">
        <f t="shared" si="1"/>
        <v>561999</v>
      </c>
      <c r="P49" s="178">
        <f t="shared" si="1"/>
        <v>400367</v>
      </c>
      <c r="Q49" s="178">
        <f t="shared" si="1"/>
        <v>2548597</v>
      </c>
      <c r="R49" s="192"/>
    </row>
    <row r="50" spans="2:19" ht="20.25" customHeight="1" x14ac:dyDescent="0.25">
      <c r="B50" s="283" t="s">
        <v>50</v>
      </c>
      <c r="C50" s="283"/>
      <c r="D50" s="283"/>
      <c r="E50" s="283"/>
      <c r="F50" s="283"/>
      <c r="G50" s="283"/>
      <c r="H50" s="283"/>
      <c r="I50" s="283"/>
      <c r="J50" s="283"/>
      <c r="K50" s="283"/>
      <c r="L50" s="283"/>
      <c r="M50" s="283"/>
      <c r="N50" s="283"/>
      <c r="O50" s="283"/>
      <c r="P50" s="283"/>
      <c r="Q50" s="283"/>
      <c r="R50" s="194"/>
      <c r="S50" s="9"/>
    </row>
    <row r="51" spans="2:19" x14ac:dyDescent="0.25">
      <c r="B51" s="10"/>
    </row>
    <row r="52" spans="2:19" x14ac:dyDescent="0.25">
      <c r="B52" s="10"/>
    </row>
    <row r="53" spans="2:19" x14ac:dyDescent="0.25">
      <c r="B53" s="10"/>
    </row>
    <row r="54" spans="2:19" x14ac:dyDescent="0.25">
      <c r="B54" s="10"/>
    </row>
    <row r="55" spans="2:19" x14ac:dyDescent="0.25">
      <c r="B55" s="10"/>
    </row>
    <row r="56" spans="2:19" x14ac:dyDescent="0.25">
      <c r="B56" s="10"/>
    </row>
  </sheetData>
  <sheetProtection sheet="1" objects="1" scenarios="1"/>
  <mergeCells count="4">
    <mergeCell ref="B4:Q4"/>
    <mergeCell ref="B6:Q6"/>
    <mergeCell ref="B45:Q45"/>
    <mergeCell ref="B50:Q5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R56"/>
  <sheetViews>
    <sheetView workbookViewId="0">
      <selection activeCell="C7" sqref="C7"/>
    </sheetView>
  </sheetViews>
  <sheetFormatPr defaultColWidth="9.140625" defaultRowHeight="15" x14ac:dyDescent="0.25"/>
  <cols>
    <col min="1" max="1" width="12.42578125" style="10" customWidth="1"/>
    <col min="2" max="2" width="51.28515625" style="18" customWidth="1"/>
    <col min="3" max="17" width="21.5703125" style="10" customWidth="1"/>
    <col min="18" max="18" width="6.140625" style="10" bestFit="1" customWidth="1"/>
    <col min="19" max="16384" width="9.140625" style="10"/>
  </cols>
  <sheetData>
    <row r="3" spans="2:18" ht="5.25" customHeight="1" x14ac:dyDescent="0.25"/>
    <row r="4" spans="2:18" ht="17.25" customHeight="1" x14ac:dyDescent="0.25">
      <c r="B4" s="280" t="s">
        <v>303</v>
      </c>
      <c r="C4" s="280"/>
      <c r="D4" s="280"/>
      <c r="E4" s="280"/>
      <c r="F4" s="280"/>
      <c r="G4" s="280"/>
      <c r="H4" s="280"/>
      <c r="I4" s="280"/>
      <c r="J4" s="280"/>
      <c r="K4" s="280"/>
      <c r="L4" s="280"/>
      <c r="M4" s="280"/>
      <c r="N4" s="280"/>
      <c r="O4" s="280"/>
      <c r="P4" s="280"/>
      <c r="Q4" s="280"/>
      <c r="R4" s="180"/>
    </row>
    <row r="5" spans="2:18" ht="17.25" customHeight="1" x14ac:dyDescent="0.25">
      <c r="B5" s="89" t="s">
        <v>0</v>
      </c>
      <c r="C5" s="92" t="s">
        <v>217</v>
      </c>
      <c r="D5" s="92" t="s">
        <v>218</v>
      </c>
      <c r="E5" s="92" t="s">
        <v>219</v>
      </c>
      <c r="F5" s="92" t="s">
        <v>220</v>
      </c>
      <c r="G5" s="92" t="s">
        <v>221</v>
      </c>
      <c r="H5" s="92" t="s">
        <v>222</v>
      </c>
      <c r="I5" s="92" t="s">
        <v>223</v>
      </c>
      <c r="J5" s="92" t="s">
        <v>224</v>
      </c>
      <c r="K5" s="92" t="s">
        <v>225</v>
      </c>
      <c r="L5" s="92" t="s">
        <v>226</v>
      </c>
      <c r="M5" s="92" t="s">
        <v>227</v>
      </c>
      <c r="N5" s="92" t="s">
        <v>228</v>
      </c>
      <c r="O5" s="92" t="s">
        <v>229</v>
      </c>
      <c r="P5" s="92" t="s">
        <v>230</v>
      </c>
      <c r="Q5" s="92" t="s">
        <v>231</v>
      </c>
      <c r="R5" s="191"/>
    </row>
    <row r="6" spans="2:18" ht="17.25" customHeight="1" x14ac:dyDescent="0.25">
      <c r="B6" s="281" t="s">
        <v>16</v>
      </c>
      <c r="C6" s="281"/>
      <c r="D6" s="281"/>
      <c r="E6" s="281"/>
      <c r="F6" s="281"/>
      <c r="G6" s="281"/>
      <c r="H6" s="281"/>
      <c r="I6" s="281"/>
      <c r="J6" s="281"/>
      <c r="K6" s="281"/>
      <c r="L6" s="281"/>
      <c r="M6" s="281"/>
      <c r="N6" s="281"/>
      <c r="O6" s="281"/>
      <c r="P6" s="281"/>
      <c r="Q6" s="281"/>
      <c r="R6" s="191"/>
    </row>
    <row r="7" spans="2:18" ht="17.25" customHeight="1" x14ac:dyDescent="0.25">
      <c r="B7" s="175" t="s">
        <v>17</v>
      </c>
      <c r="C7" s="96">
        <v>0</v>
      </c>
      <c r="D7" s="96">
        <v>24</v>
      </c>
      <c r="E7" s="96">
        <v>990</v>
      </c>
      <c r="F7" s="96">
        <v>145</v>
      </c>
      <c r="G7" s="96">
        <v>2478</v>
      </c>
      <c r="H7" s="96">
        <v>60</v>
      </c>
      <c r="I7" s="96">
        <v>0</v>
      </c>
      <c r="J7" s="96">
        <v>0</v>
      </c>
      <c r="K7" s="96">
        <v>0</v>
      </c>
      <c r="L7" s="96">
        <v>9899</v>
      </c>
      <c r="M7" s="96">
        <v>434</v>
      </c>
      <c r="N7" s="96">
        <v>24582</v>
      </c>
      <c r="O7" s="96">
        <v>3191885</v>
      </c>
      <c r="P7" s="96">
        <v>15230</v>
      </c>
      <c r="Q7" s="179">
        <v>3245727</v>
      </c>
      <c r="R7" s="192"/>
    </row>
    <row r="8" spans="2:18" ht="17.25" customHeight="1" x14ac:dyDescent="0.25">
      <c r="B8" s="175" t="s">
        <v>18</v>
      </c>
      <c r="C8" s="96">
        <v>0</v>
      </c>
      <c r="D8" s="96">
        <v>21065</v>
      </c>
      <c r="E8" s="96">
        <v>2680</v>
      </c>
      <c r="F8" s="96">
        <v>37348</v>
      </c>
      <c r="G8" s="96">
        <v>16110</v>
      </c>
      <c r="H8" s="96">
        <v>193303</v>
      </c>
      <c r="I8" s="96">
        <v>747039</v>
      </c>
      <c r="J8" s="96">
        <v>182939</v>
      </c>
      <c r="K8" s="96">
        <v>-8655</v>
      </c>
      <c r="L8" s="96">
        <v>13850</v>
      </c>
      <c r="M8" s="96">
        <v>-27983</v>
      </c>
      <c r="N8" s="96">
        <v>132133</v>
      </c>
      <c r="O8" s="96">
        <v>0</v>
      </c>
      <c r="P8" s="96">
        <v>5193</v>
      </c>
      <c r="Q8" s="179">
        <v>1315022</v>
      </c>
      <c r="R8" s="192"/>
    </row>
    <row r="9" spans="2:18" ht="17.25" customHeight="1" x14ac:dyDescent="0.25">
      <c r="B9" s="175" t="s">
        <v>19</v>
      </c>
      <c r="C9" s="96">
        <v>642</v>
      </c>
      <c r="D9" s="96">
        <v>31936</v>
      </c>
      <c r="E9" s="96">
        <v>24371</v>
      </c>
      <c r="F9" s="96">
        <v>98344</v>
      </c>
      <c r="G9" s="96">
        <v>4105</v>
      </c>
      <c r="H9" s="96">
        <v>7182</v>
      </c>
      <c r="I9" s="96">
        <v>156573</v>
      </c>
      <c r="J9" s="96">
        <v>35628</v>
      </c>
      <c r="K9" s="96">
        <v>0</v>
      </c>
      <c r="L9" s="96">
        <v>-35748</v>
      </c>
      <c r="M9" s="96">
        <v>64480</v>
      </c>
      <c r="N9" s="96">
        <v>179011</v>
      </c>
      <c r="O9" s="96">
        <v>0</v>
      </c>
      <c r="P9" s="96">
        <v>0</v>
      </c>
      <c r="Q9" s="179">
        <v>566525</v>
      </c>
      <c r="R9" s="192"/>
    </row>
    <row r="10" spans="2:18" ht="17.25" customHeight="1" x14ac:dyDescent="0.25">
      <c r="B10" s="175" t="s">
        <v>145</v>
      </c>
      <c r="C10" s="96">
        <v>75</v>
      </c>
      <c r="D10" s="96">
        <v>1090</v>
      </c>
      <c r="E10" s="96">
        <v>3690</v>
      </c>
      <c r="F10" s="96">
        <v>5759</v>
      </c>
      <c r="G10" s="96">
        <v>14336</v>
      </c>
      <c r="H10" s="96">
        <v>24564</v>
      </c>
      <c r="I10" s="96">
        <v>50563</v>
      </c>
      <c r="J10" s="96">
        <v>43706</v>
      </c>
      <c r="K10" s="96">
        <v>0</v>
      </c>
      <c r="L10" s="96">
        <v>1551</v>
      </c>
      <c r="M10" s="96">
        <v>1161</v>
      </c>
      <c r="N10" s="96">
        <v>29980</v>
      </c>
      <c r="O10" s="96">
        <v>0</v>
      </c>
      <c r="P10" s="96">
        <v>539</v>
      </c>
      <c r="Q10" s="179">
        <v>177014</v>
      </c>
      <c r="R10" s="192"/>
    </row>
    <row r="11" spans="2:18" ht="17.25" customHeight="1" x14ac:dyDescent="0.25">
      <c r="B11" s="175" t="s">
        <v>20</v>
      </c>
      <c r="C11" s="96">
        <v>128</v>
      </c>
      <c r="D11" s="96">
        <v>44961</v>
      </c>
      <c r="E11" s="96">
        <v>33661</v>
      </c>
      <c r="F11" s="96">
        <v>116058</v>
      </c>
      <c r="G11" s="96">
        <v>52689</v>
      </c>
      <c r="H11" s="96">
        <v>148298</v>
      </c>
      <c r="I11" s="96">
        <v>896336</v>
      </c>
      <c r="J11" s="96">
        <v>1000387</v>
      </c>
      <c r="K11" s="96">
        <v>0</v>
      </c>
      <c r="L11" s="96">
        <v>175459</v>
      </c>
      <c r="M11" s="96">
        <v>134449</v>
      </c>
      <c r="N11" s="96">
        <v>384122</v>
      </c>
      <c r="O11" s="96">
        <v>1590629</v>
      </c>
      <c r="P11" s="96">
        <v>74437</v>
      </c>
      <c r="Q11" s="179">
        <v>4651614</v>
      </c>
      <c r="R11" s="192"/>
    </row>
    <row r="12" spans="2:18" ht="17.25" customHeight="1" x14ac:dyDescent="0.25">
      <c r="B12" s="175" t="s">
        <v>139</v>
      </c>
      <c r="C12" s="96">
        <v>0</v>
      </c>
      <c r="D12" s="96">
        <v>22476</v>
      </c>
      <c r="E12" s="96">
        <v>62193</v>
      </c>
      <c r="F12" s="96">
        <v>116335</v>
      </c>
      <c r="G12" s="96">
        <v>43913</v>
      </c>
      <c r="H12" s="96">
        <v>85795</v>
      </c>
      <c r="I12" s="96">
        <v>966387</v>
      </c>
      <c r="J12" s="96">
        <v>846775</v>
      </c>
      <c r="K12" s="96">
        <v>0</v>
      </c>
      <c r="L12" s="96">
        <v>310132</v>
      </c>
      <c r="M12" s="96">
        <v>135151</v>
      </c>
      <c r="N12" s="96">
        <v>159385</v>
      </c>
      <c r="O12" s="96">
        <v>1633456</v>
      </c>
      <c r="P12" s="96">
        <v>504263</v>
      </c>
      <c r="Q12" s="179">
        <v>4886261</v>
      </c>
      <c r="R12" s="192"/>
    </row>
    <row r="13" spans="2:18" ht="17.25" customHeight="1" x14ac:dyDescent="0.25">
      <c r="B13" s="175" t="s">
        <v>21</v>
      </c>
      <c r="C13" s="96">
        <v>0</v>
      </c>
      <c r="D13" s="96">
        <v>48980</v>
      </c>
      <c r="E13" s="96">
        <v>59966</v>
      </c>
      <c r="F13" s="96">
        <v>211840</v>
      </c>
      <c r="G13" s="96">
        <v>56268</v>
      </c>
      <c r="H13" s="96">
        <v>33892</v>
      </c>
      <c r="I13" s="96">
        <v>1755534</v>
      </c>
      <c r="J13" s="96">
        <v>1861762</v>
      </c>
      <c r="K13" s="96">
        <v>14248</v>
      </c>
      <c r="L13" s="96">
        <v>208678</v>
      </c>
      <c r="M13" s="96">
        <v>338227</v>
      </c>
      <c r="N13" s="96">
        <v>257200</v>
      </c>
      <c r="O13" s="96">
        <v>2021238</v>
      </c>
      <c r="P13" s="96">
        <v>42506</v>
      </c>
      <c r="Q13" s="179">
        <v>6910340</v>
      </c>
      <c r="R13" s="192"/>
    </row>
    <row r="14" spans="2:18" ht="17.25" customHeight="1" x14ac:dyDescent="0.25">
      <c r="B14" s="175" t="s">
        <v>22</v>
      </c>
      <c r="C14" s="96">
        <v>0</v>
      </c>
      <c r="D14" s="96">
        <v>10044</v>
      </c>
      <c r="E14" s="96">
        <v>2961</v>
      </c>
      <c r="F14" s="96">
        <v>11790</v>
      </c>
      <c r="G14" s="96">
        <v>4934</v>
      </c>
      <c r="H14" s="96">
        <v>76946</v>
      </c>
      <c r="I14" s="96">
        <v>40004</v>
      </c>
      <c r="J14" s="96">
        <v>10862</v>
      </c>
      <c r="K14" s="96">
        <v>0</v>
      </c>
      <c r="L14" s="96">
        <v>5271</v>
      </c>
      <c r="M14" s="96">
        <v>15649</v>
      </c>
      <c r="N14" s="96">
        <v>10307</v>
      </c>
      <c r="O14" s="96">
        <v>0</v>
      </c>
      <c r="P14" s="96">
        <v>6692</v>
      </c>
      <c r="Q14" s="179">
        <v>195461</v>
      </c>
      <c r="R14" s="192"/>
    </row>
    <row r="15" spans="2:18" ht="17.25" customHeight="1" x14ac:dyDescent="0.25">
      <c r="B15" s="175" t="s">
        <v>23</v>
      </c>
      <c r="C15" s="96">
        <v>0</v>
      </c>
      <c r="D15" s="96">
        <v>0</v>
      </c>
      <c r="E15" s="96">
        <v>0</v>
      </c>
      <c r="F15" s="96">
        <v>0</v>
      </c>
      <c r="G15" s="96">
        <v>0</v>
      </c>
      <c r="H15" s="96">
        <v>0</v>
      </c>
      <c r="I15" s="96">
        <v>129786</v>
      </c>
      <c r="J15" s="96">
        <v>37327</v>
      </c>
      <c r="K15" s="96">
        <v>2072483</v>
      </c>
      <c r="L15" s="96">
        <v>0</v>
      </c>
      <c r="M15" s="96">
        <v>0</v>
      </c>
      <c r="N15" s="96">
        <v>0</v>
      </c>
      <c r="O15" s="96">
        <v>0</v>
      </c>
      <c r="P15" s="96">
        <v>0</v>
      </c>
      <c r="Q15" s="179">
        <v>2239596</v>
      </c>
      <c r="R15" s="192"/>
    </row>
    <row r="16" spans="2:18" ht="17.25" customHeight="1" x14ac:dyDescent="0.25">
      <c r="B16" s="175" t="s">
        <v>24</v>
      </c>
      <c r="C16" s="96">
        <v>12</v>
      </c>
      <c r="D16" s="96">
        <v>25004</v>
      </c>
      <c r="E16" s="96">
        <v>12941</v>
      </c>
      <c r="F16" s="96">
        <v>40897</v>
      </c>
      <c r="G16" s="96">
        <v>10763</v>
      </c>
      <c r="H16" s="96">
        <v>38285</v>
      </c>
      <c r="I16" s="96">
        <v>445939</v>
      </c>
      <c r="J16" s="96">
        <v>489145</v>
      </c>
      <c r="K16" s="96">
        <v>61794</v>
      </c>
      <c r="L16" s="96">
        <v>5028</v>
      </c>
      <c r="M16" s="96">
        <v>8598</v>
      </c>
      <c r="N16" s="96">
        <v>128264</v>
      </c>
      <c r="O16" s="96">
        <v>0</v>
      </c>
      <c r="P16" s="96">
        <v>7531</v>
      </c>
      <c r="Q16" s="179">
        <v>1274201</v>
      </c>
      <c r="R16" s="192"/>
    </row>
    <row r="17" spans="2:18" ht="17.25" customHeight="1" x14ac:dyDescent="0.25">
      <c r="B17" s="175" t="s">
        <v>25</v>
      </c>
      <c r="C17" s="96">
        <v>0</v>
      </c>
      <c r="D17" s="96">
        <v>27026</v>
      </c>
      <c r="E17" s="96">
        <v>15421</v>
      </c>
      <c r="F17" s="96">
        <v>81019</v>
      </c>
      <c r="G17" s="96">
        <v>17095</v>
      </c>
      <c r="H17" s="96">
        <v>58548</v>
      </c>
      <c r="I17" s="96">
        <v>373528</v>
      </c>
      <c r="J17" s="96">
        <v>322116</v>
      </c>
      <c r="K17" s="96">
        <v>0</v>
      </c>
      <c r="L17" s="96">
        <v>77849</v>
      </c>
      <c r="M17" s="96">
        <v>35906</v>
      </c>
      <c r="N17" s="96">
        <v>88741</v>
      </c>
      <c r="O17" s="96">
        <v>409563</v>
      </c>
      <c r="P17" s="96">
        <v>8003</v>
      </c>
      <c r="Q17" s="179">
        <v>1514816</v>
      </c>
      <c r="R17" s="192"/>
    </row>
    <row r="18" spans="2:18" ht="17.25" customHeight="1" x14ac:dyDescent="0.25">
      <c r="B18" s="175" t="s">
        <v>26</v>
      </c>
      <c r="C18" s="96">
        <v>1372</v>
      </c>
      <c r="D18" s="96">
        <v>37386</v>
      </c>
      <c r="E18" s="96">
        <v>44734</v>
      </c>
      <c r="F18" s="96">
        <v>43217</v>
      </c>
      <c r="G18" s="96">
        <v>50263</v>
      </c>
      <c r="H18" s="96">
        <v>146881</v>
      </c>
      <c r="I18" s="96">
        <v>435802</v>
      </c>
      <c r="J18" s="96">
        <v>462840</v>
      </c>
      <c r="K18" s="96">
        <v>66130</v>
      </c>
      <c r="L18" s="96">
        <v>98639</v>
      </c>
      <c r="M18" s="96">
        <v>246095</v>
      </c>
      <c r="N18" s="96">
        <v>298230</v>
      </c>
      <c r="O18" s="96">
        <v>268783</v>
      </c>
      <c r="P18" s="96">
        <v>37763</v>
      </c>
      <c r="Q18" s="179">
        <v>2238135</v>
      </c>
      <c r="R18" s="192"/>
    </row>
    <row r="19" spans="2:18" ht="17.25" customHeight="1" x14ac:dyDescent="0.25">
      <c r="B19" s="175" t="s">
        <v>27</v>
      </c>
      <c r="C19" s="96">
        <v>281</v>
      </c>
      <c r="D19" s="96">
        <v>17617</v>
      </c>
      <c r="E19" s="96">
        <v>42024</v>
      </c>
      <c r="F19" s="96">
        <v>141468</v>
      </c>
      <c r="G19" s="96">
        <v>57518</v>
      </c>
      <c r="H19" s="96">
        <v>150104</v>
      </c>
      <c r="I19" s="96">
        <v>823984</v>
      </c>
      <c r="J19" s="96">
        <v>824279</v>
      </c>
      <c r="K19" s="96">
        <v>0</v>
      </c>
      <c r="L19" s="96">
        <v>18454</v>
      </c>
      <c r="M19" s="96">
        <v>214758</v>
      </c>
      <c r="N19" s="96">
        <v>295700</v>
      </c>
      <c r="O19" s="96">
        <v>0</v>
      </c>
      <c r="P19" s="96">
        <v>34262</v>
      </c>
      <c r="Q19" s="179">
        <v>2620448</v>
      </c>
      <c r="R19" s="192"/>
    </row>
    <row r="20" spans="2:18" ht="17.25" customHeight="1" x14ac:dyDescent="0.25">
      <c r="B20" s="175" t="s">
        <v>28</v>
      </c>
      <c r="C20" s="96">
        <v>466</v>
      </c>
      <c r="D20" s="96">
        <v>33312</v>
      </c>
      <c r="E20" s="96">
        <v>95689</v>
      </c>
      <c r="F20" s="96">
        <v>86148</v>
      </c>
      <c r="G20" s="96">
        <v>119054</v>
      </c>
      <c r="H20" s="96">
        <v>54499</v>
      </c>
      <c r="I20" s="96">
        <v>624904</v>
      </c>
      <c r="J20" s="96">
        <v>451495</v>
      </c>
      <c r="K20" s="96">
        <v>-3995</v>
      </c>
      <c r="L20" s="96">
        <v>135695</v>
      </c>
      <c r="M20" s="96">
        <v>76295</v>
      </c>
      <c r="N20" s="96">
        <v>218761</v>
      </c>
      <c r="O20" s="96">
        <v>352687</v>
      </c>
      <c r="P20" s="96">
        <v>87469</v>
      </c>
      <c r="Q20" s="179">
        <v>2332481</v>
      </c>
      <c r="R20" s="192"/>
    </row>
    <row r="21" spans="2:18" ht="17.25" customHeight="1" x14ac:dyDescent="0.25">
      <c r="B21" s="175" t="s">
        <v>29</v>
      </c>
      <c r="C21" s="96">
        <v>4181</v>
      </c>
      <c r="D21" s="96">
        <v>42963</v>
      </c>
      <c r="E21" s="96">
        <v>63837</v>
      </c>
      <c r="F21" s="96">
        <v>154148</v>
      </c>
      <c r="G21" s="96">
        <v>43028</v>
      </c>
      <c r="H21" s="96">
        <v>100553</v>
      </c>
      <c r="I21" s="96">
        <v>783850</v>
      </c>
      <c r="J21" s="96">
        <v>388560</v>
      </c>
      <c r="K21" s="96">
        <v>0</v>
      </c>
      <c r="L21" s="96">
        <v>81729</v>
      </c>
      <c r="M21" s="96">
        <v>157913</v>
      </c>
      <c r="N21" s="96">
        <v>332275</v>
      </c>
      <c r="O21" s="96">
        <v>121900</v>
      </c>
      <c r="P21" s="96">
        <v>9567</v>
      </c>
      <c r="Q21" s="179">
        <v>2284502</v>
      </c>
      <c r="R21" s="192"/>
    </row>
    <row r="22" spans="2:18" ht="17.25" customHeight="1" x14ac:dyDescent="0.25">
      <c r="B22" s="175" t="s">
        <v>30</v>
      </c>
      <c r="C22" s="96">
        <v>0</v>
      </c>
      <c r="D22" s="96">
        <v>19290</v>
      </c>
      <c r="E22" s="96">
        <v>17853</v>
      </c>
      <c r="F22" s="96">
        <v>40921</v>
      </c>
      <c r="G22" s="96">
        <v>12218</v>
      </c>
      <c r="H22" s="96">
        <v>58225</v>
      </c>
      <c r="I22" s="96">
        <v>284417</v>
      </c>
      <c r="J22" s="96">
        <v>189204</v>
      </c>
      <c r="K22" s="96">
        <v>551</v>
      </c>
      <c r="L22" s="96">
        <v>8075</v>
      </c>
      <c r="M22" s="96">
        <v>34975</v>
      </c>
      <c r="N22" s="96">
        <v>101188</v>
      </c>
      <c r="O22" s="96">
        <v>0</v>
      </c>
      <c r="P22" s="96">
        <v>26328</v>
      </c>
      <c r="Q22" s="179">
        <v>793244</v>
      </c>
      <c r="R22" s="192"/>
    </row>
    <row r="23" spans="2:18" ht="17.25" customHeight="1" x14ac:dyDescent="0.25">
      <c r="B23" s="175" t="s">
        <v>31</v>
      </c>
      <c r="C23" s="96">
        <v>0</v>
      </c>
      <c r="D23" s="96">
        <v>18</v>
      </c>
      <c r="E23" s="96">
        <v>217</v>
      </c>
      <c r="F23" s="96">
        <v>-1832</v>
      </c>
      <c r="G23" s="96">
        <v>263</v>
      </c>
      <c r="H23" s="96">
        <v>-26</v>
      </c>
      <c r="I23" s="96">
        <v>105586</v>
      </c>
      <c r="J23" s="96">
        <v>54651</v>
      </c>
      <c r="K23" s="96">
        <v>962970</v>
      </c>
      <c r="L23" s="96">
        <v>56</v>
      </c>
      <c r="M23" s="96">
        <v>157</v>
      </c>
      <c r="N23" s="96">
        <v>383</v>
      </c>
      <c r="O23" s="96">
        <v>0</v>
      </c>
      <c r="P23" s="96">
        <v>-11</v>
      </c>
      <c r="Q23" s="179">
        <v>1122433</v>
      </c>
      <c r="R23" s="192"/>
    </row>
    <row r="24" spans="2:18" ht="17.25" customHeight="1" x14ac:dyDescent="0.25">
      <c r="B24" s="175" t="s">
        <v>32</v>
      </c>
      <c r="C24" s="96">
        <v>707</v>
      </c>
      <c r="D24" s="96">
        <v>37168</v>
      </c>
      <c r="E24" s="96">
        <v>30978</v>
      </c>
      <c r="F24" s="96">
        <v>186414</v>
      </c>
      <c r="G24" s="96">
        <v>92060</v>
      </c>
      <c r="H24" s="96">
        <v>80615</v>
      </c>
      <c r="I24" s="96">
        <v>927953</v>
      </c>
      <c r="J24" s="96">
        <v>532135</v>
      </c>
      <c r="K24" s="96">
        <v>0</v>
      </c>
      <c r="L24" s="96">
        <v>209739</v>
      </c>
      <c r="M24" s="96">
        <v>95858</v>
      </c>
      <c r="N24" s="96">
        <v>76509</v>
      </c>
      <c r="O24" s="96">
        <v>3435246</v>
      </c>
      <c r="P24" s="96">
        <v>75884</v>
      </c>
      <c r="Q24" s="179">
        <v>5781267</v>
      </c>
      <c r="R24" s="192"/>
    </row>
    <row r="25" spans="2:18" ht="17.25" customHeight="1" x14ac:dyDescent="0.25">
      <c r="B25" s="175" t="s">
        <v>33</v>
      </c>
      <c r="C25" s="96">
        <v>-22341</v>
      </c>
      <c r="D25" s="96">
        <v>50059</v>
      </c>
      <c r="E25" s="96">
        <v>26906</v>
      </c>
      <c r="F25" s="96">
        <v>90241</v>
      </c>
      <c r="G25" s="96">
        <v>21499</v>
      </c>
      <c r="H25" s="96">
        <v>161539</v>
      </c>
      <c r="I25" s="96">
        <v>253176</v>
      </c>
      <c r="J25" s="96">
        <v>398560</v>
      </c>
      <c r="K25" s="96">
        <v>0</v>
      </c>
      <c r="L25" s="96">
        <v>14920</v>
      </c>
      <c r="M25" s="96">
        <v>75217</v>
      </c>
      <c r="N25" s="96">
        <v>308900</v>
      </c>
      <c r="O25" s="96">
        <v>106552</v>
      </c>
      <c r="P25" s="96">
        <v>6096</v>
      </c>
      <c r="Q25" s="179">
        <v>1491324</v>
      </c>
      <c r="R25" s="192"/>
    </row>
    <row r="26" spans="2:18" ht="17.25" customHeight="1" x14ac:dyDescent="0.25">
      <c r="B26" s="175" t="s">
        <v>34</v>
      </c>
      <c r="C26" s="96">
        <v>0</v>
      </c>
      <c r="D26" s="96">
        <v>12651</v>
      </c>
      <c r="E26" s="96">
        <v>19776</v>
      </c>
      <c r="F26" s="96">
        <v>14858</v>
      </c>
      <c r="G26" s="96">
        <v>18375</v>
      </c>
      <c r="H26" s="96">
        <v>5703</v>
      </c>
      <c r="I26" s="96">
        <v>493360</v>
      </c>
      <c r="J26" s="96">
        <v>496787</v>
      </c>
      <c r="K26" s="96">
        <v>0</v>
      </c>
      <c r="L26" s="96">
        <v>9139</v>
      </c>
      <c r="M26" s="96">
        <v>50324</v>
      </c>
      <c r="N26" s="96">
        <v>63986</v>
      </c>
      <c r="O26" s="96">
        <v>0</v>
      </c>
      <c r="P26" s="96">
        <v>17308</v>
      </c>
      <c r="Q26" s="179">
        <v>1202265</v>
      </c>
      <c r="R26" s="192"/>
    </row>
    <row r="27" spans="2:18" ht="17.25" customHeight="1" x14ac:dyDescent="0.25">
      <c r="B27" s="175" t="s">
        <v>35</v>
      </c>
      <c r="C27" s="96">
        <v>0</v>
      </c>
      <c r="D27" s="96">
        <v>5966</v>
      </c>
      <c r="E27" s="96">
        <v>40771</v>
      </c>
      <c r="F27" s="96">
        <v>16762</v>
      </c>
      <c r="G27" s="96">
        <v>224212</v>
      </c>
      <c r="H27" s="96">
        <v>-15214</v>
      </c>
      <c r="I27" s="96">
        <v>614439</v>
      </c>
      <c r="J27" s="96">
        <v>715585</v>
      </c>
      <c r="K27" s="96">
        <v>0</v>
      </c>
      <c r="L27" s="96">
        <v>16503</v>
      </c>
      <c r="M27" s="96">
        <v>19934</v>
      </c>
      <c r="N27" s="96">
        <v>26874</v>
      </c>
      <c r="O27" s="96">
        <v>1646787</v>
      </c>
      <c r="P27" s="96">
        <v>82778</v>
      </c>
      <c r="Q27" s="179">
        <v>3395396</v>
      </c>
      <c r="R27" s="192"/>
    </row>
    <row r="28" spans="2:18" ht="17.25" customHeight="1" x14ac:dyDescent="0.25">
      <c r="B28" s="175" t="s">
        <v>36</v>
      </c>
      <c r="C28" s="96">
        <v>323</v>
      </c>
      <c r="D28" s="96">
        <v>55335</v>
      </c>
      <c r="E28" s="96">
        <v>23967</v>
      </c>
      <c r="F28" s="96">
        <v>65081</v>
      </c>
      <c r="G28" s="96">
        <v>27302</v>
      </c>
      <c r="H28" s="96">
        <v>83565</v>
      </c>
      <c r="I28" s="96">
        <v>236051</v>
      </c>
      <c r="J28" s="96">
        <v>199688</v>
      </c>
      <c r="K28" s="96">
        <v>0</v>
      </c>
      <c r="L28" s="96">
        <v>20699</v>
      </c>
      <c r="M28" s="96">
        <v>24797</v>
      </c>
      <c r="N28" s="96">
        <v>241403</v>
      </c>
      <c r="O28" s="96">
        <v>0</v>
      </c>
      <c r="P28" s="96">
        <v>30546</v>
      </c>
      <c r="Q28" s="179">
        <v>1008759</v>
      </c>
      <c r="R28" s="192"/>
    </row>
    <row r="29" spans="2:18" ht="17.25" customHeight="1" x14ac:dyDescent="0.25">
      <c r="B29" s="175" t="s">
        <v>200</v>
      </c>
      <c r="C29" s="96">
        <v>0</v>
      </c>
      <c r="D29" s="96">
        <v>29763</v>
      </c>
      <c r="E29" s="96">
        <v>7497</v>
      </c>
      <c r="F29" s="96">
        <v>12413</v>
      </c>
      <c r="G29" s="96">
        <v>4875</v>
      </c>
      <c r="H29" s="96">
        <v>6276</v>
      </c>
      <c r="I29" s="96">
        <v>260573</v>
      </c>
      <c r="J29" s="96">
        <v>250692</v>
      </c>
      <c r="K29" s="96">
        <v>0</v>
      </c>
      <c r="L29" s="96">
        <v>4851</v>
      </c>
      <c r="M29" s="96">
        <v>19302</v>
      </c>
      <c r="N29" s="96">
        <v>68190</v>
      </c>
      <c r="O29" s="96">
        <v>0</v>
      </c>
      <c r="P29" s="96">
        <v>15114</v>
      </c>
      <c r="Q29" s="179">
        <v>679545</v>
      </c>
      <c r="R29" s="192"/>
    </row>
    <row r="30" spans="2:18" ht="17.25" customHeight="1" x14ac:dyDescent="0.25">
      <c r="B30" s="175" t="s">
        <v>213</v>
      </c>
      <c r="C30" s="96">
        <v>2741</v>
      </c>
      <c r="D30" s="96">
        <v>17032</v>
      </c>
      <c r="E30" s="96">
        <v>4614</v>
      </c>
      <c r="F30" s="96">
        <v>17667</v>
      </c>
      <c r="G30" s="96">
        <v>19908</v>
      </c>
      <c r="H30" s="96">
        <v>4257</v>
      </c>
      <c r="I30" s="96">
        <v>94135</v>
      </c>
      <c r="J30" s="96">
        <v>43062</v>
      </c>
      <c r="K30" s="96">
        <v>0</v>
      </c>
      <c r="L30" s="96">
        <v>8471</v>
      </c>
      <c r="M30" s="96">
        <v>8860</v>
      </c>
      <c r="N30" s="96">
        <v>14753</v>
      </c>
      <c r="O30" s="96">
        <v>0</v>
      </c>
      <c r="P30" s="96">
        <v>1602</v>
      </c>
      <c r="Q30" s="179">
        <v>237101</v>
      </c>
      <c r="R30" s="192"/>
    </row>
    <row r="31" spans="2:18" ht="17.25" customHeight="1" x14ac:dyDescent="0.25">
      <c r="B31" s="175" t="s">
        <v>37</v>
      </c>
      <c r="C31" s="96">
        <v>0</v>
      </c>
      <c r="D31" s="96">
        <v>14893</v>
      </c>
      <c r="E31" s="96">
        <v>31262</v>
      </c>
      <c r="F31" s="96">
        <v>43219</v>
      </c>
      <c r="G31" s="96">
        <v>2847</v>
      </c>
      <c r="H31" s="96">
        <v>43432</v>
      </c>
      <c r="I31" s="96">
        <v>569371</v>
      </c>
      <c r="J31" s="96">
        <v>488945</v>
      </c>
      <c r="K31" s="96">
        <v>0</v>
      </c>
      <c r="L31" s="96">
        <v>9579</v>
      </c>
      <c r="M31" s="96">
        <v>42238</v>
      </c>
      <c r="N31" s="96">
        <v>218989</v>
      </c>
      <c r="O31" s="96">
        <v>0</v>
      </c>
      <c r="P31" s="96">
        <v>9100</v>
      </c>
      <c r="Q31" s="179">
        <v>1473875</v>
      </c>
      <c r="R31" s="192"/>
    </row>
    <row r="32" spans="2:18" ht="17.25" customHeight="1" x14ac:dyDescent="0.25">
      <c r="B32" s="175" t="s">
        <v>141</v>
      </c>
      <c r="C32" s="96">
        <v>0</v>
      </c>
      <c r="D32" s="96">
        <v>3711</v>
      </c>
      <c r="E32" s="96">
        <v>6019</v>
      </c>
      <c r="F32" s="96">
        <v>14596</v>
      </c>
      <c r="G32" s="96">
        <v>9587</v>
      </c>
      <c r="H32" s="96">
        <v>420</v>
      </c>
      <c r="I32" s="96">
        <v>222280</v>
      </c>
      <c r="J32" s="96">
        <v>194455</v>
      </c>
      <c r="K32" s="96">
        <v>0</v>
      </c>
      <c r="L32" s="96">
        <v>57505</v>
      </c>
      <c r="M32" s="96">
        <v>24226</v>
      </c>
      <c r="N32" s="96">
        <v>44487</v>
      </c>
      <c r="O32" s="96">
        <v>131497</v>
      </c>
      <c r="P32" s="96">
        <v>469</v>
      </c>
      <c r="Q32" s="179">
        <v>709253</v>
      </c>
      <c r="R32" s="192"/>
    </row>
    <row r="33" spans="2:18" ht="17.25" customHeight="1" x14ac:dyDescent="0.25">
      <c r="B33" s="175" t="s">
        <v>234</v>
      </c>
      <c r="C33" s="96">
        <v>0</v>
      </c>
      <c r="D33" s="96">
        <v>6348</v>
      </c>
      <c r="E33" s="96">
        <v>2458</v>
      </c>
      <c r="F33" s="96">
        <v>33087</v>
      </c>
      <c r="G33" s="96">
        <v>25251</v>
      </c>
      <c r="H33" s="96">
        <v>10430</v>
      </c>
      <c r="I33" s="96">
        <v>83188</v>
      </c>
      <c r="J33" s="96">
        <v>52901</v>
      </c>
      <c r="K33" s="96">
        <v>0</v>
      </c>
      <c r="L33" s="96">
        <v>38852</v>
      </c>
      <c r="M33" s="96">
        <v>10132</v>
      </c>
      <c r="N33" s="96">
        <v>17083</v>
      </c>
      <c r="O33" s="96">
        <v>0</v>
      </c>
      <c r="P33" s="96">
        <v>8697</v>
      </c>
      <c r="Q33" s="179">
        <v>288426</v>
      </c>
      <c r="R33" s="192"/>
    </row>
    <row r="34" spans="2:18" ht="17.25" customHeight="1" x14ac:dyDescent="0.25">
      <c r="B34" s="175" t="s">
        <v>142</v>
      </c>
      <c r="C34" s="96">
        <v>0</v>
      </c>
      <c r="D34" s="96">
        <v>2342</v>
      </c>
      <c r="E34" s="96">
        <v>2741</v>
      </c>
      <c r="F34" s="96">
        <v>857</v>
      </c>
      <c r="G34" s="96">
        <v>47349</v>
      </c>
      <c r="H34" s="96">
        <v>22844</v>
      </c>
      <c r="I34" s="96">
        <v>296256</v>
      </c>
      <c r="J34" s="96">
        <v>276317</v>
      </c>
      <c r="K34" s="96">
        <v>0</v>
      </c>
      <c r="L34" s="96">
        <v>47279</v>
      </c>
      <c r="M34" s="96">
        <v>10739</v>
      </c>
      <c r="N34" s="96">
        <v>52952</v>
      </c>
      <c r="O34" s="96">
        <v>1281773</v>
      </c>
      <c r="P34" s="96">
        <v>1503</v>
      </c>
      <c r="Q34" s="179">
        <v>2042951</v>
      </c>
      <c r="R34" s="192"/>
    </row>
    <row r="35" spans="2:18" ht="17.25" customHeight="1" x14ac:dyDescent="0.25">
      <c r="B35" s="175" t="s">
        <v>143</v>
      </c>
      <c r="C35" s="96">
        <v>-3671</v>
      </c>
      <c r="D35" s="96">
        <v>7553</v>
      </c>
      <c r="E35" s="96">
        <v>7193</v>
      </c>
      <c r="F35" s="96">
        <v>15228</v>
      </c>
      <c r="G35" s="96">
        <v>964</v>
      </c>
      <c r="H35" s="96">
        <v>-6720</v>
      </c>
      <c r="I35" s="96">
        <v>309256</v>
      </c>
      <c r="J35" s="96">
        <v>123676</v>
      </c>
      <c r="K35" s="96">
        <v>-603</v>
      </c>
      <c r="L35" s="96">
        <v>5798</v>
      </c>
      <c r="M35" s="96">
        <v>15422</v>
      </c>
      <c r="N35" s="96">
        <v>80606</v>
      </c>
      <c r="O35" s="96">
        <v>131373</v>
      </c>
      <c r="P35" s="96">
        <v>55107</v>
      </c>
      <c r="Q35" s="179">
        <v>741181</v>
      </c>
      <c r="R35" s="192"/>
    </row>
    <row r="36" spans="2:18" ht="17.25" customHeight="1" x14ac:dyDescent="0.25">
      <c r="B36" s="175" t="s">
        <v>235</v>
      </c>
      <c r="C36" s="96">
        <v>0</v>
      </c>
      <c r="D36" s="96">
        <v>10423</v>
      </c>
      <c r="E36" s="96">
        <v>17764</v>
      </c>
      <c r="F36" s="96">
        <v>8680</v>
      </c>
      <c r="G36" s="96">
        <v>16418</v>
      </c>
      <c r="H36" s="96">
        <v>15509</v>
      </c>
      <c r="I36" s="96">
        <v>309860</v>
      </c>
      <c r="J36" s="96">
        <v>249411</v>
      </c>
      <c r="K36" s="96">
        <v>64166</v>
      </c>
      <c r="L36" s="96">
        <v>6574</v>
      </c>
      <c r="M36" s="96">
        <v>11014</v>
      </c>
      <c r="N36" s="96">
        <v>57330</v>
      </c>
      <c r="O36" s="96">
        <v>259298</v>
      </c>
      <c r="P36" s="96">
        <v>23647</v>
      </c>
      <c r="Q36" s="179">
        <v>1050094</v>
      </c>
      <c r="R36" s="192"/>
    </row>
    <row r="37" spans="2:18" ht="17.25" customHeight="1" x14ac:dyDescent="0.25">
      <c r="B37" s="175" t="s">
        <v>38</v>
      </c>
      <c r="C37" s="96">
        <v>0</v>
      </c>
      <c r="D37" s="96">
        <v>3101</v>
      </c>
      <c r="E37" s="96">
        <v>2875</v>
      </c>
      <c r="F37" s="96">
        <v>8801</v>
      </c>
      <c r="G37" s="96">
        <v>2303</v>
      </c>
      <c r="H37" s="96">
        <v>-1431</v>
      </c>
      <c r="I37" s="96">
        <v>139503</v>
      </c>
      <c r="J37" s="96">
        <v>131457</v>
      </c>
      <c r="K37" s="96">
        <v>0</v>
      </c>
      <c r="L37" s="96">
        <v>4452</v>
      </c>
      <c r="M37" s="96">
        <v>32842</v>
      </c>
      <c r="N37" s="96">
        <v>27201</v>
      </c>
      <c r="O37" s="96">
        <v>-4777</v>
      </c>
      <c r="P37" s="96">
        <v>29192</v>
      </c>
      <c r="Q37" s="179">
        <v>375518</v>
      </c>
      <c r="R37" s="192"/>
    </row>
    <row r="38" spans="2:18" ht="17.25" customHeight="1" x14ac:dyDescent="0.25">
      <c r="B38" s="175" t="s">
        <v>39</v>
      </c>
      <c r="C38" s="96">
        <v>0</v>
      </c>
      <c r="D38" s="96">
        <v>11732</v>
      </c>
      <c r="E38" s="96">
        <v>23150</v>
      </c>
      <c r="F38" s="96">
        <v>39404</v>
      </c>
      <c r="G38" s="96">
        <v>11544</v>
      </c>
      <c r="H38" s="96">
        <v>77954</v>
      </c>
      <c r="I38" s="96">
        <v>119310</v>
      </c>
      <c r="J38" s="96">
        <v>73042</v>
      </c>
      <c r="K38" s="96">
        <v>0</v>
      </c>
      <c r="L38" s="96">
        <v>9024</v>
      </c>
      <c r="M38" s="96">
        <v>78827</v>
      </c>
      <c r="N38" s="96">
        <v>127472</v>
      </c>
      <c r="O38" s="96">
        <v>6265</v>
      </c>
      <c r="P38" s="96">
        <v>7797</v>
      </c>
      <c r="Q38" s="179">
        <v>585522</v>
      </c>
      <c r="R38" s="192"/>
    </row>
    <row r="39" spans="2:18" ht="17.25" customHeight="1" x14ac:dyDescent="0.25">
      <c r="B39" s="175" t="s">
        <v>40</v>
      </c>
      <c r="C39" s="96">
        <v>0</v>
      </c>
      <c r="D39" s="96">
        <v>32547</v>
      </c>
      <c r="E39" s="96">
        <v>14113</v>
      </c>
      <c r="F39" s="96">
        <v>22059</v>
      </c>
      <c r="G39" s="96">
        <v>2852</v>
      </c>
      <c r="H39" s="96">
        <v>23266</v>
      </c>
      <c r="I39" s="96">
        <v>386339</v>
      </c>
      <c r="J39" s="96">
        <v>221627</v>
      </c>
      <c r="K39" s="96">
        <v>0</v>
      </c>
      <c r="L39" s="96">
        <v>20045</v>
      </c>
      <c r="M39" s="96">
        <v>19009</v>
      </c>
      <c r="N39" s="96">
        <v>61361</v>
      </c>
      <c r="O39" s="96">
        <v>0</v>
      </c>
      <c r="P39" s="96">
        <v>1725</v>
      </c>
      <c r="Q39" s="179">
        <v>804942</v>
      </c>
      <c r="R39" s="192"/>
    </row>
    <row r="40" spans="2:18" ht="17.25" customHeight="1" x14ac:dyDescent="0.25">
      <c r="B40" s="175" t="s">
        <v>41</v>
      </c>
      <c r="C40" s="96">
        <v>0</v>
      </c>
      <c r="D40" s="96">
        <v>6767</v>
      </c>
      <c r="E40" s="96">
        <v>1686</v>
      </c>
      <c r="F40" s="96">
        <v>5718</v>
      </c>
      <c r="G40" s="96">
        <v>3534</v>
      </c>
      <c r="H40" s="96">
        <v>948</v>
      </c>
      <c r="I40" s="96">
        <v>462003</v>
      </c>
      <c r="J40" s="96">
        <v>302446</v>
      </c>
      <c r="K40" s="96">
        <v>0</v>
      </c>
      <c r="L40" s="96">
        <v>22921</v>
      </c>
      <c r="M40" s="96">
        <v>1465</v>
      </c>
      <c r="N40" s="96">
        <v>11653</v>
      </c>
      <c r="O40" s="96">
        <v>0</v>
      </c>
      <c r="P40" s="96">
        <v>27197</v>
      </c>
      <c r="Q40" s="179">
        <v>846338</v>
      </c>
      <c r="R40" s="192"/>
    </row>
    <row r="41" spans="2:18" ht="17.25" customHeight="1" x14ac:dyDescent="0.25">
      <c r="B41" s="175" t="s">
        <v>42</v>
      </c>
      <c r="C41" s="96">
        <v>0</v>
      </c>
      <c r="D41" s="96">
        <v>-4781</v>
      </c>
      <c r="E41" s="96">
        <v>764</v>
      </c>
      <c r="F41" s="96">
        <v>-16592</v>
      </c>
      <c r="G41" s="96">
        <v>3466</v>
      </c>
      <c r="H41" s="96">
        <v>419</v>
      </c>
      <c r="I41" s="96">
        <v>112342</v>
      </c>
      <c r="J41" s="96">
        <v>74548</v>
      </c>
      <c r="K41" s="96">
        <v>17172</v>
      </c>
      <c r="L41" s="96">
        <v>4118</v>
      </c>
      <c r="M41" s="96">
        <v>5074</v>
      </c>
      <c r="N41" s="96">
        <v>-6167</v>
      </c>
      <c r="O41" s="96">
        <v>286171</v>
      </c>
      <c r="P41" s="96">
        <v>6754</v>
      </c>
      <c r="Q41" s="179">
        <v>483288</v>
      </c>
      <c r="R41" s="192"/>
    </row>
    <row r="42" spans="2:18" ht="17.25" customHeight="1" x14ac:dyDescent="0.25">
      <c r="B42" s="175" t="s">
        <v>43</v>
      </c>
      <c r="C42" s="96">
        <v>-3289</v>
      </c>
      <c r="D42" s="96">
        <v>28732</v>
      </c>
      <c r="E42" s="96">
        <v>73720</v>
      </c>
      <c r="F42" s="96">
        <v>183454</v>
      </c>
      <c r="G42" s="96">
        <v>52656</v>
      </c>
      <c r="H42" s="96">
        <v>47747</v>
      </c>
      <c r="I42" s="96">
        <v>967789</v>
      </c>
      <c r="J42" s="96">
        <v>736037</v>
      </c>
      <c r="K42" s="96">
        <v>0</v>
      </c>
      <c r="L42" s="96">
        <v>55043</v>
      </c>
      <c r="M42" s="96">
        <v>118794</v>
      </c>
      <c r="N42" s="96">
        <v>176287</v>
      </c>
      <c r="O42" s="96">
        <v>3462033</v>
      </c>
      <c r="P42" s="96">
        <v>39519</v>
      </c>
      <c r="Q42" s="179">
        <v>5938523</v>
      </c>
      <c r="R42" s="192"/>
    </row>
    <row r="43" spans="2:18" ht="17.25" customHeight="1" x14ac:dyDescent="0.25">
      <c r="B43" s="175" t="s">
        <v>44</v>
      </c>
      <c r="C43" s="96">
        <v>0</v>
      </c>
      <c r="D43" s="96">
        <v>2297</v>
      </c>
      <c r="E43" s="96">
        <v>4</v>
      </c>
      <c r="F43" s="96">
        <v>36</v>
      </c>
      <c r="G43" s="96">
        <v>102</v>
      </c>
      <c r="H43" s="96">
        <v>491</v>
      </c>
      <c r="I43" s="96">
        <v>189106</v>
      </c>
      <c r="J43" s="96">
        <v>156096</v>
      </c>
      <c r="K43" s="96">
        <v>478680</v>
      </c>
      <c r="L43" s="96">
        <v>45</v>
      </c>
      <c r="M43" s="96">
        <v>19</v>
      </c>
      <c r="N43" s="96">
        <v>175</v>
      </c>
      <c r="O43" s="96">
        <v>0</v>
      </c>
      <c r="P43" s="96">
        <v>2976</v>
      </c>
      <c r="Q43" s="179">
        <v>830026</v>
      </c>
      <c r="R43" s="192"/>
    </row>
    <row r="44" spans="2:18" ht="17.25" customHeight="1" x14ac:dyDescent="0.25">
      <c r="B44" s="177" t="s">
        <v>45</v>
      </c>
      <c r="C44" s="178">
        <f>SUM(C7:C43)</f>
        <v>-18373</v>
      </c>
      <c r="D44" s="178">
        <f t="shared" ref="D44:Q44" si="0">SUM(D7:D43)</f>
        <v>716831</v>
      </c>
      <c r="E44" s="178">
        <f t="shared" si="0"/>
        <v>821486</v>
      </c>
      <c r="F44" s="178">
        <f t="shared" si="0"/>
        <v>1945588</v>
      </c>
      <c r="G44" s="178">
        <f t="shared" si="0"/>
        <v>1092139</v>
      </c>
      <c r="H44" s="178">
        <f t="shared" si="0"/>
        <v>1739159</v>
      </c>
      <c r="I44" s="178">
        <f t="shared" si="0"/>
        <v>15666522</v>
      </c>
      <c r="J44" s="178">
        <f t="shared" si="0"/>
        <v>12919143</v>
      </c>
      <c r="K44" s="178">
        <f t="shared" si="0"/>
        <v>3724941</v>
      </c>
      <c r="L44" s="178">
        <f t="shared" si="0"/>
        <v>1680174</v>
      </c>
      <c r="M44" s="178">
        <f t="shared" si="0"/>
        <v>2100358</v>
      </c>
      <c r="N44" s="178">
        <f t="shared" si="0"/>
        <v>4310306</v>
      </c>
      <c r="O44" s="178">
        <f t="shared" si="0"/>
        <v>20332359</v>
      </c>
      <c r="P44" s="178">
        <f t="shared" si="0"/>
        <v>1302783</v>
      </c>
      <c r="Q44" s="178">
        <f t="shared" si="0"/>
        <v>68333414</v>
      </c>
      <c r="R44" s="192"/>
    </row>
    <row r="45" spans="2:18" ht="17.25" customHeight="1" x14ac:dyDescent="0.25">
      <c r="B45" s="282" t="s">
        <v>46</v>
      </c>
      <c r="C45" s="282"/>
      <c r="D45" s="282"/>
      <c r="E45" s="282"/>
      <c r="F45" s="282"/>
      <c r="G45" s="282"/>
      <c r="H45" s="282"/>
      <c r="I45" s="282"/>
      <c r="J45" s="282"/>
      <c r="K45" s="282"/>
      <c r="L45" s="282"/>
      <c r="M45" s="282"/>
      <c r="N45" s="282"/>
      <c r="O45" s="282"/>
      <c r="P45" s="282"/>
      <c r="Q45" s="282"/>
      <c r="R45" s="193"/>
    </row>
    <row r="46" spans="2:18" ht="17.25" customHeight="1" x14ac:dyDescent="0.25">
      <c r="B46" s="175" t="s">
        <v>47</v>
      </c>
      <c r="C46" s="96">
        <v>13798</v>
      </c>
      <c r="D46" s="96">
        <v>193774</v>
      </c>
      <c r="E46" s="96">
        <v>-678</v>
      </c>
      <c r="F46" s="96">
        <v>447032</v>
      </c>
      <c r="G46" s="96">
        <v>24368</v>
      </c>
      <c r="H46" s="96">
        <v>38381</v>
      </c>
      <c r="I46" s="96">
        <v>903</v>
      </c>
      <c r="J46" s="96">
        <v>62411</v>
      </c>
      <c r="K46" s="96">
        <v>0</v>
      </c>
      <c r="L46" s="96">
        <v>10817</v>
      </c>
      <c r="M46" s="96">
        <v>936</v>
      </c>
      <c r="N46" s="96">
        <v>3327</v>
      </c>
      <c r="O46" s="96">
        <v>333283</v>
      </c>
      <c r="P46" s="96">
        <v>131295</v>
      </c>
      <c r="Q46" s="179">
        <v>1259648</v>
      </c>
      <c r="R46" s="192"/>
    </row>
    <row r="47" spans="2:18" ht="17.25" customHeight="1" x14ac:dyDescent="0.25">
      <c r="B47" s="175" t="s">
        <v>65</v>
      </c>
      <c r="C47" s="96">
        <v>1838</v>
      </c>
      <c r="D47" s="96">
        <v>194670</v>
      </c>
      <c r="E47" s="96">
        <v>0</v>
      </c>
      <c r="F47" s="96">
        <v>899427</v>
      </c>
      <c r="G47" s="96">
        <v>3969</v>
      </c>
      <c r="H47" s="96">
        <v>139941</v>
      </c>
      <c r="I47" s="96">
        <v>0</v>
      </c>
      <c r="J47" s="96">
        <v>166744</v>
      </c>
      <c r="K47" s="96">
        <v>0</v>
      </c>
      <c r="L47" s="96">
        <v>20835</v>
      </c>
      <c r="M47" s="96">
        <v>0</v>
      </c>
      <c r="N47" s="96">
        <v>0</v>
      </c>
      <c r="O47" s="96">
        <v>404898</v>
      </c>
      <c r="P47" s="96">
        <v>343867</v>
      </c>
      <c r="Q47" s="179">
        <v>2176189</v>
      </c>
      <c r="R47" s="192"/>
    </row>
    <row r="48" spans="2:18" ht="17.25" customHeight="1" x14ac:dyDescent="0.25">
      <c r="B48" s="175" t="s">
        <v>48</v>
      </c>
      <c r="C48" s="96">
        <v>4945</v>
      </c>
      <c r="D48" s="96">
        <v>580540</v>
      </c>
      <c r="E48" s="96">
        <v>-13122</v>
      </c>
      <c r="F48" s="96">
        <v>1091927</v>
      </c>
      <c r="G48" s="96">
        <v>117524</v>
      </c>
      <c r="H48" s="96">
        <v>477861</v>
      </c>
      <c r="I48" s="96">
        <v>-57494</v>
      </c>
      <c r="J48" s="96">
        <v>613546</v>
      </c>
      <c r="K48" s="96">
        <v>0</v>
      </c>
      <c r="L48" s="96">
        <v>327315</v>
      </c>
      <c r="M48" s="96">
        <v>236555</v>
      </c>
      <c r="N48" s="96">
        <v>4439</v>
      </c>
      <c r="O48" s="96">
        <v>3130676</v>
      </c>
      <c r="P48" s="96">
        <v>1305106</v>
      </c>
      <c r="Q48" s="179">
        <v>7819816</v>
      </c>
      <c r="R48" s="192"/>
    </row>
    <row r="49" spans="2:18" ht="17.25" customHeight="1" x14ac:dyDescent="0.25">
      <c r="B49" s="177" t="s">
        <v>45</v>
      </c>
      <c r="C49" s="178">
        <f>SUM(C46:C48)</f>
        <v>20581</v>
      </c>
      <c r="D49" s="178">
        <f t="shared" ref="D49:Q49" si="1">SUM(D46:D48)</f>
        <v>968984</v>
      </c>
      <c r="E49" s="178">
        <f t="shared" si="1"/>
        <v>-13800</v>
      </c>
      <c r="F49" s="178">
        <f t="shared" si="1"/>
        <v>2438386</v>
      </c>
      <c r="G49" s="178">
        <f t="shared" si="1"/>
        <v>145861</v>
      </c>
      <c r="H49" s="178">
        <f t="shared" si="1"/>
        <v>656183</v>
      </c>
      <c r="I49" s="178">
        <f t="shared" si="1"/>
        <v>-56591</v>
      </c>
      <c r="J49" s="178">
        <f t="shared" si="1"/>
        <v>842701</v>
      </c>
      <c r="K49" s="178">
        <f t="shared" si="1"/>
        <v>0</v>
      </c>
      <c r="L49" s="178">
        <f t="shared" si="1"/>
        <v>358967</v>
      </c>
      <c r="M49" s="178">
        <f t="shared" si="1"/>
        <v>237491</v>
      </c>
      <c r="N49" s="178">
        <f t="shared" si="1"/>
        <v>7766</v>
      </c>
      <c r="O49" s="178">
        <f t="shared" si="1"/>
        <v>3868857</v>
      </c>
      <c r="P49" s="178">
        <f t="shared" si="1"/>
        <v>1780268</v>
      </c>
      <c r="Q49" s="178">
        <f t="shared" si="1"/>
        <v>11255653</v>
      </c>
      <c r="R49" s="192"/>
    </row>
    <row r="50" spans="2:18" ht="20.25" customHeight="1" x14ac:dyDescent="0.25">
      <c r="B50" s="283" t="s">
        <v>50</v>
      </c>
      <c r="C50" s="283"/>
      <c r="D50" s="283"/>
      <c r="E50" s="283"/>
      <c r="F50" s="283"/>
      <c r="G50" s="283"/>
      <c r="H50" s="283"/>
      <c r="I50" s="283"/>
      <c r="J50" s="283"/>
      <c r="K50" s="283"/>
      <c r="L50" s="283"/>
      <c r="M50" s="283"/>
      <c r="N50" s="283"/>
      <c r="O50" s="283"/>
      <c r="P50" s="283"/>
      <c r="Q50" s="283"/>
      <c r="R50" s="194"/>
    </row>
    <row r="51" spans="2:18" x14ac:dyDescent="0.25">
      <c r="B51" s="10"/>
    </row>
    <row r="52" spans="2:18" x14ac:dyDescent="0.25">
      <c r="B52" s="10"/>
    </row>
    <row r="53" spans="2:18" x14ac:dyDescent="0.25">
      <c r="B53" s="10"/>
    </row>
    <row r="54" spans="2:18" x14ac:dyDescent="0.25">
      <c r="B54" s="10"/>
    </row>
    <row r="55" spans="2:18" x14ac:dyDescent="0.25">
      <c r="B55" s="10"/>
    </row>
    <row r="56" spans="2:18" x14ac:dyDescent="0.25">
      <c r="B56" s="10"/>
    </row>
  </sheetData>
  <sheetProtection sheet="1" objects="1" scenarios="1"/>
  <mergeCells count="4">
    <mergeCell ref="B4:Q4"/>
    <mergeCell ref="B6:Q6"/>
    <mergeCell ref="B45:Q45"/>
    <mergeCell ref="B50:Q50"/>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53"/>
  <sheetViews>
    <sheetView showGridLines="0" topLeftCell="A37" zoomScale="62" zoomScaleNormal="62" workbookViewId="0">
      <selection activeCell="K58" sqref="K58"/>
    </sheetView>
  </sheetViews>
  <sheetFormatPr defaultColWidth="12" defaultRowHeight="21" customHeight="1" x14ac:dyDescent="0.25"/>
  <cols>
    <col min="1" max="1" width="12" style="10"/>
    <col min="2" max="2" width="47.85546875" style="18" bestFit="1" customWidth="1"/>
    <col min="3" max="17" width="18.28515625" style="10" customWidth="1"/>
    <col min="18" max="16384" width="12" style="10"/>
  </cols>
  <sheetData>
    <row r="1" spans="2:18" ht="24.75" customHeight="1" x14ac:dyDescent="0.25"/>
    <row r="2" spans="2:18" ht="15" x14ac:dyDescent="0.25"/>
    <row r="3" spans="2:18" ht="24.75" customHeight="1" x14ac:dyDescent="0.25">
      <c r="B3" s="280" t="s">
        <v>304</v>
      </c>
      <c r="C3" s="280"/>
      <c r="D3" s="280"/>
      <c r="E3" s="280"/>
      <c r="F3" s="280"/>
      <c r="G3" s="280"/>
      <c r="H3" s="280"/>
      <c r="I3" s="280"/>
      <c r="J3" s="280"/>
      <c r="K3" s="280"/>
      <c r="L3" s="280"/>
      <c r="M3" s="280"/>
      <c r="N3" s="280"/>
      <c r="O3" s="280"/>
      <c r="P3" s="280"/>
      <c r="Q3" s="280"/>
      <c r="R3" s="180"/>
    </row>
    <row r="4" spans="2:18" ht="45" x14ac:dyDescent="0.25">
      <c r="B4" s="89" t="s">
        <v>0</v>
      </c>
      <c r="C4" s="92" t="s">
        <v>237</v>
      </c>
      <c r="D4" s="92" t="s">
        <v>238</v>
      </c>
      <c r="E4" s="92" t="s">
        <v>239</v>
      </c>
      <c r="F4" s="92" t="s">
        <v>240</v>
      </c>
      <c r="G4" s="92" t="s">
        <v>241</v>
      </c>
      <c r="H4" s="92" t="s">
        <v>242</v>
      </c>
      <c r="I4" s="92" t="s">
        <v>243</v>
      </c>
      <c r="J4" s="92" t="s">
        <v>242</v>
      </c>
      <c r="K4" s="92" t="s">
        <v>244</v>
      </c>
      <c r="L4" s="92" t="s">
        <v>245</v>
      </c>
      <c r="M4" s="92" t="s">
        <v>74</v>
      </c>
      <c r="N4" s="92" t="s">
        <v>75</v>
      </c>
      <c r="O4" s="92" t="s">
        <v>246</v>
      </c>
      <c r="P4" s="92" t="s">
        <v>2</v>
      </c>
      <c r="Q4" s="92" t="s">
        <v>247</v>
      </c>
      <c r="R4" s="191"/>
    </row>
    <row r="5" spans="2:18" ht="28.5" customHeight="1" x14ac:dyDescent="0.25">
      <c r="B5" s="282" t="s">
        <v>16</v>
      </c>
      <c r="C5" s="282"/>
      <c r="D5" s="282"/>
      <c r="E5" s="282"/>
      <c r="F5" s="282"/>
      <c r="G5" s="282"/>
      <c r="H5" s="282"/>
      <c r="I5" s="282"/>
      <c r="J5" s="282"/>
      <c r="K5" s="282"/>
      <c r="L5" s="282"/>
      <c r="M5" s="282"/>
      <c r="N5" s="282"/>
      <c r="O5" s="282"/>
      <c r="P5" s="282"/>
      <c r="Q5" s="282"/>
      <c r="R5" s="191"/>
    </row>
    <row r="6" spans="2:18" ht="28.5" customHeight="1" x14ac:dyDescent="0.25">
      <c r="B6" s="175" t="s">
        <v>17</v>
      </c>
      <c r="C6" s="96">
        <v>4732218</v>
      </c>
      <c r="D6" s="96">
        <v>0</v>
      </c>
      <c r="E6" s="96">
        <v>946564</v>
      </c>
      <c r="F6" s="96">
        <v>3785655</v>
      </c>
      <c r="G6" s="96">
        <v>1676743</v>
      </c>
      <c r="H6" s="96">
        <v>0</v>
      </c>
      <c r="I6" s="96">
        <v>2216671</v>
      </c>
      <c r="J6" s="96">
        <v>0</v>
      </c>
      <c r="K6" s="96">
        <v>3245727</v>
      </c>
      <c r="L6" s="96">
        <v>2565149</v>
      </c>
      <c r="M6" s="96">
        <v>348890</v>
      </c>
      <c r="N6" s="96">
        <v>810923</v>
      </c>
      <c r="O6" s="96">
        <v>-479236</v>
      </c>
      <c r="P6" s="96">
        <v>179411</v>
      </c>
      <c r="Q6" s="179">
        <v>-299824</v>
      </c>
      <c r="R6" s="192"/>
    </row>
    <row r="7" spans="2:18" ht="28.5" customHeight="1" x14ac:dyDescent="0.25">
      <c r="B7" s="175" t="s">
        <v>18</v>
      </c>
      <c r="C7" s="96">
        <v>1743962</v>
      </c>
      <c r="D7" s="96">
        <v>4740</v>
      </c>
      <c r="E7" s="96">
        <v>510314</v>
      </c>
      <c r="F7" s="96">
        <v>1238387</v>
      </c>
      <c r="G7" s="96">
        <v>645412</v>
      </c>
      <c r="H7" s="96">
        <v>0</v>
      </c>
      <c r="I7" s="96">
        <v>568777</v>
      </c>
      <c r="J7" s="96">
        <v>0</v>
      </c>
      <c r="K7" s="96">
        <v>1315022</v>
      </c>
      <c r="L7" s="96">
        <v>754983</v>
      </c>
      <c r="M7" s="96">
        <v>57773</v>
      </c>
      <c r="N7" s="96">
        <v>599782</v>
      </c>
      <c r="O7" s="96">
        <v>-97516</v>
      </c>
      <c r="P7" s="96">
        <v>136967</v>
      </c>
      <c r="Q7" s="179">
        <v>39451</v>
      </c>
      <c r="R7" s="192"/>
    </row>
    <row r="8" spans="2:18" ht="28.5" customHeight="1" x14ac:dyDescent="0.25">
      <c r="B8" s="175" t="s">
        <v>19</v>
      </c>
      <c r="C8" s="96">
        <v>2824956</v>
      </c>
      <c r="D8" s="96">
        <v>54646</v>
      </c>
      <c r="E8" s="96">
        <v>2254453</v>
      </c>
      <c r="F8" s="96">
        <v>625150</v>
      </c>
      <c r="G8" s="96">
        <v>295730</v>
      </c>
      <c r="H8" s="96">
        <v>0</v>
      </c>
      <c r="I8" s="96">
        <v>354354</v>
      </c>
      <c r="J8" s="96">
        <v>0</v>
      </c>
      <c r="K8" s="96">
        <v>566525</v>
      </c>
      <c r="L8" s="96">
        <v>329624</v>
      </c>
      <c r="M8" s="96">
        <v>-409856</v>
      </c>
      <c r="N8" s="96">
        <v>469405</v>
      </c>
      <c r="O8" s="96">
        <v>177352</v>
      </c>
      <c r="P8" s="96">
        <v>0</v>
      </c>
      <c r="Q8" s="179">
        <v>177352</v>
      </c>
      <c r="R8" s="192"/>
    </row>
    <row r="9" spans="2:18" ht="28.5" customHeight="1" x14ac:dyDescent="0.25">
      <c r="B9" s="175" t="s">
        <v>145</v>
      </c>
      <c r="C9" s="96">
        <v>560614</v>
      </c>
      <c r="D9" s="96">
        <v>0</v>
      </c>
      <c r="E9" s="96">
        <v>353504</v>
      </c>
      <c r="F9" s="96">
        <v>207111</v>
      </c>
      <c r="G9" s="96">
        <v>85741</v>
      </c>
      <c r="H9" s="96">
        <v>0</v>
      </c>
      <c r="I9" s="96">
        <v>115837</v>
      </c>
      <c r="J9" s="96">
        <v>0</v>
      </c>
      <c r="K9" s="96">
        <v>177014</v>
      </c>
      <c r="L9" s="96">
        <v>126051</v>
      </c>
      <c r="M9" s="96">
        <v>33067</v>
      </c>
      <c r="N9" s="96">
        <v>235573</v>
      </c>
      <c r="O9" s="96">
        <v>-217677</v>
      </c>
      <c r="P9" s="96">
        <v>13497</v>
      </c>
      <c r="Q9" s="179">
        <v>-204180</v>
      </c>
      <c r="R9" s="192"/>
    </row>
    <row r="10" spans="2:18" ht="28.5" customHeight="1" x14ac:dyDescent="0.25">
      <c r="B10" s="175" t="s">
        <v>20</v>
      </c>
      <c r="C10" s="96">
        <v>7725353</v>
      </c>
      <c r="D10" s="96">
        <v>128093</v>
      </c>
      <c r="E10" s="96">
        <v>2189615</v>
      </c>
      <c r="F10" s="96">
        <v>5663830</v>
      </c>
      <c r="G10" s="96">
        <v>2067579</v>
      </c>
      <c r="H10" s="96">
        <v>50809</v>
      </c>
      <c r="I10" s="96">
        <v>3044413</v>
      </c>
      <c r="J10" s="96">
        <v>86192</v>
      </c>
      <c r="K10" s="96">
        <v>4651614</v>
      </c>
      <c r="L10" s="96">
        <v>2988134</v>
      </c>
      <c r="M10" s="96">
        <v>357230</v>
      </c>
      <c r="N10" s="96">
        <v>1301064</v>
      </c>
      <c r="O10" s="96">
        <v>5186</v>
      </c>
      <c r="P10" s="96">
        <v>0</v>
      </c>
      <c r="Q10" s="179">
        <v>5186</v>
      </c>
      <c r="R10" s="192"/>
    </row>
    <row r="11" spans="2:18" ht="28.5" customHeight="1" x14ac:dyDescent="0.25">
      <c r="B11" s="175" t="s">
        <v>139</v>
      </c>
      <c r="C11" s="96">
        <v>6166122</v>
      </c>
      <c r="D11" s="96">
        <v>0</v>
      </c>
      <c r="E11" s="96">
        <v>1106384</v>
      </c>
      <c r="F11" s="96">
        <v>5059738</v>
      </c>
      <c r="G11" s="96">
        <v>2397155</v>
      </c>
      <c r="H11" s="96">
        <v>94336</v>
      </c>
      <c r="I11" s="96">
        <v>2575993</v>
      </c>
      <c r="J11" s="96">
        <v>88975</v>
      </c>
      <c r="K11" s="96">
        <v>4886261</v>
      </c>
      <c r="L11" s="96">
        <v>3053061</v>
      </c>
      <c r="M11" s="96">
        <v>481234</v>
      </c>
      <c r="N11" s="96">
        <v>1919172</v>
      </c>
      <c r="O11" s="96">
        <v>-567205</v>
      </c>
      <c r="P11" s="96">
        <v>514573</v>
      </c>
      <c r="Q11" s="179">
        <v>-52633</v>
      </c>
      <c r="R11" s="192"/>
    </row>
    <row r="12" spans="2:18" ht="28.5" customHeight="1" x14ac:dyDescent="0.25">
      <c r="B12" s="175" t="s">
        <v>21</v>
      </c>
      <c r="C12" s="96">
        <v>8318800</v>
      </c>
      <c r="D12" s="96">
        <v>100675</v>
      </c>
      <c r="E12" s="96">
        <v>951170</v>
      </c>
      <c r="F12" s="96">
        <v>7468305</v>
      </c>
      <c r="G12" s="96">
        <v>3712099</v>
      </c>
      <c r="H12" s="96">
        <v>0</v>
      </c>
      <c r="I12" s="96">
        <v>4270064</v>
      </c>
      <c r="J12" s="96">
        <v>0</v>
      </c>
      <c r="K12" s="96">
        <v>6910340</v>
      </c>
      <c r="L12" s="96">
        <v>4632396</v>
      </c>
      <c r="M12" s="96">
        <v>862792</v>
      </c>
      <c r="N12" s="96">
        <v>1587882</v>
      </c>
      <c r="O12" s="96">
        <v>-172730</v>
      </c>
      <c r="P12" s="96">
        <v>444983</v>
      </c>
      <c r="Q12" s="179">
        <v>272253</v>
      </c>
      <c r="R12" s="192"/>
    </row>
    <row r="13" spans="2:18" ht="28.5" customHeight="1" x14ac:dyDescent="0.25">
      <c r="B13" s="175" t="s">
        <v>22</v>
      </c>
      <c r="C13" s="96">
        <v>183294</v>
      </c>
      <c r="D13" s="96">
        <v>49966</v>
      </c>
      <c r="E13" s="96">
        <v>43069</v>
      </c>
      <c r="F13" s="96">
        <v>190191</v>
      </c>
      <c r="G13" s="96">
        <v>107269</v>
      </c>
      <c r="H13" s="96">
        <v>0</v>
      </c>
      <c r="I13" s="96">
        <v>101999</v>
      </c>
      <c r="J13" s="96">
        <v>0</v>
      </c>
      <c r="K13" s="96">
        <v>195461</v>
      </c>
      <c r="L13" s="96">
        <v>95746</v>
      </c>
      <c r="M13" s="96">
        <v>23285</v>
      </c>
      <c r="N13" s="96">
        <v>99438</v>
      </c>
      <c r="O13" s="96">
        <v>-23008</v>
      </c>
      <c r="P13" s="96">
        <v>14679</v>
      </c>
      <c r="Q13" s="179">
        <v>-8329</v>
      </c>
      <c r="R13" s="192"/>
    </row>
    <row r="14" spans="2:18" ht="28.5" customHeight="1" x14ac:dyDescent="0.25">
      <c r="B14" s="175" t="s">
        <v>23</v>
      </c>
      <c r="C14" s="96">
        <v>2122399</v>
      </c>
      <c r="D14" s="96">
        <v>0</v>
      </c>
      <c r="E14" s="96">
        <v>53183</v>
      </c>
      <c r="F14" s="96">
        <v>2069216</v>
      </c>
      <c r="G14" s="96">
        <v>693915</v>
      </c>
      <c r="H14" s="96">
        <v>0</v>
      </c>
      <c r="I14" s="96">
        <v>523535</v>
      </c>
      <c r="J14" s="96">
        <v>0</v>
      </c>
      <c r="K14" s="96">
        <v>2239596</v>
      </c>
      <c r="L14" s="96">
        <v>1447592</v>
      </c>
      <c r="M14" s="96">
        <v>241282</v>
      </c>
      <c r="N14" s="96">
        <v>672428</v>
      </c>
      <c r="O14" s="96">
        <v>-121707</v>
      </c>
      <c r="P14" s="96">
        <v>0</v>
      </c>
      <c r="Q14" s="179">
        <v>-121707</v>
      </c>
      <c r="R14" s="192"/>
    </row>
    <row r="15" spans="2:18" ht="28.5" customHeight="1" x14ac:dyDescent="0.25">
      <c r="B15" s="175" t="s">
        <v>24</v>
      </c>
      <c r="C15" s="96">
        <v>1641311</v>
      </c>
      <c r="D15" s="96">
        <v>5696</v>
      </c>
      <c r="E15" s="96">
        <v>379371</v>
      </c>
      <c r="F15" s="96">
        <v>1267636</v>
      </c>
      <c r="G15" s="96">
        <v>686163</v>
      </c>
      <c r="H15" s="96">
        <v>0</v>
      </c>
      <c r="I15" s="96">
        <v>679598</v>
      </c>
      <c r="J15" s="96">
        <v>0</v>
      </c>
      <c r="K15" s="96">
        <v>1274201</v>
      </c>
      <c r="L15" s="96">
        <v>847139</v>
      </c>
      <c r="M15" s="96">
        <v>128832</v>
      </c>
      <c r="N15" s="96">
        <v>292413</v>
      </c>
      <c r="O15" s="96">
        <v>5818</v>
      </c>
      <c r="P15" s="96">
        <v>0</v>
      </c>
      <c r="Q15" s="179">
        <v>5818</v>
      </c>
      <c r="R15" s="192"/>
    </row>
    <row r="16" spans="2:18" ht="28.5" customHeight="1" x14ac:dyDescent="0.25">
      <c r="B16" s="175" t="s">
        <v>25</v>
      </c>
      <c r="C16" s="96">
        <v>3160527</v>
      </c>
      <c r="D16" s="96">
        <v>92876</v>
      </c>
      <c r="E16" s="96">
        <v>1388342</v>
      </c>
      <c r="F16" s="96">
        <v>1865061</v>
      </c>
      <c r="G16" s="96">
        <v>664752</v>
      </c>
      <c r="H16" s="96">
        <v>27444</v>
      </c>
      <c r="I16" s="96">
        <v>1012044</v>
      </c>
      <c r="J16" s="96">
        <v>30397</v>
      </c>
      <c r="K16" s="96">
        <v>1514816</v>
      </c>
      <c r="L16" s="96">
        <v>1161940</v>
      </c>
      <c r="M16" s="96">
        <v>129826</v>
      </c>
      <c r="N16" s="96">
        <v>615461</v>
      </c>
      <c r="O16" s="96">
        <v>-392411</v>
      </c>
      <c r="P16" s="96">
        <v>0</v>
      </c>
      <c r="Q16" s="179">
        <v>-392411</v>
      </c>
      <c r="R16" s="192"/>
    </row>
    <row r="17" spans="2:18" ht="28.5" customHeight="1" x14ac:dyDescent="0.25">
      <c r="B17" s="175" t="s">
        <v>26</v>
      </c>
      <c r="C17" s="96">
        <v>4876117</v>
      </c>
      <c r="D17" s="96">
        <v>61963</v>
      </c>
      <c r="E17" s="96">
        <v>2403728</v>
      </c>
      <c r="F17" s="96">
        <v>2534352</v>
      </c>
      <c r="G17" s="96">
        <v>1157317</v>
      </c>
      <c r="H17" s="96">
        <v>0</v>
      </c>
      <c r="I17" s="96">
        <v>1453535</v>
      </c>
      <c r="J17" s="96">
        <v>0</v>
      </c>
      <c r="K17" s="96">
        <v>2238135</v>
      </c>
      <c r="L17" s="96">
        <v>1303145</v>
      </c>
      <c r="M17" s="96">
        <v>-61261</v>
      </c>
      <c r="N17" s="96">
        <v>573365</v>
      </c>
      <c r="O17" s="96">
        <v>422886</v>
      </c>
      <c r="P17" s="96">
        <v>449487</v>
      </c>
      <c r="Q17" s="179">
        <v>872374</v>
      </c>
      <c r="R17" s="192"/>
    </row>
    <row r="18" spans="2:18" ht="28.5" customHeight="1" x14ac:dyDescent="0.25">
      <c r="B18" s="175" t="s">
        <v>27</v>
      </c>
      <c r="C18" s="96">
        <v>3351166</v>
      </c>
      <c r="D18" s="96">
        <v>24197</v>
      </c>
      <c r="E18" s="96">
        <v>334920</v>
      </c>
      <c r="F18" s="96">
        <v>3040443</v>
      </c>
      <c r="G18" s="96">
        <v>1310846</v>
      </c>
      <c r="H18" s="96">
        <v>0</v>
      </c>
      <c r="I18" s="96">
        <v>1730841</v>
      </c>
      <c r="J18" s="96">
        <v>0</v>
      </c>
      <c r="K18" s="96">
        <v>2620448</v>
      </c>
      <c r="L18" s="96">
        <v>1549768</v>
      </c>
      <c r="M18" s="96">
        <v>363113</v>
      </c>
      <c r="N18" s="96">
        <v>515367</v>
      </c>
      <c r="O18" s="96">
        <v>192200</v>
      </c>
      <c r="P18" s="96">
        <v>152522</v>
      </c>
      <c r="Q18" s="179">
        <v>344722</v>
      </c>
      <c r="R18" s="192"/>
    </row>
    <row r="19" spans="2:18" ht="28.5" customHeight="1" x14ac:dyDescent="0.25">
      <c r="B19" s="175" t="s">
        <v>28</v>
      </c>
      <c r="C19" s="96">
        <v>4267201</v>
      </c>
      <c r="D19" s="96">
        <v>53842</v>
      </c>
      <c r="E19" s="96">
        <v>1785145</v>
      </c>
      <c r="F19" s="96">
        <v>2535898</v>
      </c>
      <c r="G19" s="96">
        <v>1264377</v>
      </c>
      <c r="H19" s="96">
        <v>0</v>
      </c>
      <c r="I19" s="96">
        <v>1467794</v>
      </c>
      <c r="J19" s="96">
        <v>0</v>
      </c>
      <c r="K19" s="96">
        <v>2332481</v>
      </c>
      <c r="L19" s="96">
        <v>1325166</v>
      </c>
      <c r="M19" s="96">
        <v>69987</v>
      </c>
      <c r="N19" s="96">
        <v>981216</v>
      </c>
      <c r="O19" s="96">
        <v>-43887</v>
      </c>
      <c r="P19" s="96">
        <v>437481</v>
      </c>
      <c r="Q19" s="179">
        <v>393594</v>
      </c>
      <c r="R19" s="192"/>
    </row>
    <row r="20" spans="2:18" ht="28.5" customHeight="1" x14ac:dyDescent="0.25">
      <c r="B20" s="175" t="s">
        <v>29</v>
      </c>
      <c r="C20" s="96">
        <v>4362656</v>
      </c>
      <c r="D20" s="96">
        <v>39840</v>
      </c>
      <c r="E20" s="96">
        <v>1858770</v>
      </c>
      <c r="F20" s="96">
        <v>2543725</v>
      </c>
      <c r="G20" s="96">
        <v>1071633</v>
      </c>
      <c r="H20" s="96">
        <v>0</v>
      </c>
      <c r="I20" s="96">
        <v>1330856</v>
      </c>
      <c r="J20" s="96">
        <v>0</v>
      </c>
      <c r="K20" s="96">
        <v>2284502</v>
      </c>
      <c r="L20" s="96">
        <v>1441967</v>
      </c>
      <c r="M20" s="96">
        <v>174732</v>
      </c>
      <c r="N20" s="96">
        <v>809838</v>
      </c>
      <c r="O20" s="96">
        <v>-142035</v>
      </c>
      <c r="P20" s="96">
        <v>0</v>
      </c>
      <c r="Q20" s="179">
        <v>-142035</v>
      </c>
      <c r="R20" s="192"/>
    </row>
    <row r="21" spans="2:18" ht="28.5" customHeight="1" x14ac:dyDescent="0.25">
      <c r="B21" s="175" t="s">
        <v>30</v>
      </c>
      <c r="C21" s="96">
        <v>966330</v>
      </c>
      <c r="D21" s="96">
        <v>2417</v>
      </c>
      <c r="E21" s="96">
        <v>144316</v>
      </c>
      <c r="F21" s="96">
        <v>824432</v>
      </c>
      <c r="G21" s="96">
        <v>368795</v>
      </c>
      <c r="H21" s="96">
        <v>0</v>
      </c>
      <c r="I21" s="96">
        <v>399983</v>
      </c>
      <c r="J21" s="96">
        <v>0</v>
      </c>
      <c r="K21" s="96">
        <v>793244</v>
      </c>
      <c r="L21" s="96">
        <v>465886</v>
      </c>
      <c r="M21" s="96">
        <v>53819</v>
      </c>
      <c r="N21" s="96">
        <v>250302</v>
      </c>
      <c r="O21" s="96">
        <v>23237</v>
      </c>
      <c r="P21" s="96">
        <v>12383</v>
      </c>
      <c r="Q21" s="179">
        <v>35620</v>
      </c>
      <c r="R21" s="192"/>
    </row>
    <row r="22" spans="2:18" ht="28.5" customHeight="1" x14ac:dyDescent="0.25">
      <c r="B22" s="175" t="s">
        <v>31</v>
      </c>
      <c r="C22" s="96">
        <v>1205095</v>
      </c>
      <c r="D22" s="96">
        <v>0</v>
      </c>
      <c r="E22" s="96">
        <v>132933</v>
      </c>
      <c r="F22" s="96">
        <v>1072162</v>
      </c>
      <c r="G22" s="96">
        <v>216827</v>
      </c>
      <c r="H22" s="96">
        <v>0</v>
      </c>
      <c r="I22" s="96">
        <v>166556</v>
      </c>
      <c r="J22" s="96">
        <v>0</v>
      </c>
      <c r="K22" s="96">
        <v>1122433</v>
      </c>
      <c r="L22" s="96">
        <v>587929</v>
      </c>
      <c r="M22" s="96">
        <v>125664</v>
      </c>
      <c r="N22" s="96">
        <v>516173</v>
      </c>
      <c r="O22" s="96">
        <v>-107334</v>
      </c>
      <c r="P22" s="96">
        <v>0</v>
      </c>
      <c r="Q22" s="179">
        <v>-107334</v>
      </c>
      <c r="R22" s="192"/>
    </row>
    <row r="23" spans="2:18" ht="28.5" customHeight="1" x14ac:dyDescent="0.25">
      <c r="B23" s="175" t="s">
        <v>32</v>
      </c>
      <c r="C23" s="96">
        <v>8804501</v>
      </c>
      <c r="D23" s="96">
        <v>95102</v>
      </c>
      <c r="E23" s="96">
        <v>2694201</v>
      </c>
      <c r="F23" s="96">
        <v>6205402</v>
      </c>
      <c r="G23" s="96">
        <v>2907014</v>
      </c>
      <c r="H23" s="96">
        <v>0</v>
      </c>
      <c r="I23" s="96">
        <v>3331149</v>
      </c>
      <c r="J23" s="96">
        <v>0</v>
      </c>
      <c r="K23" s="96">
        <v>5781267</v>
      </c>
      <c r="L23" s="96">
        <v>3668126</v>
      </c>
      <c r="M23" s="96">
        <v>352443</v>
      </c>
      <c r="N23" s="96">
        <v>1248931</v>
      </c>
      <c r="O23" s="96">
        <v>511768</v>
      </c>
      <c r="P23" s="96">
        <v>539390</v>
      </c>
      <c r="Q23" s="179">
        <v>1051158</v>
      </c>
      <c r="R23" s="192"/>
    </row>
    <row r="24" spans="2:18" ht="28.5" customHeight="1" x14ac:dyDescent="0.25">
      <c r="B24" s="175" t="s">
        <v>33</v>
      </c>
      <c r="C24" s="96">
        <v>2423186</v>
      </c>
      <c r="D24" s="96">
        <v>45361</v>
      </c>
      <c r="E24" s="96">
        <v>852621</v>
      </c>
      <c r="F24" s="96">
        <v>1615926</v>
      </c>
      <c r="G24" s="96">
        <v>679437</v>
      </c>
      <c r="H24" s="96">
        <v>0</v>
      </c>
      <c r="I24" s="96">
        <v>804040</v>
      </c>
      <c r="J24" s="96">
        <v>0</v>
      </c>
      <c r="K24" s="96">
        <v>1491324</v>
      </c>
      <c r="L24" s="96">
        <v>1057313</v>
      </c>
      <c r="M24" s="96">
        <v>97918</v>
      </c>
      <c r="N24" s="96">
        <v>495267</v>
      </c>
      <c r="O24" s="96">
        <v>-159174</v>
      </c>
      <c r="P24" s="96">
        <v>315217</v>
      </c>
      <c r="Q24" s="179">
        <v>156043</v>
      </c>
      <c r="R24" s="192"/>
    </row>
    <row r="25" spans="2:18" ht="28.5" customHeight="1" x14ac:dyDescent="0.25">
      <c r="B25" s="175" t="s">
        <v>34</v>
      </c>
      <c r="C25" s="96">
        <v>1167219</v>
      </c>
      <c r="D25" s="96">
        <v>11631</v>
      </c>
      <c r="E25" s="96">
        <v>178187</v>
      </c>
      <c r="F25" s="96">
        <v>1000664</v>
      </c>
      <c r="G25" s="96">
        <v>702279</v>
      </c>
      <c r="H25" s="96">
        <v>0</v>
      </c>
      <c r="I25" s="96">
        <v>500678</v>
      </c>
      <c r="J25" s="96">
        <v>0</v>
      </c>
      <c r="K25" s="96">
        <v>1202265</v>
      </c>
      <c r="L25" s="96">
        <v>521961</v>
      </c>
      <c r="M25" s="96">
        <v>123262</v>
      </c>
      <c r="N25" s="96">
        <v>457260</v>
      </c>
      <c r="O25" s="96">
        <v>99781</v>
      </c>
      <c r="P25" s="96">
        <v>0</v>
      </c>
      <c r="Q25" s="179">
        <v>99781</v>
      </c>
      <c r="R25" s="192"/>
    </row>
    <row r="26" spans="2:18" ht="28.5" customHeight="1" x14ac:dyDescent="0.25">
      <c r="B26" s="175" t="s">
        <v>35</v>
      </c>
      <c r="C26" s="96">
        <v>3518638</v>
      </c>
      <c r="D26" s="96">
        <v>7751</v>
      </c>
      <c r="E26" s="96">
        <v>114155</v>
      </c>
      <c r="F26" s="96">
        <v>3412234</v>
      </c>
      <c r="G26" s="96">
        <v>1722429</v>
      </c>
      <c r="H26" s="96">
        <v>0</v>
      </c>
      <c r="I26" s="96">
        <v>1739267</v>
      </c>
      <c r="J26" s="96">
        <v>0</v>
      </c>
      <c r="K26" s="96">
        <v>3395396</v>
      </c>
      <c r="L26" s="96">
        <v>2717864</v>
      </c>
      <c r="M26" s="96">
        <v>306358</v>
      </c>
      <c r="N26" s="96">
        <v>684498</v>
      </c>
      <c r="O26" s="96">
        <v>-313324</v>
      </c>
      <c r="P26" s="96">
        <v>139793</v>
      </c>
      <c r="Q26" s="179">
        <v>-173531</v>
      </c>
      <c r="R26" s="192"/>
    </row>
    <row r="27" spans="2:18" ht="28.5" customHeight="1" x14ac:dyDescent="0.25">
      <c r="B27" s="175" t="s">
        <v>36</v>
      </c>
      <c r="C27" s="96">
        <v>2015589</v>
      </c>
      <c r="D27" s="96">
        <v>70013</v>
      </c>
      <c r="E27" s="96">
        <v>966545</v>
      </c>
      <c r="F27" s="96">
        <v>1119057</v>
      </c>
      <c r="G27" s="96">
        <v>495996</v>
      </c>
      <c r="H27" s="96">
        <v>0</v>
      </c>
      <c r="I27" s="96">
        <v>603426</v>
      </c>
      <c r="J27" s="96">
        <v>2868</v>
      </c>
      <c r="K27" s="96">
        <v>1008759</v>
      </c>
      <c r="L27" s="96">
        <v>429948</v>
      </c>
      <c r="M27" s="96">
        <v>19494</v>
      </c>
      <c r="N27" s="96">
        <v>305405</v>
      </c>
      <c r="O27" s="96">
        <v>253912</v>
      </c>
      <c r="P27" s="96">
        <v>0</v>
      </c>
      <c r="Q27" s="179">
        <v>253912</v>
      </c>
      <c r="R27" s="192"/>
    </row>
    <row r="28" spans="2:18" ht="28.5" customHeight="1" x14ac:dyDescent="0.25">
      <c r="B28" s="175" t="s">
        <v>200</v>
      </c>
      <c r="C28" s="96">
        <v>839472</v>
      </c>
      <c r="D28" s="96">
        <v>5790</v>
      </c>
      <c r="E28" s="96">
        <v>184960</v>
      </c>
      <c r="F28" s="96">
        <v>660302</v>
      </c>
      <c r="G28" s="96">
        <v>418415</v>
      </c>
      <c r="H28" s="96">
        <v>71008</v>
      </c>
      <c r="I28" s="96">
        <v>404451</v>
      </c>
      <c r="J28" s="96">
        <v>65728</v>
      </c>
      <c r="K28" s="96">
        <v>679545</v>
      </c>
      <c r="L28" s="96">
        <v>492672</v>
      </c>
      <c r="M28" s="96">
        <v>66738</v>
      </c>
      <c r="N28" s="96">
        <v>231838</v>
      </c>
      <c r="O28" s="96">
        <v>-111702</v>
      </c>
      <c r="P28" s="96">
        <v>0</v>
      </c>
      <c r="Q28" s="179">
        <v>-111702</v>
      </c>
      <c r="R28" s="192"/>
    </row>
    <row r="29" spans="2:18" ht="28.5" customHeight="1" x14ac:dyDescent="0.25">
      <c r="B29" s="175" t="s">
        <v>213</v>
      </c>
      <c r="C29" s="96">
        <v>573294</v>
      </c>
      <c r="D29" s="96">
        <v>86567</v>
      </c>
      <c r="E29" s="96">
        <v>313934</v>
      </c>
      <c r="F29" s="96">
        <v>345926</v>
      </c>
      <c r="G29" s="96">
        <v>122062</v>
      </c>
      <c r="H29" s="96">
        <v>0</v>
      </c>
      <c r="I29" s="96">
        <v>230887</v>
      </c>
      <c r="J29" s="96">
        <v>0</v>
      </c>
      <c r="K29" s="96">
        <v>237101</v>
      </c>
      <c r="L29" s="96">
        <v>130611</v>
      </c>
      <c r="M29" s="96">
        <v>15591</v>
      </c>
      <c r="N29" s="96">
        <v>215619</v>
      </c>
      <c r="O29" s="96">
        <v>-124719</v>
      </c>
      <c r="P29" s="96">
        <v>54720</v>
      </c>
      <c r="Q29" s="179">
        <v>-69999</v>
      </c>
      <c r="R29" s="192"/>
    </row>
    <row r="30" spans="2:18" ht="28.5" customHeight="1" x14ac:dyDescent="0.25">
      <c r="B30" s="175" t="s">
        <v>37</v>
      </c>
      <c r="C30" s="96">
        <v>1969900</v>
      </c>
      <c r="D30" s="96">
        <v>519</v>
      </c>
      <c r="E30" s="96">
        <v>495562</v>
      </c>
      <c r="F30" s="96">
        <v>1474857</v>
      </c>
      <c r="G30" s="96">
        <v>758729</v>
      </c>
      <c r="H30" s="96">
        <v>0</v>
      </c>
      <c r="I30" s="96">
        <v>759712</v>
      </c>
      <c r="J30" s="96">
        <v>0</v>
      </c>
      <c r="K30" s="96">
        <v>1473875</v>
      </c>
      <c r="L30" s="96">
        <v>1042844</v>
      </c>
      <c r="M30" s="96">
        <v>146144</v>
      </c>
      <c r="N30" s="96">
        <v>403078</v>
      </c>
      <c r="O30" s="96">
        <v>-118191</v>
      </c>
      <c r="P30" s="96">
        <v>265784</v>
      </c>
      <c r="Q30" s="179">
        <v>147593</v>
      </c>
      <c r="R30" s="192"/>
    </row>
    <row r="31" spans="2:18" ht="28.5" customHeight="1" x14ac:dyDescent="0.25">
      <c r="B31" s="175" t="s">
        <v>141</v>
      </c>
      <c r="C31" s="96">
        <v>1059404</v>
      </c>
      <c r="D31" s="96">
        <v>0</v>
      </c>
      <c r="E31" s="96">
        <v>279943</v>
      </c>
      <c r="F31" s="96">
        <v>779461</v>
      </c>
      <c r="G31" s="96">
        <v>417039</v>
      </c>
      <c r="H31" s="96">
        <v>0</v>
      </c>
      <c r="I31" s="96">
        <v>487247</v>
      </c>
      <c r="J31" s="96">
        <v>0</v>
      </c>
      <c r="K31" s="96">
        <v>709253</v>
      </c>
      <c r="L31" s="96">
        <v>355324</v>
      </c>
      <c r="M31" s="96">
        <v>88883</v>
      </c>
      <c r="N31" s="96">
        <v>347555</v>
      </c>
      <c r="O31" s="96">
        <v>-82509</v>
      </c>
      <c r="P31" s="96">
        <v>76250</v>
      </c>
      <c r="Q31" s="179">
        <v>-6259</v>
      </c>
      <c r="R31" s="192"/>
    </row>
    <row r="32" spans="2:18" ht="28.5" customHeight="1" x14ac:dyDescent="0.25">
      <c r="B32" s="175" t="s">
        <v>234</v>
      </c>
      <c r="C32" s="96">
        <v>412008</v>
      </c>
      <c r="D32" s="96">
        <v>2424</v>
      </c>
      <c r="E32" s="96">
        <v>61063</v>
      </c>
      <c r="F32" s="96">
        <v>353368</v>
      </c>
      <c r="G32" s="96">
        <v>163930</v>
      </c>
      <c r="H32" s="96">
        <v>0</v>
      </c>
      <c r="I32" s="96">
        <v>228872</v>
      </c>
      <c r="J32" s="96">
        <v>0</v>
      </c>
      <c r="K32" s="96">
        <v>288426</v>
      </c>
      <c r="L32" s="96">
        <v>156306</v>
      </c>
      <c r="M32" s="96">
        <v>46969</v>
      </c>
      <c r="N32" s="96">
        <v>117712</v>
      </c>
      <c r="O32" s="96">
        <v>-32560</v>
      </c>
      <c r="P32" s="96">
        <v>0</v>
      </c>
      <c r="Q32" s="179">
        <v>-32560</v>
      </c>
      <c r="R32" s="192"/>
    </row>
    <row r="33" spans="2:18" ht="28.5" customHeight="1" x14ac:dyDescent="0.25">
      <c r="B33" s="175" t="s">
        <v>142</v>
      </c>
      <c r="C33" s="96">
        <v>4028108</v>
      </c>
      <c r="D33" s="96">
        <v>0</v>
      </c>
      <c r="E33" s="96">
        <v>2266243</v>
      </c>
      <c r="F33" s="96">
        <v>1761865</v>
      </c>
      <c r="G33" s="96">
        <v>1305103</v>
      </c>
      <c r="H33" s="96">
        <v>79235</v>
      </c>
      <c r="I33" s="96">
        <v>1024016</v>
      </c>
      <c r="J33" s="96">
        <v>79235</v>
      </c>
      <c r="K33" s="96">
        <v>2042951</v>
      </c>
      <c r="L33" s="96">
        <v>1468152</v>
      </c>
      <c r="M33" s="96">
        <v>88218</v>
      </c>
      <c r="N33" s="96">
        <v>989827</v>
      </c>
      <c r="O33" s="96">
        <v>-503245</v>
      </c>
      <c r="P33" s="96">
        <v>65826</v>
      </c>
      <c r="Q33" s="179">
        <v>-437419</v>
      </c>
      <c r="R33" s="192"/>
    </row>
    <row r="34" spans="2:18" ht="28.5" customHeight="1" x14ac:dyDescent="0.25">
      <c r="B34" s="175" t="s">
        <v>143</v>
      </c>
      <c r="C34" s="96">
        <v>1904521</v>
      </c>
      <c r="D34" s="96">
        <v>9999</v>
      </c>
      <c r="E34" s="96">
        <v>1084416</v>
      </c>
      <c r="F34" s="96">
        <v>830103</v>
      </c>
      <c r="G34" s="96">
        <v>433802</v>
      </c>
      <c r="H34" s="96">
        <v>55442</v>
      </c>
      <c r="I34" s="96">
        <v>518672</v>
      </c>
      <c r="J34" s="96">
        <v>59494</v>
      </c>
      <c r="K34" s="96">
        <v>741181</v>
      </c>
      <c r="L34" s="96">
        <v>452143</v>
      </c>
      <c r="M34" s="96">
        <v>-18925</v>
      </c>
      <c r="N34" s="96">
        <v>375221</v>
      </c>
      <c r="O34" s="96">
        <v>-67258</v>
      </c>
      <c r="P34" s="96">
        <v>98603</v>
      </c>
      <c r="Q34" s="179">
        <v>31345</v>
      </c>
      <c r="R34" s="192"/>
    </row>
    <row r="35" spans="2:18" ht="28.5" customHeight="1" x14ac:dyDescent="0.25">
      <c r="B35" s="175" t="s">
        <v>235</v>
      </c>
      <c r="C35" s="96">
        <v>1802150</v>
      </c>
      <c r="D35" s="96">
        <v>0</v>
      </c>
      <c r="E35" s="96">
        <v>541947</v>
      </c>
      <c r="F35" s="96">
        <v>1260203</v>
      </c>
      <c r="G35" s="96">
        <v>492768</v>
      </c>
      <c r="H35" s="96">
        <v>0</v>
      </c>
      <c r="I35" s="96">
        <v>702878</v>
      </c>
      <c r="J35" s="96">
        <v>0</v>
      </c>
      <c r="K35" s="96">
        <v>1050094</v>
      </c>
      <c r="L35" s="96">
        <v>552857</v>
      </c>
      <c r="M35" s="96">
        <v>59320</v>
      </c>
      <c r="N35" s="96">
        <v>463706</v>
      </c>
      <c r="O35" s="96">
        <v>-25789</v>
      </c>
      <c r="P35" s="96">
        <v>76572</v>
      </c>
      <c r="Q35" s="179">
        <v>50783</v>
      </c>
      <c r="R35" s="192"/>
    </row>
    <row r="36" spans="2:18" ht="28.5" customHeight="1" x14ac:dyDescent="0.25">
      <c r="B36" s="175" t="s">
        <v>38</v>
      </c>
      <c r="C36" s="96">
        <v>572357</v>
      </c>
      <c r="D36" s="96">
        <v>0</v>
      </c>
      <c r="E36" s="96">
        <v>305313</v>
      </c>
      <c r="F36" s="96">
        <v>267044</v>
      </c>
      <c r="G36" s="96">
        <v>474387</v>
      </c>
      <c r="H36" s="96">
        <v>0</v>
      </c>
      <c r="I36" s="96">
        <v>365913</v>
      </c>
      <c r="J36" s="96">
        <v>0</v>
      </c>
      <c r="K36" s="96">
        <v>375518</v>
      </c>
      <c r="L36" s="96">
        <v>187027</v>
      </c>
      <c r="M36" s="96">
        <v>45584</v>
      </c>
      <c r="N36" s="96">
        <v>235776</v>
      </c>
      <c r="O36" s="96">
        <v>-92868</v>
      </c>
      <c r="P36" s="96">
        <v>18654</v>
      </c>
      <c r="Q36" s="179">
        <v>-74214</v>
      </c>
      <c r="R36" s="192"/>
    </row>
    <row r="37" spans="2:18" ht="28.5" customHeight="1" x14ac:dyDescent="0.25">
      <c r="B37" s="175" t="s">
        <v>39</v>
      </c>
      <c r="C37" s="96">
        <v>991241</v>
      </c>
      <c r="D37" s="96">
        <v>24905</v>
      </c>
      <c r="E37" s="96">
        <v>321421</v>
      </c>
      <c r="F37" s="96">
        <v>694725</v>
      </c>
      <c r="G37" s="96">
        <v>219998</v>
      </c>
      <c r="H37" s="96">
        <v>0</v>
      </c>
      <c r="I37" s="96">
        <v>329202</v>
      </c>
      <c r="J37" s="96">
        <v>0</v>
      </c>
      <c r="K37" s="96">
        <v>585522</v>
      </c>
      <c r="L37" s="96">
        <v>199096</v>
      </c>
      <c r="M37" s="96">
        <v>71277</v>
      </c>
      <c r="N37" s="96">
        <v>258894</v>
      </c>
      <c r="O37" s="96">
        <v>56256</v>
      </c>
      <c r="P37" s="96">
        <v>0</v>
      </c>
      <c r="Q37" s="179">
        <v>56256</v>
      </c>
      <c r="R37" s="192"/>
    </row>
    <row r="38" spans="2:18" ht="28.5" customHeight="1" x14ac:dyDescent="0.25">
      <c r="B38" s="175" t="s">
        <v>40</v>
      </c>
      <c r="C38" s="96">
        <v>952150</v>
      </c>
      <c r="D38" s="96">
        <v>0</v>
      </c>
      <c r="E38" s="96">
        <v>106873</v>
      </c>
      <c r="F38" s="96">
        <v>845277</v>
      </c>
      <c r="G38" s="96">
        <v>564157</v>
      </c>
      <c r="H38" s="96">
        <v>0</v>
      </c>
      <c r="I38" s="96">
        <v>604492</v>
      </c>
      <c r="J38" s="96">
        <v>0</v>
      </c>
      <c r="K38" s="96">
        <v>804942</v>
      </c>
      <c r="L38" s="96">
        <v>495260</v>
      </c>
      <c r="M38" s="96">
        <v>92003</v>
      </c>
      <c r="N38" s="96">
        <v>439380</v>
      </c>
      <c r="O38" s="96">
        <v>-221701</v>
      </c>
      <c r="P38" s="96">
        <v>154427</v>
      </c>
      <c r="Q38" s="179">
        <v>-67274</v>
      </c>
      <c r="R38" s="192"/>
    </row>
    <row r="39" spans="2:18" ht="28.5" customHeight="1" x14ac:dyDescent="0.25">
      <c r="B39" s="175" t="s">
        <v>41</v>
      </c>
      <c r="C39" s="96">
        <v>912536</v>
      </c>
      <c r="D39" s="96">
        <v>21529</v>
      </c>
      <c r="E39" s="96">
        <v>47440</v>
      </c>
      <c r="F39" s="96">
        <v>886625</v>
      </c>
      <c r="G39" s="96">
        <v>476687</v>
      </c>
      <c r="H39" s="96">
        <v>0</v>
      </c>
      <c r="I39" s="96">
        <v>516974</v>
      </c>
      <c r="J39" s="96">
        <v>0</v>
      </c>
      <c r="K39" s="96">
        <v>846338</v>
      </c>
      <c r="L39" s="96">
        <v>482099</v>
      </c>
      <c r="M39" s="96">
        <v>83857</v>
      </c>
      <c r="N39" s="96">
        <v>336436</v>
      </c>
      <c r="O39" s="96">
        <v>-56054</v>
      </c>
      <c r="P39" s="96">
        <v>0</v>
      </c>
      <c r="Q39" s="179">
        <v>-56054</v>
      </c>
      <c r="R39" s="192"/>
    </row>
    <row r="40" spans="2:18" ht="28.5" customHeight="1" x14ac:dyDescent="0.25">
      <c r="B40" s="175" t="s">
        <v>42</v>
      </c>
      <c r="C40" s="96">
        <v>194920</v>
      </c>
      <c r="D40" s="96">
        <v>7123</v>
      </c>
      <c r="E40" s="96">
        <v>51455</v>
      </c>
      <c r="F40" s="96">
        <v>150588</v>
      </c>
      <c r="G40" s="96">
        <v>464522</v>
      </c>
      <c r="H40" s="96">
        <v>0</v>
      </c>
      <c r="I40" s="96">
        <v>131822</v>
      </c>
      <c r="J40" s="96">
        <v>0</v>
      </c>
      <c r="K40" s="96">
        <v>483288</v>
      </c>
      <c r="L40" s="96">
        <v>336658</v>
      </c>
      <c r="M40" s="96">
        <v>27493</v>
      </c>
      <c r="N40" s="96">
        <v>119648</v>
      </c>
      <c r="O40" s="96">
        <v>-511</v>
      </c>
      <c r="P40" s="96">
        <v>0</v>
      </c>
      <c r="Q40" s="179">
        <v>-511</v>
      </c>
      <c r="R40" s="192"/>
    </row>
    <row r="41" spans="2:18" ht="28.5" customHeight="1" x14ac:dyDescent="0.25">
      <c r="B41" s="175" t="s">
        <v>43</v>
      </c>
      <c r="C41" s="96">
        <v>7110360</v>
      </c>
      <c r="D41" s="96">
        <v>91532</v>
      </c>
      <c r="E41" s="96">
        <v>806466</v>
      </c>
      <c r="F41" s="96">
        <v>6395426</v>
      </c>
      <c r="G41" s="96">
        <v>3144164</v>
      </c>
      <c r="H41" s="96">
        <v>135394</v>
      </c>
      <c r="I41" s="96">
        <v>3570952</v>
      </c>
      <c r="J41" s="96">
        <v>165510</v>
      </c>
      <c r="K41" s="96">
        <v>5938523</v>
      </c>
      <c r="L41" s="96">
        <v>3957131</v>
      </c>
      <c r="M41" s="96">
        <v>552970</v>
      </c>
      <c r="N41" s="96">
        <v>1621338</v>
      </c>
      <c r="O41" s="96">
        <v>-192916</v>
      </c>
      <c r="P41" s="96">
        <v>0</v>
      </c>
      <c r="Q41" s="179">
        <v>-192916</v>
      </c>
      <c r="R41" s="192"/>
    </row>
    <row r="42" spans="2:18" ht="28.5" customHeight="1" x14ac:dyDescent="0.25">
      <c r="B42" s="175" t="s">
        <v>44</v>
      </c>
      <c r="C42" s="96">
        <v>903974</v>
      </c>
      <c r="D42" s="96">
        <v>0</v>
      </c>
      <c r="E42" s="96">
        <v>22061</v>
      </c>
      <c r="F42" s="96">
        <v>881913</v>
      </c>
      <c r="G42" s="96">
        <v>171929</v>
      </c>
      <c r="H42" s="96">
        <v>0</v>
      </c>
      <c r="I42" s="96">
        <v>223816</v>
      </c>
      <c r="J42" s="96">
        <v>0</v>
      </c>
      <c r="K42" s="96">
        <v>830026</v>
      </c>
      <c r="L42" s="96">
        <v>498256</v>
      </c>
      <c r="M42" s="96">
        <v>84358</v>
      </c>
      <c r="N42" s="96">
        <v>332269</v>
      </c>
      <c r="O42" s="96">
        <v>-84857</v>
      </c>
      <c r="P42" s="96">
        <v>7811</v>
      </c>
      <c r="Q42" s="179">
        <v>-77045</v>
      </c>
      <c r="R42" s="192"/>
    </row>
    <row r="43" spans="2:18" ht="28.5" customHeight="1" x14ac:dyDescent="0.25">
      <c r="B43" s="177" t="s">
        <v>45</v>
      </c>
      <c r="C43" s="178">
        <f>SUM(C6:C42)</f>
        <v>100363649</v>
      </c>
      <c r="D43" s="178">
        <f t="shared" ref="D43:Q43" si="0">SUM(D6:D42)</f>
        <v>1099197</v>
      </c>
      <c r="E43" s="178">
        <f t="shared" si="0"/>
        <v>28530587</v>
      </c>
      <c r="F43" s="178">
        <f t="shared" si="0"/>
        <v>72932258</v>
      </c>
      <c r="G43" s="178">
        <f t="shared" si="0"/>
        <v>34557200</v>
      </c>
      <c r="H43" s="178">
        <f t="shared" si="0"/>
        <v>513668</v>
      </c>
      <c r="I43" s="178">
        <f t="shared" si="0"/>
        <v>39091316</v>
      </c>
      <c r="J43" s="178">
        <f t="shared" si="0"/>
        <v>578399</v>
      </c>
      <c r="K43" s="178">
        <f t="shared" si="0"/>
        <v>68333414</v>
      </c>
      <c r="L43" s="178">
        <f t="shared" si="0"/>
        <v>43877324</v>
      </c>
      <c r="M43" s="178">
        <f t="shared" si="0"/>
        <v>5330364</v>
      </c>
      <c r="N43" s="178">
        <f t="shared" si="0"/>
        <v>21929460</v>
      </c>
      <c r="O43" s="178">
        <f t="shared" si="0"/>
        <v>-2803728</v>
      </c>
      <c r="P43" s="178">
        <f t="shared" si="0"/>
        <v>4169030</v>
      </c>
      <c r="Q43" s="178">
        <f t="shared" si="0"/>
        <v>1365304</v>
      </c>
      <c r="R43" s="192"/>
    </row>
    <row r="44" spans="2:18" ht="28.5" customHeight="1" x14ac:dyDescent="0.25">
      <c r="B44" s="282" t="s">
        <v>46</v>
      </c>
      <c r="C44" s="282"/>
      <c r="D44" s="282"/>
      <c r="E44" s="282"/>
      <c r="F44" s="282"/>
      <c r="G44" s="282"/>
      <c r="H44" s="282"/>
      <c r="I44" s="282"/>
      <c r="J44" s="282"/>
      <c r="K44" s="282"/>
      <c r="L44" s="282"/>
      <c r="M44" s="282"/>
      <c r="N44" s="282"/>
      <c r="O44" s="282"/>
      <c r="P44" s="282"/>
      <c r="Q44" s="282"/>
      <c r="R44" s="192"/>
    </row>
    <row r="45" spans="2:18" ht="28.5" customHeight="1" x14ac:dyDescent="0.3">
      <c r="B45" s="175" t="s">
        <v>47</v>
      </c>
      <c r="C45" s="20">
        <v>0</v>
      </c>
      <c r="D45" s="20">
        <v>1573474</v>
      </c>
      <c r="E45" s="20">
        <v>329472</v>
      </c>
      <c r="F45" s="20">
        <v>1244002</v>
      </c>
      <c r="G45" s="20">
        <v>415725</v>
      </c>
      <c r="H45" s="20">
        <v>0</v>
      </c>
      <c r="I45" s="20">
        <v>400079</v>
      </c>
      <c r="J45" s="20">
        <v>0</v>
      </c>
      <c r="K45" s="20">
        <v>1259648</v>
      </c>
      <c r="L45" s="20">
        <v>663834</v>
      </c>
      <c r="M45" s="20">
        <v>431768</v>
      </c>
      <c r="N45" s="20">
        <v>179092</v>
      </c>
      <c r="O45" s="20">
        <v>-15046</v>
      </c>
      <c r="P45" s="20">
        <v>79799</v>
      </c>
      <c r="Q45" s="21">
        <v>64753</v>
      </c>
      <c r="R45" s="192"/>
    </row>
    <row r="46" spans="2:18" ht="28.5" customHeight="1" x14ac:dyDescent="0.3">
      <c r="B46" s="175" t="s">
        <v>65</v>
      </c>
      <c r="C46" s="20">
        <v>0</v>
      </c>
      <c r="D46" s="20">
        <v>2336665</v>
      </c>
      <c r="E46" s="20">
        <v>110286</v>
      </c>
      <c r="F46" s="20">
        <v>2226379</v>
      </c>
      <c r="G46" s="20">
        <v>871854</v>
      </c>
      <c r="H46" s="20">
        <v>0</v>
      </c>
      <c r="I46" s="20">
        <v>922044</v>
      </c>
      <c r="J46" s="20">
        <v>0</v>
      </c>
      <c r="K46" s="20">
        <v>2176189</v>
      </c>
      <c r="L46" s="20">
        <v>1302638</v>
      </c>
      <c r="M46" s="20">
        <v>594922</v>
      </c>
      <c r="N46" s="20">
        <v>216758</v>
      </c>
      <c r="O46" s="20">
        <v>61871</v>
      </c>
      <c r="P46" s="20">
        <v>0</v>
      </c>
      <c r="Q46" s="21">
        <v>61871</v>
      </c>
      <c r="R46" s="192"/>
    </row>
    <row r="47" spans="2:18" ht="28.5" customHeight="1" x14ac:dyDescent="0.3">
      <c r="B47" s="175" t="s">
        <v>48</v>
      </c>
      <c r="C47" s="20">
        <v>0</v>
      </c>
      <c r="D47" s="20">
        <v>7934725</v>
      </c>
      <c r="E47" s="20">
        <v>496221</v>
      </c>
      <c r="F47" s="20">
        <v>7438504</v>
      </c>
      <c r="G47" s="20">
        <v>4781322</v>
      </c>
      <c r="H47" s="20">
        <v>0</v>
      </c>
      <c r="I47" s="20">
        <v>4400009</v>
      </c>
      <c r="J47" s="20">
        <v>0</v>
      </c>
      <c r="K47" s="20">
        <v>7819816</v>
      </c>
      <c r="L47" s="20">
        <v>4685605</v>
      </c>
      <c r="M47" s="20">
        <v>1521907</v>
      </c>
      <c r="N47" s="20">
        <v>1409479</v>
      </c>
      <c r="O47" s="20">
        <v>202825</v>
      </c>
      <c r="P47" s="20">
        <v>2378693</v>
      </c>
      <c r="Q47" s="21">
        <v>2581517</v>
      </c>
      <c r="R47" s="192"/>
    </row>
    <row r="48" spans="2:18" s="16" customFormat="1" ht="28.5" customHeight="1" x14ac:dyDescent="0.25">
      <c r="B48" s="177" t="s">
        <v>45</v>
      </c>
      <c r="C48" s="178">
        <f>SUM(C45:C47)</f>
        <v>0</v>
      </c>
      <c r="D48" s="178">
        <f>SUM(D45:D47)</f>
        <v>11844864</v>
      </c>
      <c r="E48" s="178">
        <f t="shared" ref="E48:P48" si="1">SUM(E45:E47)</f>
        <v>935979</v>
      </c>
      <c r="F48" s="178">
        <f t="shared" si="1"/>
        <v>10908885</v>
      </c>
      <c r="G48" s="178">
        <f t="shared" si="1"/>
        <v>6068901</v>
      </c>
      <c r="H48" s="178">
        <f t="shared" si="1"/>
        <v>0</v>
      </c>
      <c r="I48" s="178">
        <f t="shared" si="1"/>
        <v>5722132</v>
      </c>
      <c r="J48" s="178">
        <f t="shared" si="1"/>
        <v>0</v>
      </c>
      <c r="K48" s="178">
        <f t="shared" si="1"/>
        <v>11255653</v>
      </c>
      <c r="L48" s="178">
        <f t="shared" si="1"/>
        <v>6652077</v>
      </c>
      <c r="M48" s="178">
        <f>SUM(M45:M47)</f>
        <v>2548597</v>
      </c>
      <c r="N48" s="178">
        <f t="shared" si="1"/>
        <v>1805329</v>
      </c>
      <c r="O48" s="178">
        <f t="shared" si="1"/>
        <v>249650</v>
      </c>
      <c r="P48" s="178">
        <f t="shared" si="1"/>
        <v>2458492</v>
      </c>
      <c r="Q48" s="178">
        <f>SUM(Q45:Q47)</f>
        <v>2708141</v>
      </c>
      <c r="R48" s="192"/>
    </row>
    <row r="49" spans="1:18" ht="21" customHeight="1" x14ac:dyDescent="0.25">
      <c r="A49" s="22"/>
      <c r="B49" s="285" t="s">
        <v>50</v>
      </c>
      <c r="C49" s="285"/>
      <c r="D49" s="285"/>
      <c r="E49" s="285"/>
      <c r="F49" s="285"/>
      <c r="G49" s="285"/>
      <c r="H49" s="285"/>
      <c r="I49" s="285"/>
      <c r="J49" s="285"/>
      <c r="K49" s="285"/>
      <c r="L49" s="285"/>
      <c r="M49" s="285"/>
      <c r="N49" s="285"/>
      <c r="O49" s="285"/>
      <c r="P49" s="285"/>
      <c r="Q49" s="285"/>
      <c r="R49" s="192"/>
    </row>
    <row r="50" spans="1:18" ht="21" customHeight="1" x14ac:dyDescent="0.25">
      <c r="B50" s="194"/>
      <c r="C50" s="215"/>
      <c r="D50" s="194"/>
      <c r="E50" s="215"/>
      <c r="F50" s="194"/>
      <c r="G50" s="194"/>
      <c r="H50" s="194"/>
      <c r="I50" s="194"/>
      <c r="J50" s="194"/>
      <c r="K50" s="194"/>
      <c r="L50" s="194"/>
      <c r="M50" s="194"/>
      <c r="N50" s="194"/>
      <c r="O50" s="194"/>
      <c r="P50" s="194"/>
      <c r="Q50" s="194"/>
      <c r="R50" s="194"/>
    </row>
    <row r="51" spans="1:18" ht="21" customHeight="1" x14ac:dyDescent="0.25">
      <c r="B51" s="10"/>
    </row>
    <row r="52" spans="1:18" ht="21" customHeight="1" x14ac:dyDescent="0.25">
      <c r="B52" s="10"/>
    </row>
    <row r="53" spans="1:18" ht="21" customHeight="1" x14ac:dyDescent="0.25">
      <c r="B53" s="10"/>
    </row>
  </sheetData>
  <sheetProtection sheet="1" objects="1" scenarios="1"/>
  <mergeCells count="4">
    <mergeCell ref="B3:Q3"/>
    <mergeCell ref="B5:Q5"/>
    <mergeCell ref="B44:Q44"/>
    <mergeCell ref="B49:Q49"/>
  </mergeCells>
  <pageMargins left="0.7" right="0.7" top="0.75" bottom="0.75" header="0.3" footer="0.3"/>
  <pageSetup paperSize="9" scale="3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A1:L39"/>
  <sheetViews>
    <sheetView showGridLines="0" topLeftCell="A36" zoomScale="80" zoomScaleNormal="80" workbookViewId="0">
      <selection activeCell="G58" sqref="G57:G58"/>
    </sheetView>
  </sheetViews>
  <sheetFormatPr defaultColWidth="21.28515625" defaultRowHeight="15" x14ac:dyDescent="0.25"/>
  <cols>
    <col min="1" max="1" width="11.140625" style="10" customWidth="1"/>
    <col min="2" max="2" width="39.140625" style="10" bestFit="1" customWidth="1"/>
    <col min="3" max="11" width="26.28515625" style="10" customWidth="1"/>
    <col min="12" max="16384" width="21.28515625" style="10"/>
  </cols>
  <sheetData>
    <row r="1" spans="1:12" ht="22.5" customHeight="1" x14ac:dyDescent="0.25"/>
    <row r="2" spans="1:12" x14ac:dyDescent="0.25">
      <c r="A2" s="98"/>
    </row>
    <row r="3" spans="1:12" ht="22.5" customHeight="1" x14ac:dyDescent="0.25">
      <c r="B3" s="288" t="s">
        <v>214</v>
      </c>
      <c r="C3" s="289"/>
      <c r="D3" s="289"/>
      <c r="E3" s="289"/>
      <c r="F3" s="289"/>
      <c r="G3" s="289"/>
      <c r="H3" s="289"/>
      <c r="I3" s="289"/>
      <c r="J3" s="289"/>
      <c r="K3" s="289"/>
      <c r="L3" s="290"/>
    </row>
    <row r="4" spans="1:12" ht="51.75" customHeight="1" x14ac:dyDescent="0.25">
      <c r="B4" s="99" t="s">
        <v>0</v>
      </c>
      <c r="C4" s="100" t="s">
        <v>88</v>
      </c>
      <c r="D4" s="100" t="s">
        <v>144</v>
      </c>
      <c r="E4" s="100" t="s">
        <v>154</v>
      </c>
      <c r="F4" s="100" t="s">
        <v>89</v>
      </c>
      <c r="G4" s="100" t="s">
        <v>53</v>
      </c>
      <c r="H4" s="101" t="s">
        <v>47</v>
      </c>
      <c r="I4" s="100" t="s">
        <v>90</v>
      </c>
      <c r="J4" s="101" t="s">
        <v>65</v>
      </c>
      <c r="K4" s="100" t="s">
        <v>54</v>
      </c>
      <c r="L4" s="149" t="s">
        <v>126</v>
      </c>
    </row>
    <row r="5" spans="1:12" ht="30" customHeight="1" x14ac:dyDescent="0.25">
      <c r="B5" s="102" t="s">
        <v>91</v>
      </c>
      <c r="C5" s="96">
        <v>550000</v>
      </c>
      <c r="D5" s="96">
        <v>699000</v>
      </c>
      <c r="E5" s="96">
        <v>180000</v>
      </c>
      <c r="F5" s="96">
        <v>150000</v>
      </c>
      <c r="G5" s="96">
        <v>800000</v>
      </c>
      <c r="H5" s="96">
        <v>300000</v>
      </c>
      <c r="I5" s="96">
        <v>250000</v>
      </c>
      <c r="J5" s="96">
        <v>500000</v>
      </c>
      <c r="K5" s="96">
        <v>150000</v>
      </c>
      <c r="L5" s="112">
        <v>200000</v>
      </c>
    </row>
    <row r="6" spans="1:12" ht="30" customHeight="1" x14ac:dyDescent="0.25">
      <c r="B6" s="102" t="s">
        <v>92</v>
      </c>
      <c r="C6" s="96">
        <v>0</v>
      </c>
      <c r="D6" s="96">
        <v>0</v>
      </c>
      <c r="E6" s="96">
        <v>0</v>
      </c>
      <c r="F6" s="96">
        <v>0</v>
      </c>
      <c r="G6" s="96">
        <v>0</v>
      </c>
      <c r="H6" s="96">
        <v>0</v>
      </c>
      <c r="I6" s="96">
        <v>0</v>
      </c>
      <c r="J6" s="96">
        <v>0</v>
      </c>
      <c r="K6" s="96">
        <v>0</v>
      </c>
      <c r="L6" s="112">
        <v>0</v>
      </c>
    </row>
    <row r="7" spans="1:12" ht="30" customHeight="1" x14ac:dyDescent="0.25">
      <c r="B7" s="102" t="s">
        <v>93</v>
      </c>
      <c r="C7" s="96">
        <v>7299</v>
      </c>
      <c r="D7" s="96">
        <v>2760</v>
      </c>
      <c r="E7" s="96">
        <v>0</v>
      </c>
      <c r="F7" s="96">
        <v>778</v>
      </c>
      <c r="G7" s="96">
        <v>0</v>
      </c>
      <c r="H7" s="96">
        <v>-86</v>
      </c>
      <c r="I7" s="96">
        <v>0</v>
      </c>
      <c r="J7" s="96">
        <v>576421</v>
      </c>
      <c r="K7" s="96">
        <v>0</v>
      </c>
      <c r="L7" s="112">
        <v>0</v>
      </c>
    </row>
    <row r="8" spans="1:12" ht="30" customHeight="1" x14ac:dyDescent="0.25">
      <c r="B8" s="102" t="s">
        <v>94</v>
      </c>
      <c r="C8" s="96">
        <v>420</v>
      </c>
      <c r="D8" s="96">
        <v>-585015</v>
      </c>
      <c r="E8" s="96">
        <v>0</v>
      </c>
      <c r="F8" s="96">
        <v>27759</v>
      </c>
      <c r="G8" s="96">
        <v>1254780</v>
      </c>
      <c r="H8" s="96">
        <v>21057</v>
      </c>
      <c r="I8" s="96">
        <v>152203</v>
      </c>
      <c r="J8" s="96">
        <v>0</v>
      </c>
      <c r="K8" s="96">
        <v>207491</v>
      </c>
      <c r="L8" s="112">
        <v>567284</v>
      </c>
    </row>
    <row r="9" spans="1:12" ht="30" customHeight="1" x14ac:dyDescent="0.25">
      <c r="B9" s="102" t="s">
        <v>95</v>
      </c>
      <c r="C9" s="96">
        <v>-72259</v>
      </c>
      <c r="D9" s="96">
        <v>441867</v>
      </c>
      <c r="E9" s="96">
        <v>0</v>
      </c>
      <c r="F9" s="96">
        <v>0</v>
      </c>
      <c r="G9" s="96">
        <v>32468</v>
      </c>
      <c r="H9" s="96">
        <v>0</v>
      </c>
      <c r="I9" s="96">
        <v>-44609</v>
      </c>
      <c r="J9" s="96">
        <v>0</v>
      </c>
      <c r="K9" s="96">
        <v>0</v>
      </c>
      <c r="L9" s="112">
        <v>10981</v>
      </c>
    </row>
    <row r="10" spans="1:12" ht="30" customHeight="1" x14ac:dyDescent="0.25">
      <c r="B10" s="102" t="s">
        <v>96</v>
      </c>
      <c r="C10" s="96">
        <v>0</v>
      </c>
      <c r="D10" s="96">
        <v>0</v>
      </c>
      <c r="E10" s="96">
        <v>8611717</v>
      </c>
      <c r="F10" s="96">
        <v>195823</v>
      </c>
      <c r="G10" s="96">
        <v>-73190</v>
      </c>
      <c r="H10" s="96">
        <v>116831</v>
      </c>
      <c r="I10" s="96">
        <v>0</v>
      </c>
      <c r="J10" s="96">
        <v>0</v>
      </c>
      <c r="K10" s="96">
        <v>0</v>
      </c>
      <c r="L10" s="112">
        <v>0</v>
      </c>
    </row>
    <row r="11" spans="1:12" ht="30" customHeight="1" x14ac:dyDescent="0.25">
      <c r="B11" s="103" t="s">
        <v>97</v>
      </c>
      <c r="C11" s="104">
        <v>485460</v>
      </c>
      <c r="D11" s="104">
        <v>558612</v>
      </c>
      <c r="E11" s="104">
        <v>8791717</v>
      </c>
      <c r="F11" s="104">
        <v>374360</v>
      </c>
      <c r="G11" s="104">
        <v>2014058</v>
      </c>
      <c r="H11" s="104">
        <v>437802</v>
      </c>
      <c r="I11" s="104">
        <v>357594</v>
      </c>
      <c r="J11" s="104">
        <v>1076421</v>
      </c>
      <c r="K11" s="104">
        <v>357491</v>
      </c>
      <c r="L11" s="114">
        <v>778265</v>
      </c>
    </row>
    <row r="12" spans="1:12" ht="30" customHeight="1" x14ac:dyDescent="0.25">
      <c r="B12" s="102" t="s">
        <v>98</v>
      </c>
      <c r="C12" s="96">
        <v>214843</v>
      </c>
      <c r="D12" s="96">
        <v>0</v>
      </c>
      <c r="E12" s="96">
        <v>828137</v>
      </c>
      <c r="F12" s="96">
        <v>1745</v>
      </c>
      <c r="G12" s="96">
        <v>459435</v>
      </c>
      <c r="H12" s="96">
        <v>56690</v>
      </c>
      <c r="I12" s="96">
        <v>53890</v>
      </c>
      <c r="J12" s="96">
        <v>382155</v>
      </c>
      <c r="K12" s="96">
        <v>7837</v>
      </c>
      <c r="L12" s="112">
        <v>1412</v>
      </c>
    </row>
    <row r="13" spans="1:12" ht="30" customHeight="1" x14ac:dyDescent="0.25">
      <c r="B13" s="105" t="s">
        <v>99</v>
      </c>
      <c r="C13" s="96">
        <v>4270374</v>
      </c>
      <c r="D13" s="96">
        <v>2126843</v>
      </c>
      <c r="E13" s="96">
        <v>55605575</v>
      </c>
      <c r="F13" s="96">
        <v>407981</v>
      </c>
      <c r="G13" s="96">
        <v>8729126</v>
      </c>
      <c r="H13" s="96">
        <v>0</v>
      </c>
      <c r="I13" s="96">
        <v>537759</v>
      </c>
      <c r="J13" s="96">
        <v>66372</v>
      </c>
      <c r="K13" s="96">
        <v>14046</v>
      </c>
      <c r="L13" s="112">
        <v>6383770</v>
      </c>
    </row>
    <row r="14" spans="1:12" ht="30" customHeight="1" x14ac:dyDescent="0.25">
      <c r="B14" s="105" t="s">
        <v>100</v>
      </c>
      <c r="C14" s="96">
        <v>17282</v>
      </c>
      <c r="D14" s="96">
        <v>400000</v>
      </c>
      <c r="E14" s="96">
        <v>3690601</v>
      </c>
      <c r="F14" s="96">
        <v>0</v>
      </c>
      <c r="G14" s="96">
        <v>473809</v>
      </c>
      <c r="H14" s="96">
        <v>30844</v>
      </c>
      <c r="I14" s="96">
        <v>0</v>
      </c>
      <c r="J14" s="96">
        <v>247038</v>
      </c>
      <c r="K14" s="96">
        <v>89740</v>
      </c>
      <c r="L14" s="112">
        <v>20976</v>
      </c>
    </row>
    <row r="15" spans="1:12" ht="30" customHeight="1" x14ac:dyDescent="0.25">
      <c r="B15" s="105" t="s">
        <v>101</v>
      </c>
      <c r="C15" s="96">
        <v>65408</v>
      </c>
      <c r="D15" s="96">
        <v>382452</v>
      </c>
      <c r="E15" s="96">
        <v>1181379</v>
      </c>
      <c r="F15" s="96">
        <v>34120</v>
      </c>
      <c r="G15" s="96">
        <v>534773</v>
      </c>
      <c r="H15" s="96">
        <v>60372</v>
      </c>
      <c r="I15" s="96">
        <v>95812</v>
      </c>
      <c r="J15" s="96">
        <v>139353</v>
      </c>
      <c r="K15" s="96">
        <v>22992</v>
      </c>
      <c r="L15" s="112">
        <v>37138</v>
      </c>
    </row>
    <row r="16" spans="1:12" ht="30" customHeight="1" thickBot="1" x14ac:dyDescent="0.3">
      <c r="B16" s="106" t="s">
        <v>102</v>
      </c>
      <c r="C16" s="107">
        <v>5053367</v>
      </c>
      <c r="D16" s="107">
        <v>3467907</v>
      </c>
      <c r="E16" s="107">
        <v>70097409</v>
      </c>
      <c r="F16" s="107">
        <v>818206</v>
      </c>
      <c r="G16" s="107">
        <v>12211202</v>
      </c>
      <c r="H16" s="107">
        <v>585708</v>
      </c>
      <c r="I16" s="107">
        <v>1045056</v>
      </c>
      <c r="J16" s="107">
        <v>1911338</v>
      </c>
      <c r="K16" s="107">
        <v>492106</v>
      </c>
      <c r="L16" s="117">
        <v>7221562</v>
      </c>
    </row>
    <row r="17" spans="2:12" ht="30" customHeight="1" thickTop="1" x14ac:dyDescent="0.25">
      <c r="B17" s="108" t="s">
        <v>103</v>
      </c>
      <c r="C17" s="95">
        <v>0</v>
      </c>
      <c r="D17" s="95">
        <v>0</v>
      </c>
      <c r="E17" s="95">
        <v>124940</v>
      </c>
      <c r="F17" s="95">
        <v>0</v>
      </c>
      <c r="G17" s="95">
        <v>0</v>
      </c>
      <c r="H17" s="95">
        <v>0</v>
      </c>
      <c r="I17" s="95">
        <v>0</v>
      </c>
      <c r="J17" s="95">
        <v>0</v>
      </c>
      <c r="K17" s="95">
        <v>0</v>
      </c>
      <c r="L17" s="119">
        <v>0</v>
      </c>
    </row>
    <row r="18" spans="2:12" ht="30" customHeight="1" x14ac:dyDescent="0.25">
      <c r="B18" s="105" t="s">
        <v>104</v>
      </c>
      <c r="C18" s="96">
        <v>273000</v>
      </c>
      <c r="D18" s="96">
        <v>0</v>
      </c>
      <c r="E18" s="96">
        <v>6089356</v>
      </c>
      <c r="F18" s="96">
        <v>524000</v>
      </c>
      <c r="G18" s="96">
        <v>2195638</v>
      </c>
      <c r="H18" s="96">
        <v>0</v>
      </c>
      <c r="I18" s="96">
        <v>370000</v>
      </c>
      <c r="J18" s="96">
        <v>0</v>
      </c>
      <c r="K18" s="96">
        <v>78000</v>
      </c>
      <c r="L18" s="112">
        <v>1139511</v>
      </c>
    </row>
    <row r="19" spans="2:12" ht="30" customHeight="1" x14ac:dyDescent="0.25">
      <c r="B19" s="105" t="s">
        <v>105</v>
      </c>
      <c r="C19" s="96">
        <v>12551</v>
      </c>
      <c r="D19" s="96">
        <v>43427</v>
      </c>
      <c r="E19" s="96">
        <v>267607</v>
      </c>
      <c r="F19" s="96">
        <v>10214</v>
      </c>
      <c r="G19" s="96">
        <v>114936</v>
      </c>
      <c r="H19" s="96">
        <v>0</v>
      </c>
      <c r="I19" s="96">
        <v>613</v>
      </c>
      <c r="J19" s="96">
        <v>0</v>
      </c>
      <c r="K19" s="96">
        <v>3</v>
      </c>
      <c r="L19" s="112">
        <v>1686</v>
      </c>
    </row>
    <row r="20" spans="2:12" ht="30" customHeight="1" x14ac:dyDescent="0.25">
      <c r="B20" s="105" t="s">
        <v>106</v>
      </c>
      <c r="C20" s="96">
        <v>3287398</v>
      </c>
      <c r="D20" s="96">
        <v>2004609</v>
      </c>
      <c r="E20" s="96">
        <v>30344966</v>
      </c>
      <c r="F20" s="96">
        <v>165600</v>
      </c>
      <c r="G20" s="96">
        <v>4693400</v>
      </c>
      <c r="H20" s="96">
        <v>399835</v>
      </c>
      <c r="I20" s="96">
        <v>157241</v>
      </c>
      <c r="J20" s="96">
        <v>1222065</v>
      </c>
      <c r="K20" s="96">
        <v>312417</v>
      </c>
      <c r="L20" s="112">
        <v>5487567</v>
      </c>
    </row>
    <row r="21" spans="2:12" ht="30" customHeight="1" x14ac:dyDescent="0.25">
      <c r="B21" s="105" t="s">
        <v>107</v>
      </c>
      <c r="C21" s="96">
        <v>42977</v>
      </c>
      <c r="D21" s="96">
        <v>0</v>
      </c>
      <c r="E21" s="96">
        <v>0</v>
      </c>
      <c r="F21" s="96">
        <v>0</v>
      </c>
      <c r="G21" s="96">
        <v>588548</v>
      </c>
      <c r="H21" s="96">
        <v>0</v>
      </c>
      <c r="I21" s="96">
        <v>0</v>
      </c>
      <c r="J21" s="96">
        <v>0</v>
      </c>
      <c r="K21" s="96">
        <v>0</v>
      </c>
      <c r="L21" s="112">
        <v>0</v>
      </c>
    </row>
    <row r="22" spans="2:12" ht="30" customHeight="1" x14ac:dyDescent="0.25">
      <c r="B22" s="105" t="s">
        <v>108</v>
      </c>
      <c r="C22" s="96">
        <v>0</v>
      </c>
      <c r="D22" s="96">
        <v>0</v>
      </c>
      <c r="E22" s="96">
        <v>2870758</v>
      </c>
      <c r="F22" s="96">
        <v>0</v>
      </c>
      <c r="G22" s="96">
        <v>0</v>
      </c>
      <c r="H22" s="96">
        <v>0</v>
      </c>
      <c r="I22" s="96">
        <v>0</v>
      </c>
      <c r="J22" s="96">
        <v>0</v>
      </c>
      <c r="K22" s="96">
        <v>0</v>
      </c>
      <c r="L22" s="112">
        <v>0</v>
      </c>
    </row>
    <row r="23" spans="2:12" ht="30" customHeight="1" x14ac:dyDescent="0.25">
      <c r="B23" s="105" t="s">
        <v>109</v>
      </c>
      <c r="C23" s="96">
        <v>114412</v>
      </c>
      <c r="D23" s="96">
        <v>0</v>
      </c>
      <c r="E23" s="96">
        <v>569369</v>
      </c>
      <c r="F23" s="96">
        <v>0</v>
      </c>
      <c r="G23" s="96">
        <v>377579</v>
      </c>
      <c r="H23" s="96">
        <v>10246</v>
      </c>
      <c r="I23" s="96">
        <v>0</v>
      </c>
      <c r="J23" s="96">
        <v>87358</v>
      </c>
      <c r="K23" s="96">
        <v>0</v>
      </c>
      <c r="L23" s="112">
        <v>182878</v>
      </c>
    </row>
    <row r="24" spans="2:12" ht="30" customHeight="1" x14ac:dyDescent="0.25">
      <c r="B24" s="105" t="s">
        <v>110</v>
      </c>
      <c r="C24" s="96">
        <v>116315</v>
      </c>
      <c r="D24" s="96">
        <v>0</v>
      </c>
      <c r="E24" s="96">
        <v>0</v>
      </c>
      <c r="F24" s="96">
        <v>0</v>
      </c>
      <c r="G24" s="96">
        <v>11985</v>
      </c>
      <c r="H24" s="96">
        <v>0</v>
      </c>
      <c r="I24" s="96">
        <v>0</v>
      </c>
      <c r="J24" s="96">
        <v>0</v>
      </c>
      <c r="K24" s="96">
        <v>0</v>
      </c>
      <c r="L24" s="112">
        <v>0</v>
      </c>
    </row>
    <row r="25" spans="2:12" ht="30" customHeight="1" x14ac:dyDescent="0.25">
      <c r="B25" s="105" t="s">
        <v>111</v>
      </c>
      <c r="C25" s="96">
        <v>0</v>
      </c>
      <c r="D25" s="96">
        <v>0</v>
      </c>
      <c r="E25" s="96">
        <v>0</v>
      </c>
      <c r="F25" s="96">
        <v>0</v>
      </c>
      <c r="G25" s="96">
        <v>0</v>
      </c>
      <c r="H25" s="96">
        <v>0</v>
      </c>
      <c r="I25" s="96">
        <v>0</v>
      </c>
      <c r="J25" s="96">
        <v>0</v>
      </c>
      <c r="K25" s="96">
        <v>0</v>
      </c>
      <c r="L25" s="112">
        <v>0</v>
      </c>
    </row>
    <row r="26" spans="2:12" ht="30" customHeight="1" x14ac:dyDescent="0.25">
      <c r="B26" s="105" t="s">
        <v>112</v>
      </c>
      <c r="C26" s="96">
        <v>209940</v>
      </c>
      <c r="D26" s="96">
        <v>0</v>
      </c>
      <c r="E26" s="96">
        <v>8561208</v>
      </c>
      <c r="F26" s="96">
        <v>2</v>
      </c>
      <c r="G26" s="96">
        <v>757432</v>
      </c>
      <c r="H26" s="96">
        <v>0</v>
      </c>
      <c r="I26" s="96">
        <v>1200</v>
      </c>
      <c r="J26" s="96">
        <v>15120</v>
      </c>
      <c r="K26" s="96">
        <v>0</v>
      </c>
      <c r="L26" s="112">
        <v>172719</v>
      </c>
    </row>
    <row r="27" spans="2:12" ht="30" customHeight="1" x14ac:dyDescent="0.25">
      <c r="B27" s="105" t="s">
        <v>113</v>
      </c>
      <c r="C27" s="96">
        <v>9474</v>
      </c>
      <c r="D27" s="96">
        <v>0</v>
      </c>
      <c r="E27" s="96">
        <v>106783</v>
      </c>
      <c r="F27" s="96">
        <v>0</v>
      </c>
      <c r="G27" s="96">
        <v>17000</v>
      </c>
      <c r="H27" s="96">
        <v>0</v>
      </c>
      <c r="I27" s="96">
        <v>1054</v>
      </c>
      <c r="J27" s="96">
        <v>0</v>
      </c>
      <c r="K27" s="96">
        <v>0</v>
      </c>
      <c r="L27" s="112">
        <v>0</v>
      </c>
    </row>
    <row r="28" spans="2:12" ht="30" customHeight="1" x14ac:dyDescent="0.25">
      <c r="B28" s="105" t="s">
        <v>114</v>
      </c>
      <c r="C28" s="96">
        <v>0</v>
      </c>
      <c r="D28" s="96">
        <v>0</v>
      </c>
      <c r="E28" s="96">
        <v>0</v>
      </c>
      <c r="F28" s="96">
        <v>0</v>
      </c>
      <c r="G28" s="96">
        <v>0</v>
      </c>
      <c r="H28" s="96">
        <v>0</v>
      </c>
      <c r="I28" s="96">
        <v>0</v>
      </c>
      <c r="J28" s="96">
        <v>0</v>
      </c>
      <c r="K28" s="96">
        <v>0</v>
      </c>
      <c r="L28" s="112">
        <v>0</v>
      </c>
    </row>
    <row r="29" spans="2:12" ht="30" customHeight="1" x14ac:dyDescent="0.25">
      <c r="B29" s="105" t="s">
        <v>115</v>
      </c>
      <c r="C29" s="96">
        <v>0</v>
      </c>
      <c r="D29" s="96">
        <v>0</v>
      </c>
      <c r="E29" s="96">
        <v>0</v>
      </c>
      <c r="F29" s="96">
        <v>0</v>
      </c>
      <c r="G29" s="96">
        <v>0</v>
      </c>
      <c r="H29" s="96">
        <v>0</v>
      </c>
      <c r="I29" s="96">
        <v>0</v>
      </c>
      <c r="J29" s="96">
        <v>0</v>
      </c>
      <c r="K29" s="96">
        <v>0</v>
      </c>
      <c r="L29" s="112">
        <v>0</v>
      </c>
    </row>
    <row r="30" spans="2:12" ht="30" customHeight="1" x14ac:dyDescent="0.25">
      <c r="B30" s="105" t="s">
        <v>116</v>
      </c>
      <c r="C30" s="96">
        <v>24884</v>
      </c>
      <c r="D30" s="96">
        <v>0</v>
      </c>
      <c r="E30" s="96">
        <v>1632544</v>
      </c>
      <c r="F30" s="96">
        <v>0</v>
      </c>
      <c r="G30" s="96">
        <v>337605</v>
      </c>
      <c r="H30" s="96">
        <v>1377</v>
      </c>
      <c r="I30" s="96">
        <v>70586</v>
      </c>
      <c r="J30" s="96">
        <v>0</v>
      </c>
      <c r="K30" s="96">
        <v>0</v>
      </c>
      <c r="L30" s="112">
        <v>4511</v>
      </c>
    </row>
    <row r="31" spans="2:12" ht="30" customHeight="1" x14ac:dyDescent="0.25">
      <c r="B31" s="105" t="s">
        <v>117</v>
      </c>
      <c r="C31" s="96">
        <v>0</v>
      </c>
      <c r="D31" s="96">
        <v>0</v>
      </c>
      <c r="E31" s="96">
        <v>1191228</v>
      </c>
      <c r="F31" s="96">
        <v>0</v>
      </c>
      <c r="G31" s="96">
        <v>107945</v>
      </c>
      <c r="H31" s="96">
        <v>0</v>
      </c>
      <c r="I31" s="96">
        <v>0</v>
      </c>
      <c r="J31" s="96">
        <v>0</v>
      </c>
      <c r="K31" s="96">
        <v>0</v>
      </c>
      <c r="L31" s="112">
        <v>0</v>
      </c>
    </row>
    <row r="32" spans="2:12" ht="30" customHeight="1" x14ac:dyDescent="0.25">
      <c r="B32" s="105" t="s">
        <v>118</v>
      </c>
      <c r="C32" s="96">
        <v>605046</v>
      </c>
      <c r="D32" s="96">
        <v>340918</v>
      </c>
      <c r="E32" s="96">
        <v>991599</v>
      </c>
      <c r="F32" s="96">
        <v>36000</v>
      </c>
      <c r="G32" s="96">
        <v>847546</v>
      </c>
      <c r="H32" s="96">
        <v>86678</v>
      </c>
      <c r="I32" s="96">
        <v>285632</v>
      </c>
      <c r="J32" s="96">
        <v>258293</v>
      </c>
      <c r="K32" s="96">
        <v>61159</v>
      </c>
      <c r="L32" s="112">
        <v>123040</v>
      </c>
    </row>
    <row r="33" spans="2:12" ht="30" customHeight="1" x14ac:dyDescent="0.25">
      <c r="B33" s="105" t="s">
        <v>119</v>
      </c>
      <c r="C33" s="96">
        <v>29375</v>
      </c>
      <c r="D33" s="96">
        <v>63722</v>
      </c>
      <c r="E33" s="96">
        <v>858150</v>
      </c>
      <c r="F33" s="96">
        <v>3451</v>
      </c>
      <c r="G33" s="96">
        <v>57599</v>
      </c>
      <c r="H33" s="96">
        <v>1420</v>
      </c>
      <c r="I33" s="96">
        <v>8714</v>
      </c>
      <c r="J33" s="96">
        <v>23799</v>
      </c>
      <c r="K33" s="96">
        <v>5967</v>
      </c>
      <c r="L33" s="112">
        <v>27467</v>
      </c>
    </row>
    <row r="34" spans="2:12" ht="30" customHeight="1" x14ac:dyDescent="0.25">
      <c r="B34" s="105" t="s">
        <v>120</v>
      </c>
      <c r="C34" s="96">
        <v>239618</v>
      </c>
      <c r="D34" s="96">
        <v>214223</v>
      </c>
      <c r="E34" s="96">
        <v>439898</v>
      </c>
      <c r="F34" s="96">
        <v>5567</v>
      </c>
      <c r="G34" s="96">
        <v>778700</v>
      </c>
      <c r="H34" s="96">
        <v>49643</v>
      </c>
      <c r="I34" s="96">
        <v>0</v>
      </c>
      <c r="J34" s="96">
        <v>285308</v>
      </c>
      <c r="K34" s="96">
        <v>34405</v>
      </c>
      <c r="L34" s="112">
        <v>1212</v>
      </c>
    </row>
    <row r="35" spans="2:12" ht="30" customHeight="1" x14ac:dyDescent="0.25">
      <c r="B35" s="105" t="s">
        <v>121</v>
      </c>
      <c r="C35" s="96">
        <v>37485</v>
      </c>
      <c r="D35" s="96">
        <v>6802</v>
      </c>
      <c r="E35" s="96">
        <v>1178731</v>
      </c>
      <c r="F35" s="96">
        <v>0</v>
      </c>
      <c r="G35" s="96">
        <v>597869</v>
      </c>
      <c r="H35" s="96">
        <v>0</v>
      </c>
      <c r="I35" s="96">
        <v>149925</v>
      </c>
      <c r="J35" s="96">
        <v>12949</v>
      </c>
      <c r="K35" s="96">
        <v>0</v>
      </c>
      <c r="L35" s="112">
        <v>0</v>
      </c>
    </row>
    <row r="36" spans="2:12" ht="30" customHeight="1" x14ac:dyDescent="0.25">
      <c r="B36" s="105" t="s">
        <v>122</v>
      </c>
      <c r="C36" s="96">
        <v>44413</v>
      </c>
      <c r="D36" s="96">
        <v>794207</v>
      </c>
      <c r="E36" s="96">
        <v>13837814</v>
      </c>
      <c r="F36" s="96">
        <v>73373</v>
      </c>
      <c r="G36" s="96">
        <v>721780</v>
      </c>
      <c r="H36" s="96">
        <v>36508</v>
      </c>
      <c r="I36" s="96">
        <v>0</v>
      </c>
      <c r="J36" s="96">
        <v>6445</v>
      </c>
      <c r="K36" s="96">
        <v>155</v>
      </c>
      <c r="L36" s="112">
        <v>72762</v>
      </c>
    </row>
    <row r="37" spans="2:12" ht="30" customHeight="1" x14ac:dyDescent="0.25">
      <c r="B37" s="105" t="s">
        <v>123</v>
      </c>
      <c r="C37" s="96">
        <v>6479</v>
      </c>
      <c r="D37" s="96">
        <v>0</v>
      </c>
      <c r="E37" s="96">
        <v>1032457</v>
      </c>
      <c r="F37" s="96">
        <v>0</v>
      </c>
      <c r="G37" s="96">
        <v>5640</v>
      </c>
      <c r="H37" s="96">
        <v>0</v>
      </c>
      <c r="I37" s="96">
        <v>90</v>
      </c>
      <c r="J37" s="96">
        <v>0</v>
      </c>
      <c r="K37" s="96">
        <v>0</v>
      </c>
      <c r="L37" s="112">
        <v>8210</v>
      </c>
    </row>
    <row r="38" spans="2:12" ht="30" customHeight="1" thickBot="1" x14ac:dyDescent="0.3">
      <c r="B38" s="106" t="s">
        <v>124</v>
      </c>
      <c r="C38" s="107">
        <v>5053367</v>
      </c>
      <c r="D38" s="107">
        <v>3467907</v>
      </c>
      <c r="E38" s="107">
        <v>70097409</v>
      </c>
      <c r="F38" s="107">
        <v>818206</v>
      </c>
      <c r="G38" s="107">
        <v>12211202</v>
      </c>
      <c r="H38" s="107">
        <v>585708</v>
      </c>
      <c r="I38" s="107">
        <v>1045056</v>
      </c>
      <c r="J38" s="107">
        <v>1911338</v>
      </c>
      <c r="K38" s="107">
        <v>492106</v>
      </c>
      <c r="L38" s="117">
        <v>7221562</v>
      </c>
    </row>
    <row r="39" spans="2:12" ht="15.75" thickTop="1" x14ac:dyDescent="0.25">
      <c r="B39" s="286" t="s">
        <v>50</v>
      </c>
      <c r="C39" s="286"/>
      <c r="D39" s="286"/>
      <c r="E39" s="286"/>
      <c r="F39" s="286"/>
      <c r="G39" s="286"/>
      <c r="H39" s="286"/>
      <c r="I39" s="287" t="s">
        <v>134</v>
      </c>
      <c r="J39" s="287"/>
      <c r="K39" s="287"/>
    </row>
  </sheetData>
  <sheetProtection sheet="1" objects="1" scenarios="1"/>
  <mergeCells count="3">
    <mergeCell ref="B39:H39"/>
    <mergeCell ref="I39:K39"/>
    <mergeCell ref="B3:L3"/>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D34"/>
  <sheetViews>
    <sheetView showGridLines="0" topLeftCell="B22" zoomScale="80" zoomScaleNormal="80" workbookViewId="0">
      <selection activeCell="C37" sqref="C37"/>
    </sheetView>
  </sheetViews>
  <sheetFormatPr defaultColWidth="9.140625" defaultRowHeight="21.75" customHeight="1" x14ac:dyDescent="0.25"/>
  <cols>
    <col min="1" max="1" width="11.5703125" style="10" customWidth="1"/>
    <col min="2" max="2" width="38" style="11" customWidth="1"/>
    <col min="3" max="3" width="175.28515625" style="11" customWidth="1"/>
    <col min="4" max="4" width="20.140625" style="8" customWidth="1"/>
    <col min="5" max="16384" width="9.140625" style="8"/>
  </cols>
  <sheetData>
    <row r="1" spans="1:3" ht="21.75" customHeight="1" thickBot="1" x14ac:dyDescent="0.3"/>
    <row r="2" spans="1:3" ht="21.75" customHeight="1" thickTop="1" x14ac:dyDescent="0.25">
      <c r="A2" s="136"/>
      <c r="B2" s="137"/>
      <c r="C2" s="138"/>
    </row>
    <row r="3" spans="1:3" ht="21.75" customHeight="1" x14ac:dyDescent="0.25">
      <c r="A3" s="136"/>
      <c r="B3" s="231" t="s">
        <v>149</v>
      </c>
      <c r="C3" s="232"/>
    </row>
    <row r="4" spans="1:3" ht="21.75" customHeight="1" x14ac:dyDescent="0.25">
      <c r="A4" s="136"/>
      <c r="B4" s="231"/>
      <c r="C4" s="232"/>
    </row>
    <row r="5" spans="1:3" ht="26.25" customHeight="1" x14ac:dyDescent="0.25">
      <c r="A5" s="136"/>
      <c r="B5" s="233" t="s">
        <v>313</v>
      </c>
      <c r="C5" s="234"/>
    </row>
    <row r="6" spans="1:3" ht="21.75" customHeight="1" thickBot="1" x14ac:dyDescent="0.35">
      <c r="A6" s="139"/>
      <c r="B6" s="229" t="s">
        <v>146</v>
      </c>
      <c r="C6" s="230"/>
    </row>
    <row r="7" spans="1:3" s="15" customFormat="1" ht="21.75" customHeight="1" thickTop="1" thickBot="1" x14ac:dyDescent="0.3">
      <c r="A7" s="139"/>
      <c r="B7" s="58" t="s">
        <v>147</v>
      </c>
      <c r="C7" s="59" t="s">
        <v>148</v>
      </c>
    </row>
    <row r="8" spans="1:3" ht="29.25" customHeight="1" thickTop="1" x14ac:dyDescent="0.3">
      <c r="A8" s="139"/>
      <c r="B8" s="140" t="s">
        <v>167</v>
      </c>
      <c r="C8" s="129" t="s">
        <v>273</v>
      </c>
    </row>
    <row r="9" spans="1:3" ht="29.25" customHeight="1" x14ac:dyDescent="0.3">
      <c r="A9" s="139"/>
      <c r="B9" s="141" t="s">
        <v>168</v>
      </c>
      <c r="C9" s="130" t="s">
        <v>274</v>
      </c>
    </row>
    <row r="10" spans="1:3" ht="29.25" customHeight="1" x14ac:dyDescent="0.3">
      <c r="A10" s="139"/>
      <c r="B10" s="141" t="s">
        <v>169</v>
      </c>
      <c r="C10" s="130" t="s">
        <v>275</v>
      </c>
    </row>
    <row r="11" spans="1:3" ht="29.25" customHeight="1" x14ac:dyDescent="0.3">
      <c r="A11" s="139"/>
      <c r="B11" s="141" t="s">
        <v>170</v>
      </c>
      <c r="C11" s="130" t="s">
        <v>276</v>
      </c>
    </row>
    <row r="12" spans="1:3" ht="29.25" customHeight="1" x14ac:dyDescent="0.3">
      <c r="A12" s="139"/>
      <c r="B12" s="141" t="s">
        <v>171</v>
      </c>
      <c r="C12" s="130" t="s">
        <v>277</v>
      </c>
    </row>
    <row r="13" spans="1:3" ht="29.25" customHeight="1" x14ac:dyDescent="0.3">
      <c r="A13" s="139"/>
      <c r="B13" s="141" t="s">
        <v>172</v>
      </c>
      <c r="C13" s="130" t="s">
        <v>278</v>
      </c>
    </row>
    <row r="14" spans="1:3" ht="29.25" customHeight="1" x14ac:dyDescent="0.3">
      <c r="A14" s="139"/>
      <c r="B14" s="141" t="s">
        <v>173</v>
      </c>
      <c r="C14" s="130" t="s">
        <v>279</v>
      </c>
    </row>
    <row r="15" spans="1:3" ht="29.25" customHeight="1" x14ac:dyDescent="0.3">
      <c r="A15" s="139"/>
      <c r="B15" s="141" t="s">
        <v>174</v>
      </c>
      <c r="C15" s="130" t="s">
        <v>280</v>
      </c>
    </row>
    <row r="16" spans="1:3" ht="29.25" customHeight="1" x14ac:dyDescent="0.3">
      <c r="A16" s="139"/>
      <c r="B16" s="141" t="s">
        <v>175</v>
      </c>
      <c r="C16" s="130" t="s">
        <v>281</v>
      </c>
    </row>
    <row r="17" spans="1:4" ht="29.25" customHeight="1" x14ac:dyDescent="0.3">
      <c r="A17" s="139"/>
      <c r="B17" s="141" t="s">
        <v>176</v>
      </c>
      <c r="C17" s="130" t="s">
        <v>282</v>
      </c>
    </row>
    <row r="18" spans="1:4" ht="29.25" customHeight="1" x14ac:dyDescent="0.3">
      <c r="A18" s="139"/>
      <c r="B18" s="141" t="s">
        <v>177</v>
      </c>
      <c r="C18" s="130" t="s">
        <v>283</v>
      </c>
    </row>
    <row r="19" spans="1:4" ht="29.25" customHeight="1" x14ac:dyDescent="0.3">
      <c r="A19" s="139"/>
      <c r="B19" s="141" t="s">
        <v>178</v>
      </c>
      <c r="C19" s="130" t="s">
        <v>284</v>
      </c>
      <c r="D19" s="142"/>
    </row>
    <row r="20" spans="1:4" ht="29.25" customHeight="1" x14ac:dyDescent="0.3">
      <c r="A20" s="139"/>
      <c r="B20" s="141" t="s">
        <v>179</v>
      </c>
      <c r="C20" s="130" t="s">
        <v>285</v>
      </c>
    </row>
    <row r="21" spans="1:4" ht="29.25" customHeight="1" x14ac:dyDescent="0.3">
      <c r="A21" s="139"/>
      <c r="B21" s="141" t="s">
        <v>180</v>
      </c>
      <c r="C21" s="130" t="s">
        <v>286</v>
      </c>
    </row>
    <row r="22" spans="1:4" ht="29.25" customHeight="1" x14ac:dyDescent="0.3">
      <c r="A22" s="139"/>
      <c r="B22" s="141" t="s">
        <v>181</v>
      </c>
      <c r="C22" s="130" t="s">
        <v>287</v>
      </c>
    </row>
    <row r="23" spans="1:4" ht="29.25" customHeight="1" x14ac:dyDescent="0.3">
      <c r="A23" s="139"/>
      <c r="B23" s="141" t="s">
        <v>182</v>
      </c>
      <c r="C23" s="130" t="s">
        <v>288</v>
      </c>
    </row>
    <row r="24" spans="1:4" ht="29.25" customHeight="1" x14ac:dyDescent="0.3">
      <c r="A24" s="139"/>
      <c r="B24" s="141" t="s">
        <v>183</v>
      </c>
      <c r="C24" s="130" t="s">
        <v>289</v>
      </c>
    </row>
    <row r="25" spans="1:4" ht="29.25" customHeight="1" x14ac:dyDescent="0.3">
      <c r="A25" s="139"/>
      <c r="B25" s="141" t="s">
        <v>184</v>
      </c>
      <c r="C25" s="130" t="s">
        <v>290</v>
      </c>
    </row>
    <row r="26" spans="1:4" ht="29.25" customHeight="1" x14ac:dyDescent="0.3">
      <c r="A26" s="139"/>
      <c r="B26" s="141" t="s">
        <v>185</v>
      </c>
      <c r="C26" s="130" t="s">
        <v>291</v>
      </c>
    </row>
    <row r="27" spans="1:4" ht="29.25" customHeight="1" x14ac:dyDescent="0.3">
      <c r="A27" s="139"/>
      <c r="B27" s="141" t="s">
        <v>186</v>
      </c>
      <c r="C27" s="130" t="s">
        <v>292</v>
      </c>
    </row>
    <row r="28" spans="1:4" ht="29.25" customHeight="1" x14ac:dyDescent="0.3">
      <c r="A28" s="139"/>
      <c r="B28" s="141" t="s">
        <v>187</v>
      </c>
      <c r="C28" s="130" t="s">
        <v>292</v>
      </c>
    </row>
    <row r="29" spans="1:4" ht="29.25" customHeight="1" x14ac:dyDescent="0.3">
      <c r="A29" s="139"/>
      <c r="B29" s="141" t="s">
        <v>188</v>
      </c>
      <c r="C29" s="130" t="s">
        <v>292</v>
      </c>
    </row>
    <row r="30" spans="1:4" ht="29.25" customHeight="1" x14ac:dyDescent="0.3">
      <c r="B30" s="141" t="s">
        <v>189</v>
      </c>
      <c r="C30" s="130" t="s">
        <v>293</v>
      </c>
    </row>
    <row r="31" spans="1:4" ht="29.25" customHeight="1" x14ac:dyDescent="0.3">
      <c r="B31" s="141" t="s">
        <v>190</v>
      </c>
      <c r="C31" s="130" t="s">
        <v>293</v>
      </c>
    </row>
    <row r="32" spans="1:4" ht="29.25" customHeight="1" x14ac:dyDescent="0.3">
      <c r="B32" s="141" t="s">
        <v>191</v>
      </c>
      <c r="C32" s="130" t="s">
        <v>293</v>
      </c>
    </row>
    <row r="33" spans="2:3" ht="29.25" customHeight="1" thickBot="1" x14ac:dyDescent="0.35">
      <c r="B33" s="143" t="s">
        <v>192</v>
      </c>
      <c r="C33" s="131" t="s">
        <v>293</v>
      </c>
    </row>
    <row r="34" spans="2:3" ht="21.75" customHeight="1" thickTop="1" x14ac:dyDescent="0.25">
      <c r="B34" s="144"/>
    </row>
  </sheetData>
  <sheetProtection sheet="1" objects="1" scenarios="1"/>
  <mergeCells count="3">
    <mergeCell ref="B6:C6"/>
    <mergeCell ref="B3:C4"/>
    <mergeCell ref="B5:C5"/>
  </mergeCells>
  <hyperlinks>
    <hyperlink ref="B8" location="'APPENDIX 1 '!A1" display="APPENDIX 1 "/>
    <hyperlink ref="B9" location="'APPENDIX 2'!A1" display="'APPENDIX 2'"/>
    <hyperlink ref="B10" location="'APPENDIX 3'!A1" display="'APPENDIX 3'"/>
    <hyperlink ref="B11" location="'APPENDIX 4'!A1" display="'APPENDIX 4'"/>
    <hyperlink ref="B12" location="'APPENDIX 5'!A1" display="'APPENDIX 5'"/>
    <hyperlink ref="B13" location="'APPENDIX 6'!A1" display="'APPENDIX 6'"/>
    <hyperlink ref="B14" location="'APPENDIX 7'!A1" display="'APPENDIX 7'"/>
    <hyperlink ref="B15" location="'APPENDIX 8'!A1" display="'APPENDIX 8'"/>
    <hyperlink ref="B16" location="'APPENDIX 9'!A1" display="'APPENDIX 9'"/>
    <hyperlink ref="B17" location="'APPENDIX 10'!A1" display="'APPENDIX 10'"/>
    <hyperlink ref="B18" location="'APPENDIX 11'!A1" display="'APPENDIX 11'"/>
    <hyperlink ref="B19" location="'APPENDIX 12'!A1" display="'APPENDIX 12'"/>
    <hyperlink ref="B20" location="'APPENDIX 13'!A1" display="'APPENDIX 13'"/>
    <hyperlink ref="B21" location="'APPENDIX 14'!A1" display="'APPENDIX 14'"/>
    <hyperlink ref="B22" location="'APPENDIX 15'!A1" display="'APPENDIX 15'"/>
    <hyperlink ref="B23" location="'APPENDIX 16'!A1" display="'APPENDIX 16'"/>
    <hyperlink ref="B24" location="'APPENDIX 17'!A1" display="'APPENDIX 17'"/>
    <hyperlink ref="B25" location="'APPENDIX 18'!A1" display="'APPENDIX 18'"/>
    <hyperlink ref="B26" location="'APPENDIX 19'!A1" display="'APPENDIX 19'"/>
    <hyperlink ref="B27" location="'APPENDIX 20 i'!A1" display="'APPENDIX 20 i'"/>
    <hyperlink ref="B28" location="'APPENDIX 20 ii'!A1" display="'APPENDIX 20 ii'"/>
    <hyperlink ref="B29" location="'APPENDIX 20 iii'!A1" display="'APPENDIX 20 iii'"/>
    <hyperlink ref="B30" location="'APPENDIX 21 i'!A1" display="'APPENDIX 21 i'"/>
    <hyperlink ref="B31" location="'APPENDIX 21 ii'!A1" display="'APPENDIX 21 ii'"/>
    <hyperlink ref="B32" location="'APPENDIX 21 iii'!A1" display="'APPENDIX 21 iii'"/>
    <hyperlink ref="B33" location="'APPENDIX  21 iv'!A1" display="'APPENDIX  21 iv'"/>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1:L40"/>
  <sheetViews>
    <sheetView showGridLines="0" topLeftCell="A31" zoomScale="59" zoomScaleNormal="59" workbookViewId="0">
      <selection activeCell="K50" sqref="K50"/>
    </sheetView>
  </sheetViews>
  <sheetFormatPr defaultColWidth="19.42578125" defaultRowHeight="15" x14ac:dyDescent="0.25"/>
  <cols>
    <col min="1" max="1" width="14.42578125" style="29" customWidth="1"/>
    <col min="2" max="2" width="41" style="29" bestFit="1" customWidth="1"/>
    <col min="3" max="11" width="24.140625" style="29" customWidth="1"/>
    <col min="12" max="16384" width="19.42578125" style="29"/>
  </cols>
  <sheetData>
    <row r="1" spans="1:12" ht="33" customHeight="1" x14ac:dyDescent="0.25"/>
    <row r="2" spans="1:12" ht="18.75" customHeight="1" x14ac:dyDescent="0.25">
      <c r="A2" s="109"/>
      <c r="B2" s="291" t="s">
        <v>125</v>
      </c>
      <c r="C2" s="291"/>
      <c r="D2" s="291"/>
      <c r="E2" s="291"/>
      <c r="F2" s="291"/>
      <c r="G2" s="291"/>
      <c r="H2" s="291"/>
      <c r="I2" s="291"/>
      <c r="J2" s="291"/>
      <c r="K2" s="291"/>
    </row>
    <row r="3" spans="1:12" ht="26.25" customHeight="1" x14ac:dyDescent="0.25">
      <c r="B3" s="294" t="s">
        <v>215</v>
      </c>
      <c r="C3" s="295"/>
      <c r="D3" s="295"/>
      <c r="E3" s="295"/>
      <c r="F3" s="295"/>
      <c r="G3" s="295"/>
      <c r="H3" s="295"/>
      <c r="I3" s="295"/>
      <c r="J3" s="295"/>
      <c r="K3" s="295"/>
      <c r="L3" s="296"/>
    </row>
    <row r="4" spans="1:12" ht="48.75" customHeight="1" x14ac:dyDescent="0.25">
      <c r="B4" s="110" t="s">
        <v>0</v>
      </c>
      <c r="C4" s="149" t="s">
        <v>56</v>
      </c>
      <c r="D4" s="149" t="s">
        <v>127</v>
      </c>
      <c r="E4" s="149" t="s">
        <v>32</v>
      </c>
      <c r="F4" s="149" t="s">
        <v>33</v>
      </c>
      <c r="G4" s="149" t="s">
        <v>133</v>
      </c>
      <c r="H4" s="149" t="s">
        <v>48</v>
      </c>
      <c r="I4" s="149" t="s">
        <v>135</v>
      </c>
      <c r="J4" s="149" t="s">
        <v>128</v>
      </c>
      <c r="K4" s="149" t="s">
        <v>200</v>
      </c>
      <c r="L4" s="150" t="s">
        <v>129</v>
      </c>
    </row>
    <row r="5" spans="1:12" ht="28.5" customHeight="1" x14ac:dyDescent="0.25">
      <c r="B5" s="111" t="s">
        <v>91</v>
      </c>
      <c r="C5" s="112">
        <v>255000</v>
      </c>
      <c r="D5" s="112">
        <v>450000</v>
      </c>
      <c r="E5" s="112">
        <v>500000</v>
      </c>
      <c r="F5" s="112">
        <v>161388</v>
      </c>
      <c r="G5" s="112">
        <v>173000</v>
      </c>
      <c r="H5" s="112">
        <v>500000</v>
      </c>
      <c r="I5" s="112">
        <v>612340</v>
      </c>
      <c r="J5" s="112">
        <v>450000</v>
      </c>
      <c r="K5" s="112">
        <v>416726</v>
      </c>
      <c r="L5" s="112">
        <v>2174871</v>
      </c>
    </row>
    <row r="6" spans="1:12" ht="28.5" customHeight="1" x14ac:dyDescent="0.25">
      <c r="B6" s="111" t="s">
        <v>92</v>
      </c>
      <c r="C6" s="112">
        <v>0</v>
      </c>
      <c r="D6" s="112">
        <v>0</v>
      </c>
      <c r="E6" s="112">
        <v>0</v>
      </c>
      <c r="F6" s="112">
        <v>0</v>
      </c>
      <c r="G6" s="112">
        <v>0</v>
      </c>
      <c r="H6" s="112">
        <v>0</v>
      </c>
      <c r="I6" s="112">
        <v>0</v>
      </c>
      <c r="J6" s="112">
        <v>0</v>
      </c>
      <c r="K6" s="112">
        <v>491067</v>
      </c>
      <c r="L6" s="112">
        <v>1884957</v>
      </c>
    </row>
    <row r="7" spans="1:12" ht="28.5" customHeight="1" x14ac:dyDescent="0.25">
      <c r="B7" s="111" t="s">
        <v>93</v>
      </c>
      <c r="C7" s="112">
        <v>0</v>
      </c>
      <c r="D7" s="112">
        <v>0</v>
      </c>
      <c r="E7" s="112">
        <v>30241</v>
      </c>
      <c r="F7" s="112">
        <v>-365</v>
      </c>
      <c r="G7" s="112">
        <v>0</v>
      </c>
      <c r="H7" s="112">
        <v>0</v>
      </c>
      <c r="I7" s="112">
        <v>376565</v>
      </c>
      <c r="J7" s="112">
        <v>0</v>
      </c>
      <c r="K7" s="112">
        <v>0</v>
      </c>
      <c r="L7" s="112">
        <v>0</v>
      </c>
    </row>
    <row r="8" spans="1:12" ht="28.5" customHeight="1" x14ac:dyDescent="0.25">
      <c r="B8" s="111" t="s">
        <v>94</v>
      </c>
      <c r="C8" s="112">
        <v>129132</v>
      </c>
      <c r="D8" s="112">
        <v>6607906</v>
      </c>
      <c r="E8" s="112">
        <v>2036726</v>
      </c>
      <c r="F8" s="112">
        <v>318516</v>
      </c>
      <c r="G8" s="112">
        <v>27829</v>
      </c>
      <c r="H8" s="112">
        <v>4091343</v>
      </c>
      <c r="I8" s="112">
        <v>2338349</v>
      </c>
      <c r="J8" s="112">
        <v>1435263</v>
      </c>
      <c r="K8" s="112">
        <v>0</v>
      </c>
      <c r="L8" s="112">
        <v>0</v>
      </c>
    </row>
    <row r="9" spans="1:12" ht="28.5" customHeight="1" x14ac:dyDescent="0.25">
      <c r="B9" s="111" t="s">
        <v>95</v>
      </c>
      <c r="C9" s="112">
        <v>0</v>
      </c>
      <c r="D9" s="112">
        <v>2459213</v>
      </c>
      <c r="E9" s="112">
        <v>1950620</v>
      </c>
      <c r="F9" s="112">
        <v>11642</v>
      </c>
      <c r="G9" s="112">
        <v>-13844</v>
      </c>
      <c r="H9" s="112">
        <v>0</v>
      </c>
      <c r="I9" s="112">
        <v>-344708</v>
      </c>
      <c r="J9" s="112">
        <v>62000</v>
      </c>
      <c r="K9" s="112">
        <v>-1326911</v>
      </c>
      <c r="L9" s="112">
        <v>-2475316</v>
      </c>
    </row>
    <row r="10" spans="1:12" ht="28.5" customHeight="1" x14ac:dyDescent="0.25">
      <c r="B10" s="111" t="s">
        <v>96</v>
      </c>
      <c r="C10" s="112">
        <v>13030</v>
      </c>
      <c r="D10" s="112">
        <v>0</v>
      </c>
      <c r="E10" s="112">
        <v>0</v>
      </c>
      <c r="F10" s="112">
        <v>2815378</v>
      </c>
      <c r="G10" s="112">
        <v>0</v>
      </c>
      <c r="H10" s="112">
        <v>39841</v>
      </c>
      <c r="I10" s="112">
        <v>0</v>
      </c>
      <c r="J10" s="112">
        <v>0</v>
      </c>
      <c r="K10" s="112">
        <v>710379</v>
      </c>
      <c r="L10" s="112">
        <v>0</v>
      </c>
    </row>
    <row r="11" spans="1:12" ht="28.5" customHeight="1" x14ac:dyDescent="0.25">
      <c r="B11" s="113" t="s">
        <v>97</v>
      </c>
      <c r="C11" s="114">
        <v>397162</v>
      </c>
      <c r="D11" s="114">
        <v>9517119</v>
      </c>
      <c r="E11" s="114">
        <v>4517587</v>
      </c>
      <c r="F11" s="114">
        <v>3306559</v>
      </c>
      <c r="G11" s="114">
        <v>186985</v>
      </c>
      <c r="H11" s="114">
        <v>4631184</v>
      </c>
      <c r="I11" s="114">
        <v>2982546</v>
      </c>
      <c r="J11" s="114">
        <v>1947263</v>
      </c>
      <c r="K11" s="114">
        <v>291261</v>
      </c>
      <c r="L11" s="114">
        <v>1584512</v>
      </c>
    </row>
    <row r="12" spans="1:12" ht="28.5" customHeight="1" x14ac:dyDescent="0.25">
      <c r="B12" s="111" t="s">
        <v>98</v>
      </c>
      <c r="C12" s="112">
        <v>81695</v>
      </c>
      <c r="D12" s="112">
        <v>129640</v>
      </c>
      <c r="E12" s="112">
        <v>701042</v>
      </c>
      <c r="F12" s="112">
        <v>151376</v>
      </c>
      <c r="G12" s="112">
        <v>0</v>
      </c>
      <c r="H12" s="112">
        <v>0</v>
      </c>
      <c r="I12" s="112">
        <v>462893</v>
      </c>
      <c r="J12" s="112">
        <v>117672</v>
      </c>
      <c r="K12" s="112">
        <v>298443</v>
      </c>
      <c r="L12" s="112">
        <v>385195</v>
      </c>
    </row>
    <row r="13" spans="1:12" ht="28.5" customHeight="1" x14ac:dyDescent="0.25">
      <c r="B13" s="115" t="s">
        <v>99</v>
      </c>
      <c r="C13" s="112">
        <v>707698</v>
      </c>
      <c r="D13" s="112">
        <v>64749347</v>
      </c>
      <c r="E13" s="112">
        <v>64416808</v>
      </c>
      <c r="F13" s="112">
        <v>29050701</v>
      </c>
      <c r="G13" s="112">
        <v>717731</v>
      </c>
      <c r="H13" s="112">
        <v>2438795</v>
      </c>
      <c r="I13" s="112">
        <v>18707569</v>
      </c>
      <c r="J13" s="112">
        <v>9021923</v>
      </c>
      <c r="K13" s="112">
        <v>1426194</v>
      </c>
      <c r="L13" s="112">
        <v>11577956</v>
      </c>
    </row>
    <row r="14" spans="1:12" ht="28.5" customHeight="1" x14ac:dyDescent="0.25">
      <c r="B14" s="115" t="s">
        <v>100</v>
      </c>
      <c r="C14" s="112">
        <v>0</v>
      </c>
      <c r="D14" s="112">
        <v>1119058</v>
      </c>
      <c r="E14" s="112">
        <v>63508</v>
      </c>
      <c r="F14" s="112">
        <v>34760</v>
      </c>
      <c r="G14" s="112">
        <v>0</v>
      </c>
      <c r="H14" s="112">
        <v>0</v>
      </c>
      <c r="I14" s="112">
        <v>1163534</v>
      </c>
      <c r="J14" s="112">
        <v>509860</v>
      </c>
      <c r="K14" s="112">
        <v>206364</v>
      </c>
      <c r="L14" s="112">
        <v>0</v>
      </c>
    </row>
    <row r="15" spans="1:12" ht="28.5" customHeight="1" x14ac:dyDescent="0.25">
      <c r="B15" s="115" t="s">
        <v>101</v>
      </c>
      <c r="C15" s="112">
        <v>60160</v>
      </c>
      <c r="D15" s="112">
        <v>727922</v>
      </c>
      <c r="E15" s="112">
        <v>426919</v>
      </c>
      <c r="F15" s="112">
        <v>383306</v>
      </c>
      <c r="G15" s="112">
        <v>8891</v>
      </c>
      <c r="H15" s="112">
        <v>1869738</v>
      </c>
      <c r="I15" s="112">
        <v>622648</v>
      </c>
      <c r="J15" s="112">
        <v>204005</v>
      </c>
      <c r="K15" s="112">
        <v>198986</v>
      </c>
      <c r="L15" s="112">
        <v>810287</v>
      </c>
    </row>
    <row r="16" spans="1:12" ht="28.5" customHeight="1" thickBot="1" x14ac:dyDescent="0.3">
      <c r="B16" s="116" t="s">
        <v>102</v>
      </c>
      <c r="C16" s="117">
        <v>1246715</v>
      </c>
      <c r="D16" s="117">
        <v>76243085</v>
      </c>
      <c r="E16" s="117">
        <v>70125863</v>
      </c>
      <c r="F16" s="117">
        <v>32926702</v>
      </c>
      <c r="G16" s="117">
        <v>913608</v>
      </c>
      <c r="H16" s="117">
        <v>8939716</v>
      </c>
      <c r="I16" s="117">
        <v>23939192</v>
      </c>
      <c r="J16" s="117">
        <v>11800723</v>
      </c>
      <c r="K16" s="117">
        <v>2421248</v>
      </c>
      <c r="L16" s="117">
        <v>14357949</v>
      </c>
    </row>
    <row r="17" spans="2:12" ht="28.5" customHeight="1" thickTop="1" x14ac:dyDescent="0.25">
      <c r="B17" s="118" t="s">
        <v>103</v>
      </c>
      <c r="C17" s="119">
        <v>118030</v>
      </c>
      <c r="D17" s="119">
        <v>0</v>
      </c>
      <c r="E17" s="119">
        <v>0</v>
      </c>
      <c r="F17" s="119">
        <v>1093620</v>
      </c>
      <c r="G17" s="119">
        <v>0</v>
      </c>
      <c r="H17" s="119">
        <v>0</v>
      </c>
      <c r="I17" s="119">
        <v>559088</v>
      </c>
      <c r="J17" s="119">
        <v>0</v>
      </c>
      <c r="K17" s="119">
        <v>90000</v>
      </c>
      <c r="L17" s="119">
        <v>0</v>
      </c>
    </row>
    <row r="18" spans="2:12" ht="28.5" customHeight="1" x14ac:dyDescent="0.25">
      <c r="B18" s="115" t="s">
        <v>104</v>
      </c>
      <c r="C18" s="112">
        <v>0</v>
      </c>
      <c r="D18" s="119">
        <v>10276000</v>
      </c>
      <c r="E18" s="112">
        <v>4393022</v>
      </c>
      <c r="F18" s="112">
        <v>1903042</v>
      </c>
      <c r="G18" s="112">
        <v>175000</v>
      </c>
      <c r="H18" s="112">
        <v>1606555</v>
      </c>
      <c r="I18" s="112">
        <v>1066500</v>
      </c>
      <c r="J18" s="112">
        <v>4807881</v>
      </c>
      <c r="K18" s="112">
        <v>755000</v>
      </c>
      <c r="L18" s="125">
        <v>2281543</v>
      </c>
    </row>
    <row r="19" spans="2:12" ht="28.5" customHeight="1" x14ac:dyDescent="0.25">
      <c r="B19" s="115" t="s">
        <v>105</v>
      </c>
      <c r="C19" s="112">
        <v>0</v>
      </c>
      <c r="D19" s="112">
        <v>93743</v>
      </c>
      <c r="E19" s="112">
        <v>52970</v>
      </c>
      <c r="F19" s="112">
        <v>15823</v>
      </c>
      <c r="G19" s="112">
        <v>16401</v>
      </c>
      <c r="H19" s="112">
        <v>0</v>
      </c>
      <c r="I19" s="112">
        <v>92758</v>
      </c>
      <c r="J19" s="112">
        <v>56435</v>
      </c>
      <c r="K19" s="112">
        <v>14257</v>
      </c>
      <c r="L19" s="125">
        <v>129980</v>
      </c>
    </row>
    <row r="20" spans="2:12" ht="28.5" customHeight="1" x14ac:dyDescent="0.25">
      <c r="B20" s="115" t="s">
        <v>106</v>
      </c>
      <c r="C20" s="112">
        <v>637812</v>
      </c>
      <c r="D20" s="112">
        <v>52430647</v>
      </c>
      <c r="E20" s="112">
        <v>47773182</v>
      </c>
      <c r="F20" s="112">
        <v>28653005</v>
      </c>
      <c r="G20" s="112">
        <v>409904</v>
      </c>
      <c r="H20" s="112">
        <v>2345035</v>
      </c>
      <c r="I20" s="112">
        <v>13734003</v>
      </c>
      <c r="J20" s="112">
        <v>3121222</v>
      </c>
      <c r="K20" s="112">
        <v>997080</v>
      </c>
      <c r="L20" s="112">
        <v>4629133</v>
      </c>
    </row>
    <row r="21" spans="2:12" ht="28.5" customHeight="1" x14ac:dyDescent="0.25">
      <c r="B21" s="115" t="s">
        <v>107</v>
      </c>
      <c r="C21" s="112">
        <v>0</v>
      </c>
      <c r="D21" s="112">
        <v>0</v>
      </c>
      <c r="E21" s="112">
        <v>0</v>
      </c>
      <c r="F21" s="112">
        <v>0</v>
      </c>
      <c r="G21" s="112">
        <v>0</v>
      </c>
      <c r="H21" s="112">
        <v>0</v>
      </c>
      <c r="I21" s="112">
        <v>0</v>
      </c>
      <c r="J21" s="112">
        <v>59209</v>
      </c>
      <c r="K21" s="112">
        <v>0</v>
      </c>
      <c r="L21" s="112">
        <v>21702</v>
      </c>
    </row>
    <row r="22" spans="2:12" ht="28.5" customHeight="1" x14ac:dyDescent="0.25">
      <c r="B22" s="115" t="s">
        <v>108</v>
      </c>
      <c r="C22" s="112">
        <v>0</v>
      </c>
      <c r="D22" s="112">
        <v>1074063</v>
      </c>
      <c r="E22" s="112">
        <v>1887398</v>
      </c>
      <c r="F22" s="112">
        <v>0</v>
      </c>
      <c r="G22" s="112">
        <v>0</v>
      </c>
      <c r="H22" s="112">
        <v>0</v>
      </c>
      <c r="I22" s="112">
        <v>0</v>
      </c>
      <c r="J22" s="112">
        <v>0</v>
      </c>
      <c r="K22" s="112">
        <v>0</v>
      </c>
      <c r="L22" s="112">
        <v>0</v>
      </c>
    </row>
    <row r="23" spans="2:12" ht="28.5" customHeight="1" x14ac:dyDescent="0.25">
      <c r="B23" s="115" t="s">
        <v>109</v>
      </c>
      <c r="C23" s="112">
        <v>1125</v>
      </c>
      <c r="D23" s="112">
        <v>1405258</v>
      </c>
      <c r="E23" s="112">
        <v>881264</v>
      </c>
      <c r="F23" s="112">
        <v>51885</v>
      </c>
      <c r="G23" s="112">
        <v>24458</v>
      </c>
      <c r="H23" s="112">
        <v>0</v>
      </c>
      <c r="I23" s="112">
        <v>1520825</v>
      </c>
      <c r="J23" s="112">
        <v>133640</v>
      </c>
      <c r="K23" s="112">
        <v>58163</v>
      </c>
      <c r="L23" s="112">
        <v>591893</v>
      </c>
    </row>
    <row r="24" spans="2:12" ht="28.5" customHeight="1" x14ac:dyDescent="0.25">
      <c r="B24" s="115" t="s">
        <v>110</v>
      </c>
      <c r="C24" s="112">
        <v>0</v>
      </c>
      <c r="D24" s="112">
        <v>0</v>
      </c>
      <c r="E24" s="112">
        <v>0</v>
      </c>
      <c r="F24" s="112">
        <v>76889</v>
      </c>
      <c r="G24" s="112">
        <v>35764</v>
      </c>
      <c r="H24" s="112">
        <v>0</v>
      </c>
      <c r="I24" s="112">
        <v>0</v>
      </c>
      <c r="J24" s="112">
        <v>0</v>
      </c>
      <c r="K24" s="112">
        <v>0</v>
      </c>
      <c r="L24" s="112">
        <v>0</v>
      </c>
    </row>
    <row r="25" spans="2:12" ht="28.5" customHeight="1" x14ac:dyDescent="0.25">
      <c r="B25" s="115" t="s">
        <v>111</v>
      </c>
      <c r="C25" s="112">
        <v>0</v>
      </c>
      <c r="D25" s="112">
        <v>0</v>
      </c>
      <c r="E25" s="112">
        <v>0</v>
      </c>
      <c r="F25" s="112">
        <v>0</v>
      </c>
      <c r="G25" s="112">
        <v>0</v>
      </c>
      <c r="H25" s="112">
        <v>0</v>
      </c>
      <c r="I25" s="112">
        <v>0</v>
      </c>
      <c r="J25" s="112">
        <v>0</v>
      </c>
      <c r="K25" s="112">
        <v>0</v>
      </c>
      <c r="L25" s="112">
        <v>0</v>
      </c>
    </row>
    <row r="26" spans="2:12" ht="28.5" customHeight="1" x14ac:dyDescent="0.25">
      <c r="B26" s="115" t="s">
        <v>112</v>
      </c>
      <c r="C26" s="112">
        <v>0</v>
      </c>
      <c r="D26" s="112">
        <v>6243316</v>
      </c>
      <c r="E26" s="112">
        <v>5397782</v>
      </c>
      <c r="F26" s="112">
        <v>178015</v>
      </c>
      <c r="G26" s="112">
        <v>0</v>
      </c>
      <c r="H26" s="112">
        <v>223336</v>
      </c>
      <c r="I26" s="112">
        <v>3158180</v>
      </c>
      <c r="J26" s="112">
        <v>6945</v>
      </c>
      <c r="K26" s="112">
        <v>78469</v>
      </c>
      <c r="L26" s="112">
        <v>3463442</v>
      </c>
    </row>
    <row r="27" spans="2:12" ht="28.5" customHeight="1" x14ac:dyDescent="0.25">
      <c r="B27" s="115" t="s">
        <v>113</v>
      </c>
      <c r="C27" s="112">
        <v>0</v>
      </c>
      <c r="D27" s="112">
        <v>0</v>
      </c>
      <c r="E27" s="112">
        <v>2560392</v>
      </c>
      <c r="F27" s="112">
        <v>153</v>
      </c>
      <c r="G27" s="112">
        <v>60825</v>
      </c>
      <c r="H27" s="112">
        <v>0</v>
      </c>
      <c r="I27" s="112">
        <v>182137</v>
      </c>
      <c r="J27" s="112">
        <v>2341503</v>
      </c>
      <c r="K27" s="112">
        <v>2963</v>
      </c>
      <c r="L27" s="112">
        <v>419379</v>
      </c>
    </row>
    <row r="28" spans="2:12" ht="28.5" customHeight="1" x14ac:dyDescent="0.25">
      <c r="B28" s="115" t="s">
        <v>114</v>
      </c>
      <c r="C28" s="112">
        <v>0</v>
      </c>
      <c r="D28" s="112">
        <v>1223</v>
      </c>
      <c r="E28" s="112">
        <v>0</v>
      </c>
      <c r="F28" s="112">
        <v>0</v>
      </c>
      <c r="G28" s="112">
        <v>0</v>
      </c>
      <c r="H28" s="112">
        <v>0</v>
      </c>
      <c r="I28" s="112">
        <v>0</v>
      </c>
      <c r="J28" s="112">
        <v>0</v>
      </c>
      <c r="K28" s="112">
        <v>0</v>
      </c>
      <c r="L28" s="112">
        <v>0</v>
      </c>
    </row>
    <row r="29" spans="2:12" ht="28.5" customHeight="1" x14ac:dyDescent="0.25">
      <c r="B29" s="115" t="s">
        <v>115</v>
      </c>
      <c r="C29" s="112">
        <v>0</v>
      </c>
      <c r="D29" s="112">
        <v>0</v>
      </c>
      <c r="E29" s="112">
        <v>0</v>
      </c>
      <c r="F29" s="112">
        <v>0</v>
      </c>
      <c r="G29" s="112">
        <v>0</v>
      </c>
      <c r="H29" s="112">
        <v>0</v>
      </c>
      <c r="I29" s="112">
        <v>0</v>
      </c>
      <c r="J29" s="112">
        <v>0</v>
      </c>
      <c r="K29" s="112">
        <v>0</v>
      </c>
      <c r="L29" s="112">
        <v>0</v>
      </c>
    </row>
    <row r="30" spans="2:12" ht="28.5" customHeight="1" x14ac:dyDescent="0.25">
      <c r="B30" s="115" t="s">
        <v>116</v>
      </c>
      <c r="C30" s="112">
        <v>2499</v>
      </c>
      <c r="D30" s="112">
        <v>540366</v>
      </c>
      <c r="E30" s="112">
        <v>823671</v>
      </c>
      <c r="F30" s="112">
        <v>94333</v>
      </c>
      <c r="G30" s="112">
        <v>9449</v>
      </c>
      <c r="H30" s="112">
        <v>0</v>
      </c>
      <c r="I30" s="112">
        <v>1183762</v>
      </c>
      <c r="J30" s="112">
        <v>93377</v>
      </c>
      <c r="K30" s="112">
        <v>17769</v>
      </c>
      <c r="L30" s="112">
        <v>186320</v>
      </c>
    </row>
    <row r="31" spans="2:12" ht="28.5" customHeight="1" x14ac:dyDescent="0.25">
      <c r="B31" s="115" t="s">
        <v>117</v>
      </c>
      <c r="C31" s="112">
        <v>0</v>
      </c>
      <c r="D31" s="112">
        <v>550537</v>
      </c>
      <c r="E31" s="112">
        <v>0</v>
      </c>
      <c r="F31" s="112">
        <v>4813</v>
      </c>
      <c r="G31" s="112">
        <v>0</v>
      </c>
      <c r="H31" s="112">
        <v>0</v>
      </c>
      <c r="I31" s="112">
        <v>388703</v>
      </c>
      <c r="J31" s="112">
        <v>86979</v>
      </c>
      <c r="K31" s="112">
        <v>30066</v>
      </c>
      <c r="L31" s="112">
        <v>24181</v>
      </c>
    </row>
    <row r="32" spans="2:12" ht="28.5" customHeight="1" x14ac:dyDescent="0.25">
      <c r="B32" s="115" t="s">
        <v>118</v>
      </c>
      <c r="C32" s="112">
        <v>433433</v>
      </c>
      <c r="D32" s="112">
        <v>2940953</v>
      </c>
      <c r="E32" s="112">
        <v>3577838</v>
      </c>
      <c r="F32" s="112">
        <v>362562</v>
      </c>
      <c r="G32" s="112">
        <v>55096</v>
      </c>
      <c r="H32" s="112">
        <v>3052002</v>
      </c>
      <c r="I32" s="112">
        <v>995655</v>
      </c>
      <c r="J32" s="112">
        <v>372411</v>
      </c>
      <c r="K32" s="112">
        <v>241135</v>
      </c>
      <c r="L32" s="112">
        <v>1464685</v>
      </c>
    </row>
    <row r="33" spans="2:12" ht="28.5" customHeight="1" x14ac:dyDescent="0.25">
      <c r="B33" s="115" t="s">
        <v>119</v>
      </c>
      <c r="C33" s="112">
        <v>50463</v>
      </c>
      <c r="D33" s="112">
        <v>139923</v>
      </c>
      <c r="E33" s="112">
        <v>1558461</v>
      </c>
      <c r="F33" s="112">
        <v>341624</v>
      </c>
      <c r="G33" s="112">
        <v>15373</v>
      </c>
      <c r="H33" s="112">
        <v>12956</v>
      </c>
      <c r="I33" s="112">
        <v>190850</v>
      </c>
      <c r="J33" s="112">
        <v>26693</v>
      </c>
      <c r="K33" s="112">
        <v>25420</v>
      </c>
      <c r="L33" s="112">
        <v>268916</v>
      </c>
    </row>
    <row r="34" spans="2:12" ht="28.5" customHeight="1" x14ac:dyDescent="0.25">
      <c r="B34" s="115" t="s">
        <v>120</v>
      </c>
      <c r="C34" s="112">
        <v>3070</v>
      </c>
      <c r="D34" s="112">
        <v>129618</v>
      </c>
      <c r="E34" s="112">
        <v>372297</v>
      </c>
      <c r="F34" s="112">
        <v>0</v>
      </c>
      <c r="G34" s="112">
        <v>59234</v>
      </c>
      <c r="H34" s="112">
        <v>1302799</v>
      </c>
      <c r="I34" s="112">
        <v>224592</v>
      </c>
      <c r="J34" s="112">
        <v>202794</v>
      </c>
      <c r="K34" s="112">
        <v>46000</v>
      </c>
      <c r="L34" s="112">
        <v>117714</v>
      </c>
    </row>
    <row r="35" spans="2:12" ht="28.5" customHeight="1" x14ac:dyDescent="0.25">
      <c r="B35" s="115" t="s">
        <v>121</v>
      </c>
      <c r="C35" s="112">
        <v>0</v>
      </c>
      <c r="D35" s="112">
        <v>152929</v>
      </c>
      <c r="E35" s="112">
        <v>251674</v>
      </c>
      <c r="F35" s="112">
        <v>138395</v>
      </c>
      <c r="G35" s="112">
        <v>27773</v>
      </c>
      <c r="H35" s="112">
        <v>0</v>
      </c>
      <c r="I35" s="112">
        <v>312596</v>
      </c>
      <c r="J35" s="112">
        <v>477929</v>
      </c>
      <c r="K35" s="112">
        <v>0</v>
      </c>
      <c r="L35" s="112">
        <v>488474</v>
      </c>
    </row>
    <row r="36" spans="2:12" ht="28.5" customHeight="1" x14ac:dyDescent="0.25">
      <c r="B36" s="115" t="s">
        <v>122</v>
      </c>
      <c r="C36" s="112">
        <v>282</v>
      </c>
      <c r="D36" s="112">
        <v>249258</v>
      </c>
      <c r="E36" s="112">
        <v>534022</v>
      </c>
      <c r="F36" s="112">
        <v>0</v>
      </c>
      <c r="G36" s="112">
        <v>24297</v>
      </c>
      <c r="H36" s="112">
        <v>0</v>
      </c>
      <c r="I36" s="112">
        <v>195971</v>
      </c>
      <c r="J36" s="112">
        <v>0</v>
      </c>
      <c r="K36" s="112">
        <v>60384</v>
      </c>
      <c r="L36" s="112">
        <v>252443</v>
      </c>
    </row>
    <row r="37" spans="2:12" ht="28.5" customHeight="1" x14ac:dyDescent="0.25">
      <c r="B37" s="115" t="s">
        <v>123</v>
      </c>
      <c r="C37" s="112">
        <v>0</v>
      </c>
      <c r="D37" s="112">
        <v>15252</v>
      </c>
      <c r="E37" s="112">
        <v>61891</v>
      </c>
      <c r="F37" s="112">
        <v>12543</v>
      </c>
      <c r="G37" s="112">
        <v>33</v>
      </c>
      <c r="H37" s="112">
        <v>397035</v>
      </c>
      <c r="I37" s="112">
        <v>133571</v>
      </c>
      <c r="J37" s="112">
        <v>13705</v>
      </c>
      <c r="K37" s="112">
        <v>4542</v>
      </c>
      <c r="L37" s="112">
        <v>18145</v>
      </c>
    </row>
    <row r="38" spans="2:12" ht="28.5" customHeight="1" thickBot="1" x14ac:dyDescent="0.3">
      <c r="B38" s="116" t="s">
        <v>124</v>
      </c>
      <c r="C38" s="117">
        <v>1246715</v>
      </c>
      <c r="D38" s="117">
        <v>76243085</v>
      </c>
      <c r="E38" s="117">
        <v>70125863</v>
      </c>
      <c r="F38" s="117">
        <v>32926702</v>
      </c>
      <c r="G38" s="117">
        <v>913608</v>
      </c>
      <c r="H38" s="117">
        <v>8939716</v>
      </c>
      <c r="I38" s="117">
        <v>23939192</v>
      </c>
      <c r="J38" s="117">
        <v>11800723</v>
      </c>
      <c r="K38" s="117">
        <v>2421248</v>
      </c>
      <c r="L38" s="117">
        <v>14357949</v>
      </c>
    </row>
    <row r="39" spans="2:12" ht="18.75" customHeight="1" thickTop="1" x14ac:dyDescent="0.25">
      <c r="B39" s="292" t="s">
        <v>50</v>
      </c>
      <c r="C39" s="292"/>
      <c r="D39" s="292"/>
      <c r="E39" s="292"/>
      <c r="F39" s="292"/>
      <c r="G39" s="292"/>
      <c r="H39" s="292"/>
      <c r="I39" s="292"/>
      <c r="J39" s="293" t="s">
        <v>134</v>
      </c>
      <c r="K39" s="293"/>
    </row>
    <row r="40" spans="2:12" ht="18.75" customHeight="1" x14ac:dyDescent="0.25"/>
  </sheetData>
  <sheetProtection sheet="1" objects="1" scenarios="1"/>
  <mergeCells count="4">
    <mergeCell ref="B2:K2"/>
    <mergeCell ref="B39:I39"/>
    <mergeCell ref="J39:K39"/>
    <mergeCell ref="B3:L3"/>
  </mergeCells>
  <pageMargins left="0.7" right="0.7" top="0.75" bottom="0.75" header="0.3" footer="0.3"/>
  <pageSetup paperSize="9" scale="4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AK47"/>
  <sheetViews>
    <sheetView showGridLines="0" topLeftCell="F20" zoomScale="63" zoomScaleNormal="63" zoomScaleSheetLayoutView="55" workbookViewId="0">
      <selection activeCell="AU34" sqref="AU34"/>
    </sheetView>
  </sheetViews>
  <sheetFormatPr defaultColWidth="9.140625" defaultRowHeight="19.5" customHeight="1" x14ac:dyDescent="0.25"/>
  <cols>
    <col min="1" max="1" width="12.42578125" style="10" customWidth="1"/>
    <col min="2" max="2" width="45.85546875" style="10" customWidth="1"/>
    <col min="3" max="7" width="22.85546875" style="10" customWidth="1"/>
    <col min="8" max="8" width="21.42578125" style="10" customWidth="1"/>
    <col min="9" max="10" width="22.85546875" style="10" customWidth="1"/>
    <col min="11" max="11" width="17.140625" style="10" bestFit="1" customWidth="1"/>
    <col min="12" max="12" width="14.5703125" customWidth="1"/>
    <col min="13" max="13" width="19.140625" style="133" hidden="1" customWidth="1"/>
    <col min="14" max="14" width="15.7109375" style="133" hidden="1" customWidth="1"/>
    <col min="15" max="15" width="17.140625" style="133" hidden="1" customWidth="1"/>
    <col min="16" max="16" width="15.7109375" style="133" hidden="1" customWidth="1"/>
    <col min="17" max="17" width="17.140625" style="133" hidden="1" customWidth="1"/>
    <col min="18" max="18" width="15.7109375" style="133" hidden="1" customWidth="1"/>
    <col min="19" max="19" width="17.140625" style="133" hidden="1" customWidth="1"/>
    <col min="20" max="20" width="25.140625" style="16" hidden="1" customWidth="1"/>
    <col min="21" max="21" width="12.140625" style="10" hidden="1" customWidth="1"/>
    <col min="22" max="22" width="7.5703125" style="10" hidden="1" customWidth="1"/>
    <col min="23" max="23" width="28.7109375" style="10" hidden="1" customWidth="1"/>
    <col min="24" max="24" width="17" style="10" hidden="1" customWidth="1"/>
    <col min="25" max="25" width="23.85546875" style="10" hidden="1" customWidth="1"/>
    <col min="26" max="35" width="9.140625" style="10" hidden="1" customWidth="1"/>
    <col min="36" max="36" width="9" style="10" hidden="1" customWidth="1"/>
    <col min="37" max="37" width="6.140625" style="10" hidden="1" customWidth="1"/>
    <col min="38" max="38" width="4.140625" style="10" customWidth="1"/>
    <col min="39" max="39" width="7" style="10" customWidth="1"/>
    <col min="40" max="40" width="5" style="10" customWidth="1"/>
    <col min="41" max="41" width="6.140625" style="10" customWidth="1"/>
    <col min="42" max="42" width="3.42578125" style="10" customWidth="1"/>
    <col min="43" max="43" width="12.85546875" style="10" customWidth="1"/>
    <col min="44" max="44" width="8" style="10" customWidth="1"/>
    <col min="45" max="45" width="8.5703125" style="10" customWidth="1"/>
    <col min="46" max="46" width="8.85546875" style="10" customWidth="1"/>
    <col min="47" max="47" width="10.7109375" style="10" customWidth="1"/>
    <col min="48" max="48" width="15.140625" style="10" customWidth="1"/>
    <col min="49" max="49" width="12" style="10" customWidth="1"/>
    <col min="50" max="50" width="13.85546875" style="10" customWidth="1"/>
    <col min="51" max="51" width="11.140625" style="10" customWidth="1"/>
    <col min="52" max="16384" width="9.140625" style="10"/>
  </cols>
  <sheetData>
    <row r="1" spans="1:25" ht="31.5" customHeight="1" x14ac:dyDescent="0.25"/>
    <row r="2" spans="1:25" ht="23.25" customHeight="1" x14ac:dyDescent="0.25">
      <c r="A2" s="98"/>
      <c r="B2" s="127" t="s">
        <v>125</v>
      </c>
      <c r="C2" s="127"/>
      <c r="D2" s="127"/>
      <c r="E2" s="127"/>
      <c r="F2" s="127"/>
      <c r="G2" s="127"/>
      <c r="H2" s="127"/>
      <c r="I2" s="127"/>
      <c r="J2" s="127"/>
      <c r="K2" s="127"/>
    </row>
    <row r="3" spans="1:25" ht="29.25" customHeight="1" x14ac:dyDescent="0.25">
      <c r="B3" s="288" t="s">
        <v>216</v>
      </c>
      <c r="C3" s="289"/>
      <c r="D3" s="289"/>
      <c r="E3" s="289"/>
      <c r="F3" s="289"/>
      <c r="G3" s="289"/>
      <c r="H3" s="289"/>
      <c r="I3" s="289"/>
      <c r="J3" s="289"/>
      <c r="K3" s="290"/>
      <c r="M3" s="133" t="s">
        <v>162</v>
      </c>
      <c r="O3" s="133" t="s">
        <v>163</v>
      </c>
      <c r="Q3" s="133" t="s">
        <v>164</v>
      </c>
    </row>
    <row r="4" spans="1:25" s="97" customFormat="1" ht="42.75" customHeight="1" x14ac:dyDescent="0.3">
      <c r="B4" s="120" t="s">
        <v>0</v>
      </c>
      <c r="C4" s="150" t="s">
        <v>130</v>
      </c>
      <c r="D4" s="150" t="s">
        <v>136</v>
      </c>
      <c r="E4" s="150" t="s">
        <v>86</v>
      </c>
      <c r="F4" s="150" t="s">
        <v>155</v>
      </c>
      <c r="G4" s="150" t="s">
        <v>38</v>
      </c>
      <c r="H4" s="150" t="s">
        <v>40</v>
      </c>
      <c r="I4" s="150" t="s">
        <v>131</v>
      </c>
      <c r="J4" s="150" t="s">
        <v>64</v>
      </c>
      <c r="K4" s="145" t="s">
        <v>132</v>
      </c>
      <c r="L4"/>
      <c r="M4" s="134" t="s">
        <v>165</v>
      </c>
      <c r="N4" s="134" t="s">
        <v>166</v>
      </c>
      <c r="O4" s="134" t="s">
        <v>165</v>
      </c>
      <c r="P4" s="134" t="s">
        <v>166</v>
      </c>
      <c r="Q4" s="134" t="s">
        <v>165</v>
      </c>
      <c r="R4" s="134" t="s">
        <v>166</v>
      </c>
      <c r="S4" s="134" t="s">
        <v>84</v>
      </c>
      <c r="T4" s="135"/>
      <c r="W4" s="135" t="s">
        <v>193</v>
      </c>
      <c r="X4" s="97" t="s">
        <v>165</v>
      </c>
    </row>
    <row r="5" spans="1:25" ht="30.75" customHeight="1" x14ac:dyDescent="0.3">
      <c r="B5" s="102" t="s">
        <v>91</v>
      </c>
      <c r="C5" s="156">
        <v>150000</v>
      </c>
      <c r="D5" s="156">
        <v>406185</v>
      </c>
      <c r="E5" s="156">
        <v>150000</v>
      </c>
      <c r="F5" s="156">
        <v>200000</v>
      </c>
      <c r="G5" s="156">
        <v>150000</v>
      </c>
      <c r="H5" s="156">
        <v>400000</v>
      </c>
      <c r="I5" s="156">
        <v>154976</v>
      </c>
      <c r="J5" s="156">
        <v>1585456</v>
      </c>
      <c r="K5" s="121">
        <f>SUM('APPENDIX 20 i'!C5:L5,'APPENDIX 20 ii'!C5:L5,'APPENDIX 20 iii'!C5:J5)</f>
        <v>12668942</v>
      </c>
      <c r="M5" s="133">
        <f>K5-N5</f>
        <v>11368942</v>
      </c>
      <c r="N5" s="133">
        <f>SUM('APPENDIX 20 ii'!H5,'APPENDIX 20 i'!H5,'APPENDIX 20 i'!J5)</f>
        <v>1300000</v>
      </c>
      <c r="O5" s="133">
        <f>'APPENDIX  21 iv'!O6</f>
        <v>28859906</v>
      </c>
      <c r="P5" s="133">
        <f>'APPENDIX  21 iv'!N6</f>
        <v>3049873</v>
      </c>
      <c r="Q5" s="133">
        <f>M5+O5</f>
        <v>40228848</v>
      </c>
      <c r="R5" s="133">
        <f>N5+P5</f>
        <v>4349873</v>
      </c>
      <c r="S5" s="133">
        <f>Q5+R5</f>
        <v>44578721</v>
      </c>
      <c r="W5" s="133">
        <f>'APPENDIX 20 ii'!H5+'APPENDIX 20 i'!H5+'APPENDIX 20 i'!J5</f>
        <v>1300000</v>
      </c>
      <c r="X5" s="133">
        <f>K5-W5</f>
        <v>11368942</v>
      </c>
      <c r="Y5" s="97"/>
    </row>
    <row r="6" spans="1:25" ht="30.75" customHeight="1" x14ac:dyDescent="0.3">
      <c r="B6" s="102" t="s">
        <v>92</v>
      </c>
      <c r="C6" s="156">
        <v>0</v>
      </c>
      <c r="D6" s="156">
        <v>2127525</v>
      </c>
      <c r="E6" s="156">
        <v>0</v>
      </c>
      <c r="F6" s="156">
        <v>30260</v>
      </c>
      <c r="G6" s="156">
        <v>0</v>
      </c>
      <c r="H6" s="156">
        <v>0</v>
      </c>
      <c r="I6" s="156">
        <v>0</v>
      </c>
      <c r="J6" s="156">
        <v>0</v>
      </c>
      <c r="K6" s="121">
        <f>SUM('APPENDIX 20 i'!C6:L6,'APPENDIX 20 ii'!C6:L6,'APPENDIX 20 iii'!C6:J6)</f>
        <v>4533809</v>
      </c>
      <c r="M6" s="133">
        <f t="shared" ref="M6:M38" si="0">K6-N6</f>
        <v>4533809</v>
      </c>
      <c r="N6" s="133">
        <f>SUM('APPENDIX 20 ii'!H6,'APPENDIX 20 i'!H6,'APPENDIX 20 i'!J6)</f>
        <v>0</v>
      </c>
      <c r="O6" s="133">
        <f>'APPENDIX  21 iv'!O7</f>
        <v>3345372</v>
      </c>
      <c r="P6" s="133">
        <f>'APPENDIX  21 iv'!N7</f>
        <v>0</v>
      </c>
      <c r="Q6" s="133">
        <f t="shared" ref="Q6:Q38" si="1">M6+O6</f>
        <v>7879181</v>
      </c>
      <c r="R6" s="133">
        <f t="shared" ref="R6:R38" si="2">N6+P6</f>
        <v>0</v>
      </c>
      <c r="S6" s="133">
        <f t="shared" ref="S6:S38" si="3">Q6+R6</f>
        <v>7879181</v>
      </c>
      <c r="W6" s="133">
        <f>'APPENDIX 20 ii'!H6+'APPENDIX 20 i'!H6+'APPENDIX 20 i'!J6</f>
        <v>0</v>
      </c>
      <c r="X6" s="133">
        <f t="shared" ref="X6:X38" si="4">K6-W6</f>
        <v>4533809</v>
      </c>
      <c r="Y6" s="97"/>
    </row>
    <row r="7" spans="1:25" ht="30.75" customHeight="1" x14ac:dyDescent="0.3">
      <c r="B7" s="102" t="s">
        <v>93</v>
      </c>
      <c r="C7" s="156">
        <v>0</v>
      </c>
      <c r="D7" s="156">
        <v>0</v>
      </c>
      <c r="E7" s="156">
        <v>3460</v>
      </c>
      <c r="F7" s="156">
        <v>0</v>
      </c>
      <c r="G7" s="156">
        <v>0</v>
      </c>
      <c r="H7" s="156">
        <v>107075</v>
      </c>
      <c r="I7" s="156">
        <v>0</v>
      </c>
      <c r="J7" s="156">
        <v>27534</v>
      </c>
      <c r="K7" s="121">
        <f>SUM('APPENDIX 20 i'!C7:L7,'APPENDIX 20 ii'!C7:L7,'APPENDIX 20 iii'!C7:J7)</f>
        <v>1131682</v>
      </c>
      <c r="M7" s="133">
        <f t="shared" si="0"/>
        <v>555347</v>
      </c>
      <c r="N7" s="133">
        <f>SUM('APPENDIX 20 ii'!H7,'APPENDIX 20 i'!H7,'APPENDIX 20 i'!J7)</f>
        <v>576335</v>
      </c>
      <c r="O7" s="133">
        <f>'APPENDIX  21 iv'!O8</f>
        <v>3933856</v>
      </c>
      <c r="P7" s="133">
        <f>'APPENDIX  21 iv'!N8</f>
        <v>327504</v>
      </c>
      <c r="Q7" s="133">
        <f t="shared" si="1"/>
        <v>4489203</v>
      </c>
      <c r="R7" s="133">
        <f t="shared" si="2"/>
        <v>903839</v>
      </c>
      <c r="S7" s="133">
        <f t="shared" si="3"/>
        <v>5393042</v>
      </c>
      <c r="W7" s="133">
        <f>'APPENDIX 20 ii'!H7+'APPENDIX 20 i'!H7+'APPENDIX 20 i'!J7</f>
        <v>576335</v>
      </c>
      <c r="X7" s="133">
        <f t="shared" si="4"/>
        <v>555347</v>
      </c>
      <c r="Y7" s="97"/>
    </row>
    <row r="8" spans="1:25" ht="30.75" customHeight="1" x14ac:dyDescent="0.3">
      <c r="B8" s="102" t="s">
        <v>94</v>
      </c>
      <c r="C8" s="156">
        <v>564755</v>
      </c>
      <c r="D8" s="156">
        <v>-211988</v>
      </c>
      <c r="E8" s="156">
        <v>0</v>
      </c>
      <c r="F8" s="156">
        <v>572188</v>
      </c>
      <c r="G8" s="156">
        <v>59039</v>
      </c>
      <c r="H8" s="156">
        <v>6000</v>
      </c>
      <c r="I8" s="156">
        <v>25369</v>
      </c>
      <c r="J8" s="156">
        <v>0</v>
      </c>
      <c r="K8" s="121">
        <f>SUM('APPENDIX 20 i'!C8:L8,'APPENDIX 20 ii'!C8:L8,'APPENDIX 20 iii'!C8:J8)</f>
        <v>19646406</v>
      </c>
      <c r="M8" s="133">
        <f t="shared" si="0"/>
        <v>15534006</v>
      </c>
      <c r="N8" s="133">
        <f>SUM('APPENDIX 20 ii'!H8,'APPENDIX 20 i'!H8,'APPENDIX 20 i'!J8)</f>
        <v>4112400</v>
      </c>
      <c r="O8" s="133">
        <f>'APPENDIX  21 iv'!O9</f>
        <v>0</v>
      </c>
      <c r="P8" s="133">
        <f>'APPENDIX  21 iv'!N9</f>
        <v>0</v>
      </c>
      <c r="Q8" s="133">
        <f t="shared" si="1"/>
        <v>15534006</v>
      </c>
      <c r="R8" s="133">
        <f t="shared" si="2"/>
        <v>4112400</v>
      </c>
      <c r="S8" s="133">
        <f t="shared" si="3"/>
        <v>19646406</v>
      </c>
      <c r="W8" s="133">
        <f>'APPENDIX 20 ii'!H8+'APPENDIX 20 i'!H8+'APPENDIX 20 i'!J8</f>
        <v>4112400</v>
      </c>
      <c r="X8" s="133">
        <f t="shared" si="4"/>
        <v>15534006</v>
      </c>
      <c r="Y8" s="97"/>
    </row>
    <row r="9" spans="1:25" ht="30.75" customHeight="1" x14ac:dyDescent="0.3">
      <c r="B9" s="102" t="s">
        <v>95</v>
      </c>
      <c r="C9" s="156">
        <v>13173</v>
      </c>
      <c r="D9" s="156">
        <v>-1523534</v>
      </c>
      <c r="E9" s="156">
        <v>0</v>
      </c>
      <c r="F9" s="156">
        <v>560253</v>
      </c>
      <c r="G9" s="156">
        <v>0</v>
      </c>
      <c r="H9" s="156">
        <v>40029</v>
      </c>
      <c r="I9" s="156">
        <v>0</v>
      </c>
      <c r="J9" s="156">
        <v>291121</v>
      </c>
      <c r="K9" s="121">
        <f>SUM('APPENDIX 20 i'!C9:L9,'APPENDIX 20 ii'!C9:L9,'APPENDIX 20 iii'!C9:J9)</f>
        <v>72186</v>
      </c>
      <c r="M9" s="133">
        <f t="shared" si="0"/>
        <v>72186</v>
      </c>
      <c r="N9" s="133">
        <f>SUM('APPENDIX 20 ii'!H9,'APPENDIX 20 i'!H9,'APPENDIX 20 i'!J9)</f>
        <v>0</v>
      </c>
      <c r="O9" s="133">
        <f>'APPENDIX  21 iv'!O10</f>
        <v>32913946</v>
      </c>
      <c r="P9" s="133">
        <f>'APPENDIX  21 iv'!N10</f>
        <v>24739490</v>
      </c>
      <c r="Q9" s="133">
        <f t="shared" si="1"/>
        <v>32986132</v>
      </c>
      <c r="R9" s="133">
        <f t="shared" si="2"/>
        <v>24739490</v>
      </c>
      <c r="S9" s="133">
        <f t="shared" si="3"/>
        <v>57725622</v>
      </c>
      <c r="W9" s="133">
        <f>'APPENDIX 20 ii'!H9+'APPENDIX 20 i'!H9+'APPENDIX 20 i'!J9</f>
        <v>0</v>
      </c>
      <c r="X9" s="133">
        <f t="shared" si="4"/>
        <v>72186</v>
      </c>
      <c r="Y9" s="97"/>
    </row>
    <row r="10" spans="1:25" ht="30.75" customHeight="1" x14ac:dyDescent="0.3">
      <c r="B10" s="102" t="s">
        <v>96</v>
      </c>
      <c r="C10" s="156">
        <v>0</v>
      </c>
      <c r="D10" s="156">
        <v>0</v>
      </c>
      <c r="E10" s="156">
        <v>-14360</v>
      </c>
      <c r="F10" s="156">
        <v>0</v>
      </c>
      <c r="G10" s="156">
        <v>9000</v>
      </c>
      <c r="H10" s="156">
        <v>0</v>
      </c>
      <c r="I10" s="156">
        <v>151510</v>
      </c>
      <c r="J10" s="156">
        <v>0</v>
      </c>
      <c r="K10" s="121">
        <f>SUM('APPENDIX 20 i'!C10:L10,'APPENDIX 20 ii'!C10:L10,'APPENDIX 20 iii'!C10:J10)</f>
        <v>12575959</v>
      </c>
      <c r="M10" s="133">
        <f t="shared" si="0"/>
        <v>12419287</v>
      </c>
      <c r="N10" s="133">
        <f>SUM('APPENDIX 20 ii'!H10,'APPENDIX 20 i'!H10,'APPENDIX 20 i'!J10)</f>
        <v>156672</v>
      </c>
      <c r="O10" s="133">
        <f>'APPENDIX  21 iv'!O11</f>
        <v>976716</v>
      </c>
      <c r="P10" s="133">
        <f>'APPENDIX  21 iv'!N11</f>
        <v>171375</v>
      </c>
      <c r="Q10" s="133">
        <f t="shared" si="1"/>
        <v>13396003</v>
      </c>
      <c r="R10" s="133">
        <f t="shared" si="2"/>
        <v>328047</v>
      </c>
      <c r="S10" s="133">
        <f t="shared" si="3"/>
        <v>13724050</v>
      </c>
      <c r="W10" s="133">
        <f>'APPENDIX 20 ii'!H10+'APPENDIX 20 i'!H10+'APPENDIX 20 i'!J10</f>
        <v>156672</v>
      </c>
      <c r="X10" s="133">
        <f t="shared" si="4"/>
        <v>12419287</v>
      </c>
      <c r="Y10" s="97"/>
    </row>
    <row r="11" spans="1:25" ht="30.75" customHeight="1" x14ac:dyDescent="0.3">
      <c r="B11" s="103" t="s">
        <v>97</v>
      </c>
      <c r="C11" s="157">
        <v>727928</v>
      </c>
      <c r="D11" s="157">
        <v>798189</v>
      </c>
      <c r="E11" s="157">
        <v>139099</v>
      </c>
      <c r="F11" s="157">
        <v>1362702</v>
      </c>
      <c r="G11" s="157">
        <v>218039</v>
      </c>
      <c r="H11" s="157">
        <v>553104</v>
      </c>
      <c r="I11" s="157">
        <v>331855</v>
      </c>
      <c r="J11" s="157">
        <v>1904111</v>
      </c>
      <c r="K11" s="122">
        <f>SUM('APPENDIX 20 i'!C11:L11,'APPENDIX 20 ii'!C11:L11,'APPENDIX 20 iii'!C11:J11)</f>
        <v>50628985</v>
      </c>
      <c r="M11" s="133">
        <f t="shared" si="0"/>
        <v>44483578</v>
      </c>
      <c r="N11" s="133">
        <f>SUM('APPENDIX 20 ii'!H11,'APPENDIX 20 i'!H11,'APPENDIX 20 i'!J11)</f>
        <v>6145407</v>
      </c>
      <c r="O11" s="133">
        <f>'APPENDIX  21 iv'!O12</f>
        <v>70029793</v>
      </c>
      <c r="P11" s="133">
        <f>'APPENDIX  21 iv'!N12</f>
        <v>28288241</v>
      </c>
      <c r="Q11" s="133">
        <f t="shared" si="1"/>
        <v>114513371</v>
      </c>
      <c r="R11" s="133">
        <f t="shared" si="2"/>
        <v>34433648</v>
      </c>
      <c r="S11" s="133">
        <f t="shared" si="3"/>
        <v>148947019</v>
      </c>
      <c r="W11" s="133">
        <f>'APPENDIX 20 ii'!H11+'APPENDIX 20 i'!H11+'APPENDIX 20 i'!J11</f>
        <v>6145407</v>
      </c>
      <c r="X11" s="133">
        <f t="shared" si="4"/>
        <v>44483578</v>
      </c>
      <c r="Y11" s="97"/>
    </row>
    <row r="12" spans="1:25" ht="30.75" customHeight="1" x14ac:dyDescent="0.3">
      <c r="B12" s="102" t="s">
        <v>98</v>
      </c>
      <c r="C12" s="156">
        <v>1110562</v>
      </c>
      <c r="D12" s="156">
        <v>56074</v>
      </c>
      <c r="E12" s="156">
        <v>0</v>
      </c>
      <c r="F12" s="156">
        <v>0</v>
      </c>
      <c r="G12" s="156">
        <v>7897</v>
      </c>
      <c r="H12" s="156">
        <v>27716</v>
      </c>
      <c r="I12" s="156">
        <v>79658</v>
      </c>
      <c r="J12" s="156">
        <v>762189</v>
      </c>
      <c r="K12" s="121">
        <f>SUM('APPENDIX 20 i'!C12:L12,'APPENDIX 20 ii'!C12:L12,'APPENDIX 20 iii'!C12:J12)</f>
        <v>6378196</v>
      </c>
      <c r="M12" s="133">
        <f t="shared" si="0"/>
        <v>5939351</v>
      </c>
      <c r="N12" s="133">
        <f>SUM('APPENDIX 20 ii'!H12,'APPENDIX 20 i'!H12,'APPENDIX 20 i'!J12)</f>
        <v>438845</v>
      </c>
      <c r="O12" s="133">
        <f>'APPENDIX  21 iv'!O13</f>
        <v>93959016</v>
      </c>
      <c r="P12" s="133">
        <f>'APPENDIX  21 iv'!N13</f>
        <v>13546346</v>
      </c>
      <c r="Q12" s="133">
        <f t="shared" si="1"/>
        <v>99898367</v>
      </c>
      <c r="R12" s="133">
        <f t="shared" si="2"/>
        <v>13985191</v>
      </c>
      <c r="S12" s="133">
        <f t="shared" si="3"/>
        <v>113883558</v>
      </c>
      <c r="W12" s="133">
        <f>'APPENDIX 20 ii'!H12+'APPENDIX 20 i'!H12+'APPENDIX 20 i'!J12</f>
        <v>438845</v>
      </c>
      <c r="X12" s="133">
        <f t="shared" si="4"/>
        <v>5939351</v>
      </c>
      <c r="Y12" s="97"/>
    </row>
    <row r="13" spans="1:25" ht="30.75" customHeight="1" x14ac:dyDescent="0.3">
      <c r="B13" s="105" t="s">
        <v>99</v>
      </c>
      <c r="C13" s="156">
        <v>2228627</v>
      </c>
      <c r="D13" s="156">
        <v>555226</v>
      </c>
      <c r="E13" s="156">
        <v>872452</v>
      </c>
      <c r="F13" s="156">
        <v>19971673</v>
      </c>
      <c r="G13" s="156">
        <v>44670</v>
      </c>
      <c r="H13" s="156">
        <v>2384864</v>
      </c>
      <c r="I13" s="156">
        <v>136558</v>
      </c>
      <c r="J13" s="156">
        <v>8125640</v>
      </c>
      <c r="K13" s="121">
        <f>SUM('APPENDIX 20 i'!C13:L13,'APPENDIX 20 ii'!C13:L13,'APPENDIX 20 iii'!C13:J13)</f>
        <v>315276278</v>
      </c>
      <c r="M13" s="133">
        <f t="shared" si="0"/>
        <v>312771111</v>
      </c>
      <c r="N13" s="133">
        <f>SUM('APPENDIX 20 ii'!H13,'APPENDIX 20 i'!H13,'APPENDIX 20 i'!J13)</f>
        <v>2505167</v>
      </c>
      <c r="O13" s="133">
        <f>'APPENDIX  21 iv'!O14</f>
        <v>0</v>
      </c>
      <c r="P13" s="133">
        <f>'APPENDIX  21 iv'!N14</f>
        <v>0</v>
      </c>
      <c r="Q13" s="133">
        <f t="shared" si="1"/>
        <v>312771111</v>
      </c>
      <c r="R13" s="133">
        <f t="shared" si="2"/>
        <v>2505167</v>
      </c>
      <c r="S13" s="133">
        <f t="shared" si="3"/>
        <v>315276278</v>
      </c>
      <c r="W13" s="133">
        <f>'APPENDIX 20 ii'!H13+'APPENDIX 20 i'!H13+'APPENDIX 20 i'!J13</f>
        <v>2505167</v>
      </c>
      <c r="X13" s="133">
        <f t="shared" si="4"/>
        <v>312771111</v>
      </c>
      <c r="Y13" s="97"/>
    </row>
    <row r="14" spans="1:25" ht="30.75" customHeight="1" x14ac:dyDescent="0.3">
      <c r="B14" s="105" t="s">
        <v>100</v>
      </c>
      <c r="C14" s="156">
        <v>257531</v>
      </c>
      <c r="D14" s="156">
        <v>0</v>
      </c>
      <c r="E14" s="156">
        <v>0</v>
      </c>
      <c r="F14" s="156">
        <v>310018</v>
      </c>
      <c r="G14" s="156">
        <v>0</v>
      </c>
      <c r="H14" s="156">
        <v>18049</v>
      </c>
      <c r="I14" s="156">
        <v>0</v>
      </c>
      <c r="J14" s="156">
        <v>136054</v>
      </c>
      <c r="K14" s="121">
        <f>SUM('APPENDIX 20 i'!C14:L14,'APPENDIX 20 ii'!C14:L14,'APPENDIX 20 iii'!C14:J14)</f>
        <v>8789026</v>
      </c>
      <c r="M14" s="133">
        <f t="shared" si="0"/>
        <v>8511144</v>
      </c>
      <c r="N14" s="133">
        <f>SUM('APPENDIX 20 ii'!H14,'APPENDIX 20 i'!H14,'APPENDIX 20 i'!J14)</f>
        <v>277882</v>
      </c>
      <c r="O14" s="133">
        <f>'APPENDIX  21 iv'!O15</f>
        <v>1044361</v>
      </c>
      <c r="P14" s="133">
        <f>'APPENDIX  21 iv'!N15</f>
        <v>134494</v>
      </c>
      <c r="Q14" s="133">
        <f t="shared" si="1"/>
        <v>9555505</v>
      </c>
      <c r="R14" s="133">
        <f t="shared" si="2"/>
        <v>412376</v>
      </c>
      <c r="S14" s="133">
        <f t="shared" si="3"/>
        <v>9967881</v>
      </c>
      <c r="W14" s="133">
        <f>'APPENDIX 20 ii'!H14+'APPENDIX 20 i'!H14+'APPENDIX 20 i'!J14</f>
        <v>277882</v>
      </c>
      <c r="X14" s="133">
        <f t="shared" si="4"/>
        <v>8511144</v>
      </c>
      <c r="Y14" s="97"/>
    </row>
    <row r="15" spans="1:25" ht="30.75" customHeight="1" x14ac:dyDescent="0.3">
      <c r="B15" s="105" t="s">
        <v>101</v>
      </c>
      <c r="C15" s="156">
        <v>73980</v>
      </c>
      <c r="D15" s="156">
        <v>109725</v>
      </c>
      <c r="E15" s="156">
        <v>39345</v>
      </c>
      <c r="F15" s="156">
        <v>1939421</v>
      </c>
      <c r="G15" s="156">
        <v>22627</v>
      </c>
      <c r="H15" s="156">
        <v>85104</v>
      </c>
      <c r="I15" s="156">
        <v>148016</v>
      </c>
      <c r="J15" s="156">
        <v>475981</v>
      </c>
      <c r="K15" s="121">
        <f>SUM('APPENDIX 20 i'!C15:L15,'APPENDIX 20 ii'!C15:L15,'APPENDIX 20 iii'!C15:J15)</f>
        <v>10760860</v>
      </c>
      <c r="M15" s="133">
        <f t="shared" si="0"/>
        <v>8691397</v>
      </c>
      <c r="N15" s="133">
        <f>SUM('APPENDIX 20 ii'!H15,'APPENDIX 20 i'!H15,'APPENDIX 20 i'!J15)</f>
        <v>2069463</v>
      </c>
      <c r="O15" s="133">
        <f>'APPENDIX  21 iv'!O16</f>
        <v>23956580</v>
      </c>
      <c r="P15" s="133">
        <f>'APPENDIX  21 iv'!N16</f>
        <v>2085037</v>
      </c>
      <c r="Q15" s="133">
        <f t="shared" si="1"/>
        <v>32647977</v>
      </c>
      <c r="R15" s="133">
        <f t="shared" si="2"/>
        <v>4154500</v>
      </c>
      <c r="S15" s="133">
        <f t="shared" si="3"/>
        <v>36802477</v>
      </c>
      <c r="W15" s="133">
        <f>'APPENDIX 20 ii'!H15+'APPENDIX 20 i'!H15+'APPENDIX 20 i'!J15</f>
        <v>2069463</v>
      </c>
      <c r="X15" s="133">
        <f t="shared" si="4"/>
        <v>8691397</v>
      </c>
      <c r="Y15" s="97"/>
    </row>
    <row r="16" spans="1:25" ht="30.75" customHeight="1" thickBot="1" x14ac:dyDescent="0.35">
      <c r="B16" s="106" t="s">
        <v>102</v>
      </c>
      <c r="C16" s="158">
        <v>4398627</v>
      </c>
      <c r="D16" s="158">
        <v>1519214</v>
      </c>
      <c r="E16" s="158">
        <v>1050897</v>
      </c>
      <c r="F16" s="158">
        <v>23583814</v>
      </c>
      <c r="G16" s="158">
        <v>293232</v>
      </c>
      <c r="H16" s="158">
        <v>3068837</v>
      </c>
      <c r="I16" s="158">
        <v>696088</v>
      </c>
      <c r="J16" s="158">
        <v>11403975</v>
      </c>
      <c r="K16" s="123">
        <f>SUM('APPENDIX 20 i'!C16:L16,'APPENDIX 20 ii'!C16:L16,'APPENDIX 20 iii'!C16:J16)</f>
        <v>391833346</v>
      </c>
      <c r="M16" s="133">
        <f t="shared" si="0"/>
        <v>380396584</v>
      </c>
      <c r="N16" s="133">
        <f>SUM('APPENDIX 20 ii'!H16,'APPENDIX 20 i'!H16,'APPENDIX 20 i'!J16)</f>
        <v>11436762</v>
      </c>
      <c r="O16" s="133">
        <f>'APPENDIX  21 iv'!O17</f>
        <v>188989748</v>
      </c>
      <c r="P16" s="133">
        <f>'APPENDIX  21 iv'!N17</f>
        <v>44054118</v>
      </c>
      <c r="Q16" s="133">
        <f t="shared" si="1"/>
        <v>569386332</v>
      </c>
      <c r="R16" s="133">
        <f t="shared" si="2"/>
        <v>55490880</v>
      </c>
      <c r="S16" s="133">
        <f t="shared" si="3"/>
        <v>624877212</v>
      </c>
      <c r="W16" s="133">
        <f>'APPENDIX 20 ii'!H16+'APPENDIX 20 i'!H16+'APPENDIX 20 i'!J16</f>
        <v>11436762</v>
      </c>
      <c r="X16" s="133">
        <f t="shared" si="4"/>
        <v>380396584</v>
      </c>
      <c r="Y16" s="97"/>
    </row>
    <row r="17" spans="2:25" ht="30.75" customHeight="1" thickTop="1" x14ac:dyDescent="0.3">
      <c r="B17" s="108" t="s">
        <v>103</v>
      </c>
      <c r="C17" s="159">
        <v>0</v>
      </c>
      <c r="D17" s="159">
        <v>0</v>
      </c>
      <c r="E17" s="159">
        <v>0</v>
      </c>
      <c r="F17" s="159">
        <v>860000</v>
      </c>
      <c r="G17" s="156">
        <v>0</v>
      </c>
      <c r="H17" s="159">
        <v>125000</v>
      </c>
      <c r="I17" s="159">
        <v>0</v>
      </c>
      <c r="J17" s="159">
        <v>0</v>
      </c>
      <c r="K17" s="124">
        <f>SUM('APPENDIX 20 i'!C17:L17,'APPENDIX 20 ii'!C17:L17,'APPENDIX 20 iii'!C17:J17)</f>
        <v>2970678</v>
      </c>
      <c r="L17" s="16"/>
      <c r="M17" s="133">
        <f t="shared" si="0"/>
        <v>2970678</v>
      </c>
      <c r="N17" s="133">
        <f>SUM('APPENDIX 20 ii'!H17,'APPENDIX 20 i'!H17,'APPENDIX 20 i'!J17)</f>
        <v>0</v>
      </c>
      <c r="O17" s="133">
        <f>'APPENDIX  21 iv'!O18</f>
        <v>5590130</v>
      </c>
      <c r="P17" s="133">
        <f>'APPENDIX  21 iv'!N18</f>
        <v>541519</v>
      </c>
      <c r="Q17" s="133">
        <f t="shared" si="1"/>
        <v>8560808</v>
      </c>
      <c r="R17" s="133">
        <f t="shared" si="2"/>
        <v>541519</v>
      </c>
      <c r="S17" s="133">
        <f t="shared" si="3"/>
        <v>9102327</v>
      </c>
      <c r="T17" s="16" t="s">
        <v>103</v>
      </c>
      <c r="W17" s="133">
        <f>'APPENDIX 20 ii'!H17+'APPENDIX 20 i'!H17+'APPENDIX 20 i'!J17</f>
        <v>0</v>
      </c>
      <c r="X17" s="133">
        <f t="shared" si="4"/>
        <v>2970678</v>
      </c>
      <c r="Y17" s="97"/>
    </row>
    <row r="18" spans="2:25" ht="30.75" customHeight="1" x14ac:dyDescent="0.3">
      <c r="B18" s="105" t="s">
        <v>104</v>
      </c>
      <c r="C18" s="156">
        <v>1290347</v>
      </c>
      <c r="D18" s="156">
        <v>0</v>
      </c>
      <c r="E18" s="156">
        <v>75000</v>
      </c>
      <c r="F18" s="156">
        <v>2460284</v>
      </c>
      <c r="G18" s="156">
        <v>0</v>
      </c>
      <c r="H18" s="156">
        <v>1096500</v>
      </c>
      <c r="I18" s="156">
        <v>368177</v>
      </c>
      <c r="J18" s="156">
        <v>930000</v>
      </c>
      <c r="K18" s="121">
        <f>SUM('APPENDIX 20 i'!C18:L18,'APPENDIX 20 ii'!C18:L18,'APPENDIX 20 iii'!C18:J18)</f>
        <v>44154356</v>
      </c>
      <c r="L18" s="16"/>
      <c r="M18" s="133">
        <f t="shared" si="0"/>
        <v>42547801</v>
      </c>
      <c r="N18" s="133">
        <f>SUM('APPENDIX 20 ii'!H18,'APPENDIX 20 i'!H18,'APPENDIX 20 i'!J18)</f>
        <v>1606555</v>
      </c>
      <c r="O18" s="133">
        <f>'APPENDIX  21 iv'!O19</f>
        <v>27156461</v>
      </c>
      <c r="P18" s="133">
        <f>'APPENDIX  21 iv'!N19</f>
        <v>8871111</v>
      </c>
      <c r="Q18" s="133">
        <f t="shared" si="1"/>
        <v>69704262</v>
      </c>
      <c r="R18" s="133">
        <f t="shared" si="2"/>
        <v>10477666</v>
      </c>
      <c r="S18" s="133">
        <f t="shared" si="3"/>
        <v>80181928</v>
      </c>
      <c r="T18" s="16" t="s">
        <v>104</v>
      </c>
      <c r="W18" s="133">
        <f>'APPENDIX 20 ii'!H18+'APPENDIX 20 i'!H18+'APPENDIX 20 i'!J18</f>
        <v>1606555</v>
      </c>
      <c r="X18" s="133">
        <f t="shared" si="4"/>
        <v>42547801</v>
      </c>
      <c r="Y18" s="97"/>
    </row>
    <row r="19" spans="2:25" ht="30.75" customHeight="1" x14ac:dyDescent="0.3">
      <c r="B19" s="105" t="s">
        <v>105</v>
      </c>
      <c r="C19" s="156">
        <v>48452</v>
      </c>
      <c r="D19" s="156">
        <v>37005</v>
      </c>
      <c r="E19" s="156">
        <v>2263</v>
      </c>
      <c r="F19" s="156">
        <v>125058</v>
      </c>
      <c r="G19" s="156">
        <v>0</v>
      </c>
      <c r="H19" s="156">
        <v>1290</v>
      </c>
      <c r="I19" s="156">
        <v>21150</v>
      </c>
      <c r="J19" s="156">
        <v>31911</v>
      </c>
      <c r="K19" s="121">
        <f>SUM('APPENDIX 20 i'!C19:L19,'APPENDIX 20 ii'!C19:L19,'APPENDIX 20 iii'!C19:J19)</f>
        <v>1190533</v>
      </c>
      <c r="L19" s="16"/>
      <c r="M19" s="133">
        <f t="shared" si="0"/>
        <v>1190533</v>
      </c>
      <c r="N19" s="133">
        <f>SUM('APPENDIX 20 ii'!H19,'APPENDIX 20 i'!H19,'APPENDIX 20 i'!J19)</f>
        <v>0</v>
      </c>
      <c r="O19" s="133">
        <f>'APPENDIX  21 iv'!O20</f>
        <v>2262202</v>
      </c>
      <c r="P19" s="133">
        <f>'APPENDIX  21 iv'!N20</f>
        <v>85241</v>
      </c>
      <c r="Q19" s="133">
        <f t="shared" si="1"/>
        <v>3452735</v>
      </c>
      <c r="R19" s="133">
        <f t="shared" si="2"/>
        <v>85241</v>
      </c>
      <c r="S19" s="133">
        <f t="shared" si="3"/>
        <v>3537976</v>
      </c>
      <c r="T19" s="16" t="s">
        <v>105</v>
      </c>
      <c r="W19" s="133">
        <f>'APPENDIX 20 ii'!H19+'APPENDIX 20 i'!H19+'APPENDIX 20 i'!J19</f>
        <v>0</v>
      </c>
      <c r="X19" s="133">
        <f t="shared" si="4"/>
        <v>1190533</v>
      </c>
      <c r="Y19" s="97"/>
    </row>
    <row r="20" spans="2:25" ht="30.75" customHeight="1" x14ac:dyDescent="0.3">
      <c r="B20" s="105" t="s">
        <v>106</v>
      </c>
      <c r="C20" s="156">
        <v>428882</v>
      </c>
      <c r="D20" s="156">
        <v>1201732</v>
      </c>
      <c r="E20" s="156">
        <v>623334</v>
      </c>
      <c r="F20" s="156">
        <v>13885508</v>
      </c>
      <c r="G20" s="156">
        <v>51235</v>
      </c>
      <c r="H20" s="156">
        <v>294226</v>
      </c>
      <c r="I20" s="156">
        <v>68684</v>
      </c>
      <c r="J20" s="156">
        <v>6489323</v>
      </c>
      <c r="K20" s="121">
        <f>SUM('APPENDIX 20 i'!C20:L20,'APPENDIX 20 ii'!C20:L20,'APPENDIX 20 iii'!C20:J20)</f>
        <v>225849045</v>
      </c>
      <c r="L20" s="16"/>
      <c r="M20" s="133">
        <f t="shared" si="0"/>
        <v>221882110</v>
      </c>
      <c r="N20" s="133">
        <f>SUM('APPENDIX 20 ii'!H20,'APPENDIX 20 i'!H20,'APPENDIX 20 i'!J20)</f>
        <v>3966935</v>
      </c>
      <c r="O20" s="133">
        <f>'APPENDIX  21 iv'!O21</f>
        <v>53740927</v>
      </c>
      <c r="P20" s="133">
        <f>'APPENDIX  21 iv'!N21</f>
        <v>16404322</v>
      </c>
      <c r="Q20" s="133">
        <f t="shared" si="1"/>
        <v>275623037</v>
      </c>
      <c r="R20" s="133">
        <f t="shared" si="2"/>
        <v>20371257</v>
      </c>
      <c r="S20" s="133">
        <f t="shared" si="3"/>
        <v>295994294</v>
      </c>
      <c r="T20" s="16" t="s">
        <v>106</v>
      </c>
      <c r="W20" s="133">
        <f>'APPENDIX 20 ii'!H20+'APPENDIX 20 i'!H20+'APPENDIX 20 i'!J20</f>
        <v>3966935</v>
      </c>
      <c r="X20" s="133">
        <f t="shared" si="4"/>
        <v>221882110</v>
      </c>
      <c r="Y20" s="97"/>
    </row>
    <row r="21" spans="2:25" ht="30.75" customHeight="1" x14ac:dyDescent="0.3">
      <c r="B21" s="105" t="s">
        <v>107</v>
      </c>
      <c r="C21" s="156">
        <v>0</v>
      </c>
      <c r="D21" s="156">
        <v>0</v>
      </c>
      <c r="E21" s="156">
        <v>0</v>
      </c>
      <c r="F21" s="156">
        <v>260319</v>
      </c>
      <c r="G21" s="156">
        <v>0</v>
      </c>
      <c r="H21" s="156">
        <v>0</v>
      </c>
      <c r="I21" s="156">
        <v>0</v>
      </c>
      <c r="J21" s="156">
        <v>0</v>
      </c>
      <c r="K21" s="121">
        <f>SUM('APPENDIX 20 i'!C21:L21,'APPENDIX 20 ii'!C21:L21,'APPENDIX 20 iii'!C21:J21)</f>
        <v>972755</v>
      </c>
      <c r="L21" s="16"/>
      <c r="M21" s="133">
        <f t="shared" si="0"/>
        <v>972755</v>
      </c>
      <c r="N21" s="133">
        <f>SUM('APPENDIX 20 ii'!H21,'APPENDIX 20 i'!H21,'APPENDIX 20 i'!J21)</f>
        <v>0</v>
      </c>
      <c r="O21" s="133">
        <f>'APPENDIX  21 iv'!O22</f>
        <v>485968</v>
      </c>
      <c r="P21" s="133">
        <f>'APPENDIX  21 iv'!N22</f>
        <v>0</v>
      </c>
      <c r="Q21" s="133">
        <f t="shared" si="1"/>
        <v>1458723</v>
      </c>
      <c r="R21" s="133">
        <f t="shared" si="2"/>
        <v>0</v>
      </c>
      <c r="S21" s="133">
        <f t="shared" si="3"/>
        <v>1458723</v>
      </c>
      <c r="T21" s="16" t="s">
        <v>107</v>
      </c>
      <c r="W21" s="133">
        <f>'APPENDIX 20 ii'!H21+'APPENDIX 20 i'!H21+'APPENDIX 20 i'!J21</f>
        <v>0</v>
      </c>
      <c r="X21" s="133">
        <f t="shared" si="4"/>
        <v>972755</v>
      </c>
      <c r="Y21" s="97"/>
    </row>
    <row r="22" spans="2:25" ht="30.75" customHeight="1" x14ac:dyDescent="0.3">
      <c r="B22" s="105" t="s">
        <v>108</v>
      </c>
      <c r="C22" s="156">
        <v>0</v>
      </c>
      <c r="D22" s="156">
        <v>0</v>
      </c>
      <c r="E22" s="156">
        <v>0</v>
      </c>
      <c r="F22" s="156">
        <v>0</v>
      </c>
      <c r="G22" s="156">
        <v>0</v>
      </c>
      <c r="H22" s="156">
        <v>0</v>
      </c>
      <c r="I22" s="156">
        <v>59534</v>
      </c>
      <c r="J22" s="156">
        <v>0</v>
      </c>
      <c r="K22" s="121">
        <f>SUM('APPENDIX 20 i'!C22:L22,'APPENDIX 20 ii'!C22:L22,'APPENDIX 20 iii'!C22:J22)</f>
        <v>5891753</v>
      </c>
      <c r="L22" s="16"/>
      <c r="M22" s="133">
        <f t="shared" si="0"/>
        <v>5891753</v>
      </c>
      <c r="N22" s="133">
        <f>SUM('APPENDIX 20 ii'!H22,'APPENDIX 20 i'!H22,'APPENDIX 20 i'!J22)</f>
        <v>0</v>
      </c>
      <c r="O22" s="133">
        <f>'APPENDIX  21 iv'!O23</f>
        <v>5775167</v>
      </c>
      <c r="P22" s="133">
        <f>'APPENDIX  21 iv'!N23</f>
        <v>4653875</v>
      </c>
      <c r="Q22" s="133">
        <f t="shared" si="1"/>
        <v>11666920</v>
      </c>
      <c r="R22" s="133">
        <f t="shared" si="2"/>
        <v>4653875</v>
      </c>
      <c r="S22" s="133">
        <f t="shared" si="3"/>
        <v>16320795</v>
      </c>
      <c r="T22" s="16" t="s">
        <v>108</v>
      </c>
      <c r="W22" s="133">
        <f>'APPENDIX 20 ii'!H22+'APPENDIX 20 i'!H22+'APPENDIX 20 i'!J22</f>
        <v>0</v>
      </c>
      <c r="X22" s="133">
        <f t="shared" si="4"/>
        <v>5891753</v>
      </c>
      <c r="Y22" s="97"/>
    </row>
    <row r="23" spans="2:25" ht="30.75" customHeight="1" x14ac:dyDescent="0.3">
      <c r="B23" s="105" t="s">
        <v>109</v>
      </c>
      <c r="C23" s="156">
        <v>1000</v>
      </c>
      <c r="D23" s="156">
        <v>0</v>
      </c>
      <c r="E23" s="156">
        <v>63392</v>
      </c>
      <c r="F23" s="156">
        <v>1370106</v>
      </c>
      <c r="G23" s="156">
        <v>27522</v>
      </c>
      <c r="H23" s="156">
        <v>51411</v>
      </c>
      <c r="I23" s="156">
        <v>0</v>
      </c>
      <c r="J23" s="156">
        <v>853028</v>
      </c>
      <c r="K23" s="121">
        <f>SUM('APPENDIX 20 i'!C23:L23,'APPENDIX 20 ii'!C23:L23,'APPENDIX 20 iii'!C23:J23)</f>
        <v>8376812</v>
      </c>
      <c r="L23" s="16"/>
      <c r="M23" s="133">
        <f t="shared" si="0"/>
        <v>8279208</v>
      </c>
      <c r="N23" s="133">
        <f>SUM('APPENDIX 20 ii'!H23,'APPENDIX 20 i'!H23,'APPENDIX 20 i'!J23)</f>
        <v>97604</v>
      </c>
      <c r="O23" s="133">
        <f>'APPENDIX  21 iv'!O24</f>
        <v>3045547</v>
      </c>
      <c r="P23" s="133">
        <f>'APPENDIX  21 iv'!N24</f>
        <v>1022307</v>
      </c>
      <c r="Q23" s="133">
        <f t="shared" si="1"/>
        <v>11324755</v>
      </c>
      <c r="R23" s="133">
        <f t="shared" si="2"/>
        <v>1119911</v>
      </c>
      <c r="S23" s="133">
        <f t="shared" si="3"/>
        <v>12444666</v>
      </c>
      <c r="T23" s="16" t="s">
        <v>109</v>
      </c>
      <c r="W23" s="133">
        <f>'APPENDIX 20 ii'!H23+'APPENDIX 20 i'!H23+'APPENDIX 20 i'!J23</f>
        <v>97604</v>
      </c>
      <c r="X23" s="133">
        <f t="shared" si="4"/>
        <v>8279208</v>
      </c>
      <c r="Y23" s="97"/>
    </row>
    <row r="24" spans="2:25" ht="30.75" customHeight="1" x14ac:dyDescent="0.3">
      <c r="B24" s="105" t="s">
        <v>110</v>
      </c>
      <c r="C24" s="156">
        <v>0</v>
      </c>
      <c r="D24" s="156">
        <v>0</v>
      </c>
      <c r="E24" s="156">
        <v>0</v>
      </c>
      <c r="F24" s="156">
        <v>0</v>
      </c>
      <c r="G24" s="156">
        <v>0</v>
      </c>
      <c r="H24" s="156">
        <v>0</v>
      </c>
      <c r="I24" s="156">
        <v>0</v>
      </c>
      <c r="J24" s="156">
        <v>0</v>
      </c>
      <c r="K24" s="121">
        <f>SUM('APPENDIX 20 i'!C24:L24,'APPENDIX 20 ii'!C24:L24,'APPENDIX 20 iii'!C24:J24)</f>
        <v>240953</v>
      </c>
      <c r="L24" s="16"/>
      <c r="M24" s="133">
        <f t="shared" si="0"/>
        <v>240953</v>
      </c>
      <c r="N24" s="133">
        <f>SUM('APPENDIX 20 ii'!H24,'APPENDIX 20 i'!H24,'APPENDIX 20 i'!J24)</f>
        <v>0</v>
      </c>
      <c r="O24" s="133">
        <f>'APPENDIX  21 iv'!O25</f>
        <v>101942</v>
      </c>
      <c r="P24" s="133">
        <f>'APPENDIX  21 iv'!N25</f>
        <v>0</v>
      </c>
      <c r="Q24" s="133">
        <f t="shared" si="1"/>
        <v>342895</v>
      </c>
      <c r="R24" s="133">
        <f t="shared" si="2"/>
        <v>0</v>
      </c>
      <c r="S24" s="133">
        <f t="shared" si="3"/>
        <v>342895</v>
      </c>
      <c r="T24" s="16" t="s">
        <v>110</v>
      </c>
      <c r="W24" s="133">
        <f>'APPENDIX 20 ii'!H24+'APPENDIX 20 i'!H24+'APPENDIX 20 i'!J24</f>
        <v>0</v>
      </c>
      <c r="X24" s="133">
        <f t="shared" si="4"/>
        <v>240953</v>
      </c>
      <c r="Y24" s="97"/>
    </row>
    <row r="25" spans="2:25" ht="30.75" customHeight="1" x14ac:dyDescent="0.3">
      <c r="B25" s="105" t="s">
        <v>111</v>
      </c>
      <c r="C25" s="156">
        <v>0</v>
      </c>
      <c r="D25" s="156">
        <v>0</v>
      </c>
      <c r="E25" s="156">
        <v>0</v>
      </c>
      <c r="F25" s="156">
        <v>0</v>
      </c>
      <c r="G25" s="156">
        <v>0</v>
      </c>
      <c r="H25" s="156">
        <v>0</v>
      </c>
      <c r="I25" s="156">
        <v>0</v>
      </c>
      <c r="J25" s="156">
        <v>0</v>
      </c>
      <c r="K25" s="121">
        <f>SUM('APPENDIX 20 i'!C25:L25,'APPENDIX 20 ii'!C25:L25,'APPENDIX 20 iii'!C25:J25)</f>
        <v>0</v>
      </c>
      <c r="L25" s="16"/>
      <c r="M25" s="133">
        <f t="shared" si="0"/>
        <v>0</v>
      </c>
      <c r="N25" s="133">
        <f>SUM('APPENDIX 20 ii'!H25,'APPENDIX 20 i'!H25,'APPENDIX 20 i'!J25)</f>
        <v>0</v>
      </c>
      <c r="O25" s="133">
        <f>'APPENDIX  21 iv'!O26</f>
        <v>0</v>
      </c>
      <c r="P25" s="133">
        <f>'APPENDIX  21 iv'!N26</f>
        <v>0</v>
      </c>
      <c r="Q25" s="133">
        <f t="shared" si="1"/>
        <v>0</v>
      </c>
      <c r="R25" s="133">
        <f t="shared" si="2"/>
        <v>0</v>
      </c>
      <c r="S25" s="133">
        <f t="shared" si="3"/>
        <v>0</v>
      </c>
      <c r="T25" s="16" t="s">
        <v>111</v>
      </c>
      <c r="W25" s="133">
        <f>'APPENDIX 20 ii'!H25+'APPENDIX 20 i'!H25+'APPENDIX 20 i'!J25</f>
        <v>0</v>
      </c>
      <c r="X25" s="133">
        <f t="shared" si="4"/>
        <v>0</v>
      </c>
      <c r="Y25" s="97"/>
    </row>
    <row r="26" spans="2:25" ht="30.75" customHeight="1" x14ac:dyDescent="0.3">
      <c r="B26" s="105" t="s">
        <v>112</v>
      </c>
      <c r="C26" s="156">
        <v>25160</v>
      </c>
      <c r="D26" s="156">
        <v>0</v>
      </c>
      <c r="E26" s="156">
        <v>0</v>
      </c>
      <c r="F26" s="156">
        <v>2207649</v>
      </c>
      <c r="G26" s="156">
        <v>0</v>
      </c>
      <c r="H26" s="156">
        <v>0</v>
      </c>
      <c r="I26" s="156">
        <v>0</v>
      </c>
      <c r="J26" s="156">
        <v>1683156</v>
      </c>
      <c r="K26" s="121">
        <f>SUM('APPENDIX 20 i'!C26:L26,'APPENDIX 20 ii'!C26:L26,'APPENDIX 20 iii'!C26:J26)</f>
        <v>32383071</v>
      </c>
      <c r="L26" s="16"/>
      <c r="M26" s="133">
        <f t="shared" si="0"/>
        <v>32144615</v>
      </c>
      <c r="N26" s="133">
        <f>SUM('APPENDIX 20 ii'!H26,'APPENDIX 20 i'!H26,'APPENDIX 20 i'!J26)</f>
        <v>238456</v>
      </c>
      <c r="O26" s="133">
        <f>'APPENDIX  21 iv'!O27</f>
        <v>8140381</v>
      </c>
      <c r="P26" s="133">
        <f>'APPENDIX  21 iv'!N27</f>
        <v>1297214</v>
      </c>
      <c r="Q26" s="133">
        <f t="shared" si="1"/>
        <v>40284996</v>
      </c>
      <c r="R26" s="133">
        <f t="shared" si="2"/>
        <v>1535670</v>
      </c>
      <c r="S26" s="133">
        <f t="shared" si="3"/>
        <v>41820666</v>
      </c>
      <c r="T26" s="16" t="s">
        <v>112</v>
      </c>
      <c r="W26" s="133">
        <f>'APPENDIX 20 ii'!H26+'APPENDIX 20 i'!H26+'APPENDIX 20 i'!J26</f>
        <v>238456</v>
      </c>
      <c r="X26" s="133">
        <f t="shared" si="4"/>
        <v>32144615</v>
      </c>
      <c r="Y26" s="97"/>
    </row>
    <row r="27" spans="2:25" ht="30.75" customHeight="1" x14ac:dyDescent="0.3">
      <c r="B27" s="105" t="s">
        <v>113</v>
      </c>
      <c r="C27" s="156">
        <v>0</v>
      </c>
      <c r="D27" s="156">
        <v>0</v>
      </c>
      <c r="E27" s="156">
        <v>0</v>
      </c>
      <c r="F27" s="156">
        <v>0</v>
      </c>
      <c r="G27" s="156">
        <v>0</v>
      </c>
      <c r="H27" s="156">
        <v>0</v>
      </c>
      <c r="I27" s="156">
        <v>0</v>
      </c>
      <c r="J27" s="156">
        <v>15701</v>
      </c>
      <c r="K27" s="121">
        <f>SUM('APPENDIX 20 i'!C27:L27,'APPENDIX 20 ii'!C27:L27,'APPENDIX 20 iii'!C27:J27)</f>
        <v>5717364</v>
      </c>
      <c r="L27" s="16"/>
      <c r="M27" s="133">
        <f t="shared" si="0"/>
        <v>5717364</v>
      </c>
      <c r="N27" s="133">
        <f>SUM('APPENDIX 20 ii'!H27,'APPENDIX 20 i'!H27,'APPENDIX 20 i'!J27)</f>
        <v>0</v>
      </c>
      <c r="O27" s="133">
        <f>'APPENDIX  21 iv'!O28</f>
        <v>3363940</v>
      </c>
      <c r="P27" s="133">
        <f>'APPENDIX  21 iv'!N28</f>
        <v>202231</v>
      </c>
      <c r="Q27" s="133">
        <f t="shared" si="1"/>
        <v>9081304</v>
      </c>
      <c r="R27" s="133">
        <f t="shared" si="2"/>
        <v>202231</v>
      </c>
      <c r="S27" s="133">
        <f t="shared" si="3"/>
        <v>9283535</v>
      </c>
      <c r="T27" s="16" t="s">
        <v>113</v>
      </c>
      <c r="W27" s="133">
        <f>'APPENDIX 20 ii'!H27+'APPENDIX 20 i'!H27+'APPENDIX 20 i'!J27</f>
        <v>0</v>
      </c>
      <c r="X27" s="133">
        <f t="shared" si="4"/>
        <v>5717364</v>
      </c>
      <c r="Y27" s="97"/>
    </row>
    <row r="28" spans="2:25" ht="30.75" customHeight="1" x14ac:dyDescent="0.3">
      <c r="B28" s="105" t="s">
        <v>114</v>
      </c>
      <c r="C28" s="156">
        <v>0</v>
      </c>
      <c r="D28" s="156">
        <v>0</v>
      </c>
      <c r="E28" s="156">
        <v>0</v>
      </c>
      <c r="F28" s="156">
        <v>0</v>
      </c>
      <c r="G28" s="156">
        <v>0</v>
      </c>
      <c r="H28" s="156">
        <v>0</v>
      </c>
      <c r="I28" s="156">
        <v>0</v>
      </c>
      <c r="J28" s="156">
        <v>0</v>
      </c>
      <c r="K28" s="121">
        <f>SUM('APPENDIX 20 i'!C28:L28,'APPENDIX 20 ii'!C28:L28,'APPENDIX 20 iii'!C28:J28)</f>
        <v>1223</v>
      </c>
      <c r="L28" s="16"/>
      <c r="M28" s="133">
        <f t="shared" si="0"/>
        <v>1223</v>
      </c>
      <c r="N28" s="133">
        <f>SUM('APPENDIX 20 ii'!H28,'APPENDIX 20 i'!H28,'APPENDIX 20 i'!J28)</f>
        <v>0</v>
      </c>
      <c r="O28" s="133">
        <f>'APPENDIX  21 iv'!O29</f>
        <v>402</v>
      </c>
      <c r="P28" s="133">
        <f>'APPENDIX  21 iv'!N29</f>
        <v>89</v>
      </c>
      <c r="Q28" s="133">
        <f t="shared" si="1"/>
        <v>1625</v>
      </c>
      <c r="R28" s="133">
        <f t="shared" si="2"/>
        <v>89</v>
      </c>
      <c r="S28" s="133">
        <f t="shared" si="3"/>
        <v>1714</v>
      </c>
      <c r="T28" s="16" t="s">
        <v>114</v>
      </c>
      <c r="W28" s="133">
        <f>'APPENDIX 20 ii'!H28+'APPENDIX 20 i'!H28+'APPENDIX 20 i'!J28</f>
        <v>0</v>
      </c>
      <c r="X28" s="133">
        <f t="shared" si="4"/>
        <v>1223</v>
      </c>
      <c r="Y28" s="97"/>
    </row>
    <row r="29" spans="2:25" ht="30.75" customHeight="1" x14ac:dyDescent="0.3">
      <c r="B29" s="105" t="s">
        <v>115</v>
      </c>
      <c r="C29" s="156">
        <v>0</v>
      </c>
      <c r="D29" s="156">
        <v>0</v>
      </c>
      <c r="E29" s="156">
        <v>0</v>
      </c>
      <c r="F29" s="156">
        <v>0</v>
      </c>
      <c r="G29" s="156">
        <v>0</v>
      </c>
      <c r="H29" s="156">
        <v>0</v>
      </c>
      <c r="I29" s="156">
        <v>0</v>
      </c>
      <c r="J29" s="156">
        <v>0</v>
      </c>
      <c r="K29" s="121">
        <f>SUM('APPENDIX 20 i'!C29:L29,'APPENDIX 20 ii'!C29:L29,'APPENDIX 20 iii'!C29:J29)</f>
        <v>0</v>
      </c>
      <c r="L29" s="16"/>
      <c r="M29" s="133">
        <f t="shared" si="0"/>
        <v>0</v>
      </c>
      <c r="N29" s="133">
        <f>SUM('APPENDIX 20 ii'!H29,'APPENDIX 20 i'!H29,'APPENDIX 20 i'!J29)</f>
        <v>0</v>
      </c>
      <c r="O29" s="133">
        <f>'APPENDIX  21 iv'!O30</f>
        <v>0</v>
      </c>
      <c r="P29" s="133">
        <f>'APPENDIX  21 iv'!N30</f>
        <v>0</v>
      </c>
      <c r="Q29" s="133">
        <f t="shared" si="1"/>
        <v>0</v>
      </c>
      <c r="R29" s="133">
        <f t="shared" si="2"/>
        <v>0</v>
      </c>
      <c r="S29" s="133">
        <f t="shared" si="3"/>
        <v>0</v>
      </c>
      <c r="T29" s="16" t="s">
        <v>115</v>
      </c>
      <c r="W29" s="133">
        <f>'APPENDIX 20 ii'!H29+'APPENDIX 20 i'!H29+'APPENDIX 20 i'!J29</f>
        <v>0</v>
      </c>
      <c r="X29" s="133">
        <f t="shared" si="4"/>
        <v>0</v>
      </c>
      <c r="Y29" s="97"/>
    </row>
    <row r="30" spans="2:25" ht="30.75" customHeight="1" x14ac:dyDescent="0.3">
      <c r="B30" s="105" t="s">
        <v>116</v>
      </c>
      <c r="C30" s="156">
        <v>145451</v>
      </c>
      <c r="D30" s="156">
        <v>18476</v>
      </c>
      <c r="E30" s="156">
        <v>8651</v>
      </c>
      <c r="F30" s="156">
        <v>578616</v>
      </c>
      <c r="G30" s="156">
        <v>0</v>
      </c>
      <c r="H30" s="156">
        <v>2739</v>
      </c>
      <c r="I30" s="156">
        <v>0</v>
      </c>
      <c r="J30" s="156">
        <v>16883</v>
      </c>
      <c r="K30" s="121">
        <f>SUM('APPENDIX 20 i'!C30:L30,'APPENDIX 20 ii'!C30:L30,'APPENDIX 20 iii'!C30:J30)</f>
        <v>5793869</v>
      </c>
      <c r="L30" s="16"/>
      <c r="M30" s="133">
        <f t="shared" si="0"/>
        <v>5792492</v>
      </c>
      <c r="N30" s="133">
        <f>SUM('APPENDIX 20 ii'!H30,'APPENDIX 20 i'!H30,'APPENDIX 20 i'!J30)</f>
        <v>1377</v>
      </c>
      <c r="O30" s="133">
        <f>'APPENDIX  21 iv'!O31</f>
        <v>2995060</v>
      </c>
      <c r="P30" s="133">
        <f>'APPENDIX  21 iv'!N31</f>
        <v>17548</v>
      </c>
      <c r="Q30" s="133">
        <f t="shared" si="1"/>
        <v>8787552</v>
      </c>
      <c r="R30" s="133">
        <f t="shared" si="2"/>
        <v>18925</v>
      </c>
      <c r="S30" s="133">
        <f t="shared" si="3"/>
        <v>8806477</v>
      </c>
      <c r="T30" s="16" t="s">
        <v>116</v>
      </c>
      <c r="W30" s="133">
        <f>'APPENDIX 20 ii'!H30+'APPENDIX 20 i'!H30+'APPENDIX 20 i'!J30</f>
        <v>1377</v>
      </c>
      <c r="X30" s="133">
        <f t="shared" si="4"/>
        <v>5792492</v>
      </c>
      <c r="Y30" s="97"/>
    </row>
    <row r="31" spans="2:25" ht="30.75" customHeight="1" x14ac:dyDescent="0.3">
      <c r="B31" s="105" t="s">
        <v>117</v>
      </c>
      <c r="C31" s="156">
        <v>0</v>
      </c>
      <c r="D31" s="156">
        <v>0</v>
      </c>
      <c r="E31" s="156">
        <v>0</v>
      </c>
      <c r="F31" s="156">
        <v>126250</v>
      </c>
      <c r="G31" s="156">
        <v>0</v>
      </c>
      <c r="H31" s="156">
        <v>0</v>
      </c>
      <c r="I31" s="156">
        <v>0</v>
      </c>
      <c r="J31" s="156">
        <v>62530</v>
      </c>
      <c r="K31" s="121">
        <f>SUM('APPENDIX 20 i'!C31:L31,'APPENDIX 20 ii'!C31:L31,'APPENDIX 20 iii'!C31:J31)</f>
        <v>2573232</v>
      </c>
      <c r="L31" s="16"/>
      <c r="M31" s="133">
        <f t="shared" si="0"/>
        <v>2573232</v>
      </c>
      <c r="N31" s="133">
        <f>SUM('APPENDIX 20 ii'!H31,'APPENDIX 20 i'!H31,'APPENDIX 20 i'!J31)</f>
        <v>0</v>
      </c>
      <c r="O31" s="133">
        <f>'APPENDIX  21 iv'!O32</f>
        <v>1003002</v>
      </c>
      <c r="P31" s="133">
        <f>'APPENDIX  21 iv'!N32</f>
        <v>761854</v>
      </c>
      <c r="Q31" s="133">
        <f t="shared" si="1"/>
        <v>3576234</v>
      </c>
      <c r="R31" s="133">
        <f t="shared" si="2"/>
        <v>761854</v>
      </c>
      <c r="S31" s="133">
        <f t="shared" si="3"/>
        <v>4338088</v>
      </c>
      <c r="T31" s="16" t="s">
        <v>117</v>
      </c>
      <c r="W31" s="133">
        <f>'APPENDIX 20 ii'!H31+'APPENDIX 20 i'!H31+'APPENDIX 20 i'!J31</f>
        <v>0</v>
      </c>
      <c r="X31" s="133">
        <f t="shared" si="4"/>
        <v>2573232</v>
      </c>
      <c r="Y31" s="97"/>
    </row>
    <row r="32" spans="2:25" ht="30.75" customHeight="1" x14ac:dyDescent="0.3">
      <c r="B32" s="105" t="s">
        <v>118</v>
      </c>
      <c r="C32" s="156">
        <v>630697</v>
      </c>
      <c r="D32" s="156">
        <v>113507</v>
      </c>
      <c r="E32" s="156">
        <v>259846</v>
      </c>
      <c r="F32" s="156">
        <v>765432</v>
      </c>
      <c r="G32" s="156">
        <v>112368</v>
      </c>
      <c r="H32" s="156">
        <v>1346555</v>
      </c>
      <c r="I32" s="156">
        <v>4167</v>
      </c>
      <c r="J32" s="156">
        <v>518756</v>
      </c>
      <c r="K32" s="121">
        <f>SUM('APPENDIX 20 i'!C32:L32,'APPENDIX 20 ii'!C32:L32,'APPENDIX 20 iii'!C32:J32)</f>
        <v>20883009</v>
      </c>
      <c r="L32" s="16"/>
      <c r="M32" s="133">
        <f t="shared" si="0"/>
        <v>17486036</v>
      </c>
      <c r="N32" s="133">
        <f>SUM('APPENDIX 20 ii'!H32,'APPENDIX 20 i'!H32,'APPENDIX 20 i'!J32)</f>
        <v>3396973</v>
      </c>
      <c r="O32" s="133">
        <f>'APPENDIX  21 iv'!O33</f>
        <v>17038552</v>
      </c>
      <c r="P32" s="133">
        <f>'APPENDIX  21 iv'!N33</f>
        <v>1519829</v>
      </c>
      <c r="Q32" s="133">
        <f t="shared" si="1"/>
        <v>34524588</v>
      </c>
      <c r="R32" s="133">
        <f t="shared" si="2"/>
        <v>4916802</v>
      </c>
      <c r="S32" s="133">
        <f t="shared" si="3"/>
        <v>39441390</v>
      </c>
      <c r="T32" s="16" t="s">
        <v>118</v>
      </c>
      <c r="W32" s="133">
        <f>'APPENDIX 20 ii'!H32+'APPENDIX 20 i'!H32+'APPENDIX 20 i'!J32</f>
        <v>3396973</v>
      </c>
      <c r="X32" s="133">
        <f t="shared" si="4"/>
        <v>17486036</v>
      </c>
      <c r="Y32" s="97"/>
    </row>
    <row r="33" spans="2:25" ht="30.75" customHeight="1" x14ac:dyDescent="0.3">
      <c r="B33" s="105" t="s">
        <v>119</v>
      </c>
      <c r="C33" s="156">
        <v>42623</v>
      </c>
      <c r="D33" s="156">
        <v>44813</v>
      </c>
      <c r="E33" s="156">
        <v>1156</v>
      </c>
      <c r="F33" s="156">
        <v>399468</v>
      </c>
      <c r="G33" s="156">
        <v>19739</v>
      </c>
      <c r="H33" s="156">
        <v>285</v>
      </c>
      <c r="I33" s="156">
        <v>2628</v>
      </c>
      <c r="J33" s="156">
        <v>283924</v>
      </c>
      <c r="K33" s="121">
        <f>SUM('APPENDIX 20 i'!C33:L33,'APPENDIX 20 ii'!C33:L33,'APPENDIX 20 iii'!C33:J33)</f>
        <v>4504979</v>
      </c>
      <c r="L33" s="16"/>
      <c r="M33" s="133">
        <f t="shared" si="0"/>
        <v>4466804</v>
      </c>
      <c r="N33" s="133">
        <f>SUM('APPENDIX 20 ii'!H33,'APPENDIX 20 i'!H33,'APPENDIX 20 i'!J33)</f>
        <v>38175</v>
      </c>
      <c r="O33" s="133">
        <f>'APPENDIX  21 iv'!O34</f>
        <v>4852000</v>
      </c>
      <c r="P33" s="133">
        <f>'APPENDIX  21 iv'!N34</f>
        <v>503850</v>
      </c>
      <c r="Q33" s="133">
        <f t="shared" si="1"/>
        <v>9318804</v>
      </c>
      <c r="R33" s="133">
        <f t="shared" si="2"/>
        <v>542025</v>
      </c>
      <c r="S33" s="133">
        <f t="shared" si="3"/>
        <v>9860829</v>
      </c>
      <c r="T33" s="16" t="s">
        <v>119</v>
      </c>
      <c r="W33" s="133">
        <f>'APPENDIX 20 ii'!H33+'APPENDIX 20 i'!H33+'APPENDIX 20 i'!J33</f>
        <v>38175</v>
      </c>
      <c r="X33" s="133">
        <f t="shared" si="4"/>
        <v>4466804</v>
      </c>
      <c r="Y33" s="97"/>
    </row>
    <row r="34" spans="2:25" ht="30.75" customHeight="1" x14ac:dyDescent="0.3">
      <c r="B34" s="105" t="s">
        <v>120</v>
      </c>
      <c r="C34" s="156">
        <v>1382862</v>
      </c>
      <c r="D34" s="156">
        <v>12329</v>
      </c>
      <c r="E34" s="156">
        <v>7529</v>
      </c>
      <c r="F34" s="156">
        <v>169736</v>
      </c>
      <c r="G34" s="156">
        <v>50325</v>
      </c>
      <c r="H34" s="156">
        <v>67228</v>
      </c>
      <c r="I34" s="156">
        <v>98079</v>
      </c>
      <c r="J34" s="156">
        <v>95502</v>
      </c>
      <c r="K34" s="121">
        <f>SUM('APPENDIX 20 i'!C34:L34,'APPENDIX 20 ii'!C34:L34,'APPENDIX 20 iii'!C34:J34)</f>
        <v>6390282</v>
      </c>
      <c r="L34" s="16"/>
      <c r="M34" s="133">
        <f t="shared" si="0"/>
        <v>4752532</v>
      </c>
      <c r="N34" s="133">
        <f>SUM('APPENDIX 20 ii'!H34,'APPENDIX 20 i'!H34,'APPENDIX 20 i'!J34)</f>
        <v>1637750</v>
      </c>
      <c r="O34" s="133">
        <f>'APPENDIX  21 iv'!O35</f>
        <v>32192940</v>
      </c>
      <c r="P34" s="133">
        <f>'APPENDIX  21 iv'!N35</f>
        <v>4657436</v>
      </c>
      <c r="Q34" s="133">
        <f t="shared" si="1"/>
        <v>36945472</v>
      </c>
      <c r="R34" s="133">
        <f t="shared" si="2"/>
        <v>6295186</v>
      </c>
      <c r="S34" s="133">
        <f t="shared" si="3"/>
        <v>43240658</v>
      </c>
      <c r="T34" s="16" t="s">
        <v>120</v>
      </c>
      <c r="W34" s="133">
        <f>'APPENDIX 20 ii'!H34+'APPENDIX 20 i'!H34+'APPENDIX 20 i'!J34</f>
        <v>1637750</v>
      </c>
      <c r="X34" s="133">
        <f t="shared" si="4"/>
        <v>4752532</v>
      </c>
      <c r="Y34" s="97"/>
    </row>
    <row r="35" spans="2:25" ht="30.75" customHeight="1" x14ac:dyDescent="0.3">
      <c r="B35" s="105" t="s">
        <v>121</v>
      </c>
      <c r="C35" s="156">
        <v>254015</v>
      </c>
      <c r="D35" s="156">
        <v>2577</v>
      </c>
      <c r="E35" s="156">
        <v>0</v>
      </c>
      <c r="F35" s="156">
        <v>0</v>
      </c>
      <c r="G35" s="156">
        <v>22217</v>
      </c>
      <c r="H35" s="156">
        <v>0</v>
      </c>
      <c r="I35" s="156">
        <v>0</v>
      </c>
      <c r="J35" s="156">
        <v>410010</v>
      </c>
      <c r="K35" s="121">
        <f>SUM('APPENDIX 20 i'!C35:L35,'APPENDIX 20 ii'!C35:L35,'APPENDIX 20 iii'!C35:J35)</f>
        <v>4522350</v>
      </c>
      <c r="L35" s="16"/>
      <c r="M35" s="133">
        <f t="shared" si="0"/>
        <v>4509401</v>
      </c>
      <c r="N35" s="133">
        <f>SUM('APPENDIX 20 ii'!H35,'APPENDIX 20 i'!H35,'APPENDIX 20 i'!J35)</f>
        <v>12949</v>
      </c>
      <c r="O35" s="133">
        <f>'APPENDIX  21 iv'!O36</f>
        <v>5880053</v>
      </c>
      <c r="P35" s="133">
        <f>'APPENDIX  21 iv'!N36</f>
        <v>525581</v>
      </c>
      <c r="Q35" s="133">
        <f t="shared" si="1"/>
        <v>10389454</v>
      </c>
      <c r="R35" s="133">
        <f t="shared" si="2"/>
        <v>538530</v>
      </c>
      <c r="S35" s="133">
        <f t="shared" si="3"/>
        <v>10927984</v>
      </c>
      <c r="T35" s="16" t="s">
        <v>121</v>
      </c>
      <c r="W35" s="133">
        <f>'APPENDIX 20 ii'!H35+'APPENDIX 20 i'!H35+'APPENDIX 20 i'!J35</f>
        <v>12949</v>
      </c>
      <c r="X35" s="133">
        <f t="shared" si="4"/>
        <v>4509401</v>
      </c>
      <c r="Y35" s="97"/>
    </row>
    <row r="36" spans="2:25" ht="30.75" customHeight="1" x14ac:dyDescent="0.3">
      <c r="B36" s="105" t="s">
        <v>122</v>
      </c>
      <c r="C36" s="156">
        <v>141552</v>
      </c>
      <c r="D36" s="156">
        <v>54331</v>
      </c>
      <c r="E36" s="156">
        <v>9725</v>
      </c>
      <c r="F36" s="156">
        <v>228093</v>
      </c>
      <c r="G36" s="156">
        <v>9827</v>
      </c>
      <c r="H36" s="156">
        <v>83605</v>
      </c>
      <c r="I36" s="156">
        <v>71215</v>
      </c>
      <c r="J36" s="156">
        <v>13250</v>
      </c>
      <c r="K36" s="121">
        <f>SUM('APPENDIX 20 i'!C36:L36,'APPENDIX 20 ii'!C36:L36,'APPENDIX 20 iii'!C36:J36)</f>
        <v>17515712</v>
      </c>
      <c r="L36" s="16"/>
      <c r="M36" s="133">
        <f t="shared" si="0"/>
        <v>17472759</v>
      </c>
      <c r="N36" s="133">
        <f>SUM('APPENDIX 20 ii'!H36,'APPENDIX 20 i'!H36,'APPENDIX 20 i'!J36)</f>
        <v>42953</v>
      </c>
      <c r="O36" s="133">
        <f>'APPENDIX  21 iv'!O37</f>
        <v>9844363</v>
      </c>
      <c r="P36" s="133">
        <f>'APPENDIX  21 iv'!N37</f>
        <v>346355</v>
      </c>
      <c r="Q36" s="133">
        <f t="shared" si="1"/>
        <v>27317122</v>
      </c>
      <c r="R36" s="133">
        <f t="shared" si="2"/>
        <v>389308</v>
      </c>
      <c r="S36" s="133">
        <f t="shared" si="3"/>
        <v>27706430</v>
      </c>
      <c r="T36" s="16" t="s">
        <v>122</v>
      </c>
      <c r="W36" s="133">
        <f>'APPENDIX 20 ii'!H36+'APPENDIX 20 i'!H36+'APPENDIX 20 i'!J36</f>
        <v>42953</v>
      </c>
      <c r="X36" s="133">
        <f t="shared" si="4"/>
        <v>17472759</v>
      </c>
      <c r="Y36" s="97"/>
    </row>
    <row r="37" spans="2:25" ht="30.75" customHeight="1" x14ac:dyDescent="0.3">
      <c r="B37" s="105" t="s">
        <v>123</v>
      </c>
      <c r="C37" s="156">
        <v>7585</v>
      </c>
      <c r="D37" s="156">
        <v>34444</v>
      </c>
      <c r="E37" s="156">
        <v>0</v>
      </c>
      <c r="F37" s="156">
        <v>147294</v>
      </c>
      <c r="G37" s="156">
        <v>0</v>
      </c>
      <c r="H37" s="156">
        <v>0</v>
      </c>
      <c r="I37" s="156">
        <v>2454</v>
      </c>
      <c r="J37" s="156">
        <v>0</v>
      </c>
      <c r="K37" s="121">
        <f>SUM('APPENDIX 20 i'!C37:L37,'APPENDIX 20 ii'!C37:L37,'APPENDIX 20 iii'!C37:J37)</f>
        <v>1901370</v>
      </c>
      <c r="L37" s="16"/>
      <c r="M37" s="133">
        <f t="shared" si="0"/>
        <v>1504335</v>
      </c>
      <c r="N37" s="133">
        <f>SUM('APPENDIX 20 ii'!H37,'APPENDIX 20 i'!H37,'APPENDIX 20 i'!J37)</f>
        <v>397035</v>
      </c>
      <c r="O37" s="133">
        <f>'APPENDIX  21 iv'!O38</f>
        <v>5520710</v>
      </c>
      <c r="P37" s="133">
        <f>'APPENDIX  21 iv'!N38</f>
        <v>2643755</v>
      </c>
      <c r="Q37" s="133">
        <f t="shared" si="1"/>
        <v>7025045</v>
      </c>
      <c r="R37" s="133">
        <f t="shared" si="2"/>
        <v>3040790</v>
      </c>
      <c r="S37" s="133">
        <f t="shared" si="3"/>
        <v>10065835</v>
      </c>
      <c r="T37" s="16" t="s">
        <v>123</v>
      </c>
      <c r="W37" s="133">
        <f>'APPENDIX 20 ii'!H37+'APPENDIX 20 i'!H37+'APPENDIX 20 i'!J37</f>
        <v>397035</v>
      </c>
      <c r="X37" s="133">
        <f t="shared" si="4"/>
        <v>1504335</v>
      </c>
      <c r="Y37" s="97"/>
    </row>
    <row r="38" spans="2:25" ht="30.75" customHeight="1" thickBot="1" x14ac:dyDescent="0.35">
      <c r="B38" s="106" t="s">
        <v>124</v>
      </c>
      <c r="C38" s="158">
        <v>4398627</v>
      </c>
      <c r="D38" s="158">
        <v>1519214</v>
      </c>
      <c r="E38" s="158">
        <v>1050897</v>
      </c>
      <c r="F38" s="158">
        <v>23583814</v>
      </c>
      <c r="G38" s="158">
        <v>293232</v>
      </c>
      <c r="H38" s="158">
        <v>3068837</v>
      </c>
      <c r="I38" s="158">
        <v>696088</v>
      </c>
      <c r="J38" s="158">
        <v>11403975</v>
      </c>
      <c r="K38" s="123">
        <f>SUM('APPENDIX 20 i'!C38:L38,'APPENDIX 20 ii'!C38:L38,'APPENDIX 20 iii'!C38:J38)</f>
        <v>391833346</v>
      </c>
      <c r="M38" s="133">
        <f t="shared" si="0"/>
        <v>380396584</v>
      </c>
      <c r="N38" s="133">
        <f>SUM('APPENDIX 20 ii'!H38,'APPENDIX 20 i'!H38,'APPENDIX 20 i'!J38)</f>
        <v>11436762</v>
      </c>
      <c r="O38" s="133">
        <f>'APPENDIX  21 iv'!O39</f>
        <v>188989748</v>
      </c>
      <c r="P38" s="133">
        <f>'APPENDIX  21 iv'!N39</f>
        <v>44054118</v>
      </c>
      <c r="Q38" s="133">
        <f t="shared" si="1"/>
        <v>569386332</v>
      </c>
      <c r="R38" s="133">
        <f t="shared" si="2"/>
        <v>55490880</v>
      </c>
      <c r="S38" s="133">
        <f t="shared" si="3"/>
        <v>624877212</v>
      </c>
      <c r="W38" s="133">
        <f>'APPENDIX 20 ii'!H38+'APPENDIX 20 i'!H38+'APPENDIX 20 i'!J38</f>
        <v>11436762</v>
      </c>
      <c r="X38" s="133">
        <f t="shared" si="4"/>
        <v>380396584</v>
      </c>
      <c r="Y38" s="97"/>
    </row>
    <row r="39" spans="2:25" ht="19.5" customHeight="1" thickTop="1" x14ac:dyDescent="0.3">
      <c r="B39" s="126" t="s">
        <v>50</v>
      </c>
      <c r="C39" s="126"/>
      <c r="D39" s="126"/>
      <c r="E39" s="126"/>
      <c r="F39" s="126"/>
      <c r="G39" s="126"/>
      <c r="H39" s="126"/>
      <c r="I39" s="126"/>
      <c r="J39" s="126"/>
      <c r="K39" s="126"/>
      <c r="Y39" s="97"/>
    </row>
    <row r="47" spans="2:25" ht="19.5" customHeight="1" x14ac:dyDescent="0.25">
      <c r="L47" s="155"/>
    </row>
  </sheetData>
  <sheetProtection sheet="1" objects="1" scenarios="1"/>
  <mergeCells count="1">
    <mergeCell ref="B3:K3"/>
  </mergeCells>
  <pageMargins left="0.7" right="0.7" top="0.75" bottom="0.75" header="0.3" footer="0.3"/>
  <pageSetup paperSize="9" scale="42" orientation="landscape" r:id="rId1"/>
  <colBreaks count="1" manualBreakCount="1">
    <brk id="11"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M45"/>
  <sheetViews>
    <sheetView showGridLines="0" topLeftCell="A28" zoomScale="58" zoomScaleNormal="58" workbookViewId="0">
      <selection activeCell="J53" sqref="J53"/>
    </sheetView>
  </sheetViews>
  <sheetFormatPr defaultColWidth="9.140625" defaultRowHeight="15" x14ac:dyDescent="0.25"/>
  <cols>
    <col min="1" max="1" width="12.42578125" style="10" customWidth="1"/>
    <col min="2" max="2" width="36.7109375" style="10" customWidth="1"/>
    <col min="3" max="12" width="23.5703125" style="10" customWidth="1"/>
    <col min="13" max="13" width="2.28515625" style="10" customWidth="1"/>
    <col min="14" max="16384" width="9.140625" style="10"/>
  </cols>
  <sheetData>
    <row r="2" spans="2:12" ht="21" customHeight="1" x14ac:dyDescent="0.25"/>
    <row r="3" spans="2:12" ht="4.5" customHeight="1" x14ac:dyDescent="0.25"/>
    <row r="4" spans="2:12" ht="24" customHeight="1" x14ac:dyDescent="0.25">
      <c r="B4" s="288" t="s">
        <v>305</v>
      </c>
      <c r="C4" s="289"/>
      <c r="D4" s="289"/>
      <c r="E4" s="289"/>
      <c r="F4" s="289"/>
      <c r="G4" s="289"/>
      <c r="H4" s="289"/>
      <c r="I4" s="289"/>
      <c r="J4" s="289"/>
      <c r="K4" s="289"/>
      <c r="L4" s="290"/>
    </row>
    <row r="5" spans="2:12" ht="57.75" customHeight="1" x14ac:dyDescent="0.25">
      <c r="B5" s="195" t="s">
        <v>0</v>
      </c>
      <c r="C5" s="196" t="s">
        <v>248</v>
      </c>
      <c r="D5" s="196" t="s">
        <v>18</v>
      </c>
      <c r="E5" s="196" t="s">
        <v>249</v>
      </c>
      <c r="F5" s="196" t="s">
        <v>145</v>
      </c>
      <c r="G5" s="196" t="s">
        <v>250</v>
      </c>
      <c r="H5" s="196" t="s">
        <v>251</v>
      </c>
      <c r="I5" s="196" t="s">
        <v>21</v>
      </c>
      <c r="J5" s="196" t="s">
        <v>252</v>
      </c>
      <c r="K5" s="196" t="s">
        <v>90</v>
      </c>
      <c r="L5" s="196" t="s">
        <v>253</v>
      </c>
    </row>
    <row r="6" spans="2:12" ht="27" customHeight="1" x14ac:dyDescent="0.3">
      <c r="B6" s="197" t="s">
        <v>91</v>
      </c>
      <c r="C6" s="20">
        <v>560000</v>
      </c>
      <c r="D6" s="20">
        <v>987386</v>
      </c>
      <c r="E6" s="20">
        <v>450000</v>
      </c>
      <c r="F6" s="20">
        <v>1000000</v>
      </c>
      <c r="G6" s="20">
        <v>1250000</v>
      </c>
      <c r="H6" s="20">
        <v>2668000</v>
      </c>
      <c r="I6" s="20">
        <v>1700000</v>
      </c>
      <c r="J6" s="20">
        <v>800000</v>
      </c>
      <c r="K6" s="20">
        <v>400000</v>
      </c>
      <c r="L6" s="20">
        <v>300000</v>
      </c>
    </row>
    <row r="7" spans="2:12" ht="27" customHeight="1" x14ac:dyDescent="0.3">
      <c r="B7" s="197" t="s">
        <v>92</v>
      </c>
      <c r="C7" s="20">
        <v>600523</v>
      </c>
      <c r="D7" s="20">
        <v>0</v>
      </c>
      <c r="E7" s="20">
        <v>0</v>
      </c>
      <c r="F7" s="20">
        <v>0</v>
      </c>
      <c r="G7" s="20">
        <v>0</v>
      </c>
      <c r="H7" s="20">
        <v>0</v>
      </c>
      <c r="I7" s="20">
        <v>0</v>
      </c>
      <c r="J7" s="20">
        <v>0</v>
      </c>
      <c r="K7" s="20">
        <v>0</v>
      </c>
      <c r="L7" s="20">
        <v>0</v>
      </c>
    </row>
    <row r="8" spans="2:12" ht="27" customHeight="1" x14ac:dyDescent="0.3">
      <c r="B8" s="197" t="s">
        <v>93</v>
      </c>
      <c r="C8" s="20">
        <v>0</v>
      </c>
      <c r="D8" s="20">
        <v>0</v>
      </c>
      <c r="E8" s="20">
        <v>23583</v>
      </c>
      <c r="F8" s="20">
        <v>0</v>
      </c>
      <c r="G8" s="20">
        <v>272157</v>
      </c>
      <c r="H8" s="20">
        <v>0</v>
      </c>
      <c r="I8" s="20">
        <v>0</v>
      </c>
      <c r="J8" s="20">
        <v>-157</v>
      </c>
      <c r="K8" s="20">
        <v>0</v>
      </c>
      <c r="L8" s="20">
        <v>-104067</v>
      </c>
    </row>
    <row r="9" spans="2:12" ht="27" customHeight="1" x14ac:dyDescent="0.3">
      <c r="B9" s="197" t="s">
        <v>94</v>
      </c>
      <c r="C9" s="20">
        <v>0</v>
      </c>
      <c r="D9" s="20">
        <v>0</v>
      </c>
      <c r="E9" s="20">
        <v>0</v>
      </c>
      <c r="F9" s="20">
        <v>0</v>
      </c>
      <c r="G9" s="20">
        <v>0</v>
      </c>
      <c r="H9" s="20">
        <v>0</v>
      </c>
      <c r="I9" s="20">
        <v>0</v>
      </c>
      <c r="J9" s="20">
        <v>0</v>
      </c>
      <c r="K9" s="20">
        <v>0</v>
      </c>
      <c r="L9" s="20">
        <v>0</v>
      </c>
    </row>
    <row r="10" spans="2:12" ht="27" customHeight="1" x14ac:dyDescent="0.3">
      <c r="B10" s="197" t="s">
        <v>95</v>
      </c>
      <c r="C10" s="20">
        <v>-644662</v>
      </c>
      <c r="D10" s="20">
        <v>545687</v>
      </c>
      <c r="E10" s="20">
        <v>1563826</v>
      </c>
      <c r="F10" s="20">
        <v>-297589</v>
      </c>
      <c r="G10" s="20">
        <v>3252430</v>
      </c>
      <c r="H10" s="20">
        <v>165994</v>
      </c>
      <c r="I10" s="20">
        <v>2204408</v>
      </c>
      <c r="J10" s="20">
        <v>328401</v>
      </c>
      <c r="K10" s="20">
        <v>302419</v>
      </c>
      <c r="L10" s="20">
        <v>818232</v>
      </c>
    </row>
    <row r="11" spans="2:12" ht="27" customHeight="1" x14ac:dyDescent="0.3">
      <c r="B11" s="198" t="s">
        <v>96</v>
      </c>
      <c r="C11" s="20">
        <v>0</v>
      </c>
      <c r="D11" s="20">
        <v>20852</v>
      </c>
      <c r="E11" s="199">
        <v>0</v>
      </c>
      <c r="F11" s="199">
        <v>0</v>
      </c>
      <c r="G11" s="199">
        <v>0</v>
      </c>
      <c r="H11" s="199">
        <v>0</v>
      </c>
      <c r="I11" s="199">
        <v>-97270</v>
      </c>
      <c r="J11" s="199">
        <v>0</v>
      </c>
      <c r="K11" s="199">
        <v>1092</v>
      </c>
      <c r="L11" s="199">
        <v>0</v>
      </c>
    </row>
    <row r="12" spans="2:12" ht="27" customHeight="1" x14ac:dyDescent="0.25">
      <c r="B12" s="200" t="s">
        <v>97</v>
      </c>
      <c r="C12" s="201">
        <v>515861</v>
      </c>
      <c r="D12" s="201">
        <v>1553925</v>
      </c>
      <c r="E12" s="201">
        <v>2037409</v>
      </c>
      <c r="F12" s="201">
        <v>702411</v>
      </c>
      <c r="G12" s="201">
        <v>4774588</v>
      </c>
      <c r="H12" s="201">
        <v>2833994</v>
      </c>
      <c r="I12" s="201">
        <v>3807138</v>
      </c>
      <c r="J12" s="201">
        <v>1128244</v>
      </c>
      <c r="K12" s="201">
        <v>703511</v>
      </c>
      <c r="L12" s="201">
        <v>1014165</v>
      </c>
    </row>
    <row r="13" spans="2:12" ht="27" customHeight="1" x14ac:dyDescent="0.3">
      <c r="B13" s="202" t="s">
        <v>98</v>
      </c>
      <c r="C13" s="203">
        <v>3149280</v>
      </c>
      <c r="D13" s="203">
        <v>1970367</v>
      </c>
      <c r="E13" s="203">
        <v>995274</v>
      </c>
      <c r="F13" s="203">
        <v>209956</v>
      </c>
      <c r="G13" s="203">
        <v>8242524</v>
      </c>
      <c r="H13" s="203">
        <v>6120019</v>
      </c>
      <c r="I13" s="203">
        <v>7600697</v>
      </c>
      <c r="J13" s="203">
        <v>1053264</v>
      </c>
      <c r="K13" s="203">
        <v>331023</v>
      </c>
      <c r="L13" s="203">
        <v>4335808</v>
      </c>
    </row>
    <row r="14" spans="2:12" ht="27" customHeight="1" x14ac:dyDescent="0.3">
      <c r="B14" s="197" t="s">
        <v>99</v>
      </c>
      <c r="C14" s="203">
        <v>0</v>
      </c>
      <c r="D14" s="203">
        <v>0</v>
      </c>
      <c r="E14" s="20">
        <v>0</v>
      </c>
      <c r="F14" s="20">
        <v>0</v>
      </c>
      <c r="G14" s="20">
        <v>0</v>
      </c>
      <c r="H14" s="20">
        <v>0</v>
      </c>
      <c r="I14" s="20">
        <v>0</v>
      </c>
      <c r="J14" s="20">
        <v>0</v>
      </c>
      <c r="K14" s="20">
        <v>0</v>
      </c>
      <c r="L14" s="20">
        <v>0</v>
      </c>
    </row>
    <row r="15" spans="2:12" ht="27" customHeight="1" x14ac:dyDescent="0.3">
      <c r="B15" s="198" t="s">
        <v>100</v>
      </c>
      <c r="C15" s="203">
        <v>0</v>
      </c>
      <c r="D15" s="203">
        <v>0</v>
      </c>
      <c r="E15" s="199">
        <v>0</v>
      </c>
      <c r="F15" s="199">
        <v>0</v>
      </c>
      <c r="G15" s="199">
        <v>0</v>
      </c>
      <c r="H15" s="199">
        <v>0</v>
      </c>
      <c r="I15" s="199">
        <v>0</v>
      </c>
      <c r="J15" s="199">
        <v>0</v>
      </c>
      <c r="K15" s="199">
        <v>0</v>
      </c>
      <c r="L15" s="199">
        <v>0</v>
      </c>
    </row>
    <row r="16" spans="2:12" ht="27" customHeight="1" x14ac:dyDescent="0.3">
      <c r="B16" s="197" t="s">
        <v>101</v>
      </c>
      <c r="C16" s="203">
        <v>346006</v>
      </c>
      <c r="D16" s="203">
        <v>292567</v>
      </c>
      <c r="E16" s="20">
        <v>1895399</v>
      </c>
      <c r="F16" s="20">
        <v>441004</v>
      </c>
      <c r="G16" s="20">
        <v>773567</v>
      </c>
      <c r="H16" s="20">
        <v>1553239</v>
      </c>
      <c r="I16" s="20">
        <v>1040270</v>
      </c>
      <c r="J16" s="20">
        <v>86980</v>
      </c>
      <c r="K16" s="20">
        <v>241222</v>
      </c>
      <c r="L16" s="20">
        <v>143431</v>
      </c>
    </row>
    <row r="17" spans="2:12" ht="27" customHeight="1" thickBot="1" x14ac:dyDescent="0.3">
      <c r="B17" s="204" t="s">
        <v>102</v>
      </c>
      <c r="C17" s="205">
        <v>4011147</v>
      </c>
      <c r="D17" s="205">
        <v>3816859</v>
      </c>
      <c r="E17" s="205">
        <v>4928081</v>
      </c>
      <c r="F17" s="205">
        <v>1353371</v>
      </c>
      <c r="G17" s="205">
        <v>13790679</v>
      </c>
      <c r="H17" s="205">
        <v>10507251</v>
      </c>
      <c r="I17" s="205">
        <v>12448105</v>
      </c>
      <c r="J17" s="205">
        <v>2268488</v>
      </c>
      <c r="K17" s="205">
        <v>1275755</v>
      </c>
      <c r="L17" s="205">
        <v>5493404</v>
      </c>
    </row>
    <row r="18" spans="2:12" ht="27" customHeight="1" thickTop="1" x14ac:dyDescent="0.3">
      <c r="B18" s="202" t="s">
        <v>103</v>
      </c>
      <c r="C18" s="206">
        <v>0</v>
      </c>
      <c r="D18" s="206">
        <v>732676</v>
      </c>
      <c r="E18" s="206">
        <v>0</v>
      </c>
      <c r="F18" s="206">
        <v>0</v>
      </c>
      <c r="G18" s="206">
        <v>0</v>
      </c>
      <c r="H18" s="206">
        <v>40545</v>
      </c>
      <c r="I18" s="206">
        <v>232429</v>
      </c>
      <c r="J18" s="206">
        <v>0</v>
      </c>
      <c r="K18" s="206">
        <v>0</v>
      </c>
      <c r="L18" s="206">
        <v>397000</v>
      </c>
    </row>
    <row r="19" spans="2:12" ht="27" customHeight="1" x14ac:dyDescent="0.3">
      <c r="B19" s="197" t="s">
        <v>104</v>
      </c>
      <c r="C19" s="206">
        <v>0</v>
      </c>
      <c r="D19" s="206">
        <v>530000</v>
      </c>
      <c r="E19" s="207">
        <v>0</v>
      </c>
      <c r="F19" s="207">
        <v>0</v>
      </c>
      <c r="G19" s="207">
        <v>1125000</v>
      </c>
      <c r="H19" s="207">
        <v>0</v>
      </c>
      <c r="I19" s="207">
        <v>1602670</v>
      </c>
      <c r="J19" s="207">
        <v>0</v>
      </c>
      <c r="K19" s="207">
        <v>253500</v>
      </c>
      <c r="L19" s="207">
        <v>1692606</v>
      </c>
    </row>
    <row r="20" spans="2:12" ht="27" customHeight="1" x14ac:dyDescent="0.3">
      <c r="B20" s="197" t="s">
        <v>105</v>
      </c>
      <c r="C20" s="206">
        <v>100481</v>
      </c>
      <c r="D20" s="206">
        <v>131838</v>
      </c>
      <c r="E20" s="207">
        <v>123147</v>
      </c>
      <c r="F20" s="207">
        <v>59248</v>
      </c>
      <c r="G20" s="207">
        <v>83213</v>
      </c>
      <c r="H20" s="207">
        <v>95089</v>
      </c>
      <c r="I20" s="207">
        <v>189012</v>
      </c>
      <c r="J20" s="207">
        <v>16212</v>
      </c>
      <c r="K20" s="207">
        <v>3814</v>
      </c>
      <c r="L20" s="207">
        <v>23988</v>
      </c>
    </row>
    <row r="21" spans="2:12" ht="27" customHeight="1" x14ac:dyDescent="0.3">
      <c r="B21" s="197" t="s">
        <v>106</v>
      </c>
      <c r="C21" s="206">
        <v>1398343</v>
      </c>
      <c r="D21" s="206">
        <v>532934</v>
      </c>
      <c r="E21" s="207">
        <v>3248760</v>
      </c>
      <c r="F21" s="207">
        <v>383535</v>
      </c>
      <c r="G21" s="207">
        <v>6330912</v>
      </c>
      <c r="H21" s="207">
        <v>4863336</v>
      </c>
      <c r="I21" s="207">
        <v>2540549</v>
      </c>
      <c r="J21" s="207">
        <v>786606</v>
      </c>
      <c r="K21" s="207">
        <v>112550</v>
      </c>
      <c r="L21" s="207">
        <v>805692</v>
      </c>
    </row>
    <row r="22" spans="2:12" ht="27" customHeight="1" x14ac:dyDescent="0.3">
      <c r="B22" s="197" t="s">
        <v>107</v>
      </c>
      <c r="C22" s="206">
        <v>0</v>
      </c>
      <c r="D22" s="206">
        <v>0</v>
      </c>
      <c r="E22" s="207">
        <v>0</v>
      </c>
      <c r="F22" s="207">
        <v>0</v>
      </c>
      <c r="G22" s="207">
        <v>27124</v>
      </c>
      <c r="H22" s="207">
        <v>0</v>
      </c>
      <c r="I22" s="207">
        <v>267323</v>
      </c>
      <c r="J22" s="207">
        <v>0</v>
      </c>
      <c r="K22" s="207">
        <v>0</v>
      </c>
      <c r="L22" s="207">
        <v>0</v>
      </c>
    </row>
    <row r="23" spans="2:12" ht="27" customHeight="1" x14ac:dyDescent="0.3">
      <c r="B23" s="197" t="s">
        <v>108</v>
      </c>
      <c r="C23" s="206">
        <v>0</v>
      </c>
      <c r="D23" s="206">
        <v>0</v>
      </c>
      <c r="E23" s="207">
        <v>0</v>
      </c>
      <c r="F23" s="207">
        <v>0</v>
      </c>
      <c r="G23" s="207">
        <v>618675</v>
      </c>
      <c r="H23" s="207">
        <v>0</v>
      </c>
      <c r="I23" s="207">
        <v>0</v>
      </c>
      <c r="J23" s="207">
        <v>0</v>
      </c>
      <c r="K23" s="207">
        <v>277000</v>
      </c>
      <c r="L23" s="207">
        <v>539962</v>
      </c>
    </row>
    <row r="24" spans="2:12" ht="27" customHeight="1" x14ac:dyDescent="0.3">
      <c r="B24" s="197" t="s">
        <v>109</v>
      </c>
      <c r="C24" s="206">
        <v>111142</v>
      </c>
      <c r="D24" s="206">
        <v>8025</v>
      </c>
      <c r="E24" s="207">
        <v>0</v>
      </c>
      <c r="F24" s="207">
        <v>0</v>
      </c>
      <c r="G24" s="207">
        <v>398911</v>
      </c>
      <c r="H24" s="207">
        <v>374410</v>
      </c>
      <c r="I24" s="207">
        <v>239862</v>
      </c>
      <c r="J24" s="207">
        <v>18211</v>
      </c>
      <c r="K24" s="207">
        <v>0</v>
      </c>
      <c r="L24" s="207">
        <v>0</v>
      </c>
    </row>
    <row r="25" spans="2:12" ht="27" customHeight="1" x14ac:dyDescent="0.3">
      <c r="B25" s="197" t="s">
        <v>110</v>
      </c>
      <c r="C25" s="206">
        <v>0</v>
      </c>
      <c r="D25" s="206">
        <v>0</v>
      </c>
      <c r="E25" s="207">
        <v>0</v>
      </c>
      <c r="F25" s="207">
        <v>0</v>
      </c>
      <c r="G25" s="207">
        <v>0</v>
      </c>
      <c r="H25" s="207">
        <v>0</v>
      </c>
      <c r="I25" s="207">
        <v>61186</v>
      </c>
      <c r="J25" s="207">
        <v>0</v>
      </c>
      <c r="K25" s="207">
        <v>0</v>
      </c>
      <c r="L25" s="207">
        <v>0</v>
      </c>
    </row>
    <row r="26" spans="2:12" ht="27" customHeight="1" x14ac:dyDescent="0.3">
      <c r="B26" s="197" t="s">
        <v>111</v>
      </c>
      <c r="C26" s="206">
        <v>0</v>
      </c>
      <c r="D26" s="206">
        <v>0</v>
      </c>
      <c r="E26" s="207">
        <v>0</v>
      </c>
      <c r="F26" s="207">
        <v>0</v>
      </c>
      <c r="G26" s="207">
        <v>0</v>
      </c>
      <c r="H26" s="207">
        <v>0</v>
      </c>
      <c r="I26" s="207">
        <v>0</v>
      </c>
      <c r="J26" s="207">
        <v>0</v>
      </c>
      <c r="K26" s="207">
        <v>0</v>
      </c>
      <c r="L26" s="207">
        <v>0</v>
      </c>
    </row>
    <row r="27" spans="2:12" ht="27" customHeight="1" x14ac:dyDescent="0.3">
      <c r="B27" s="197" t="s">
        <v>112</v>
      </c>
      <c r="C27" s="206">
        <v>0</v>
      </c>
      <c r="D27" s="206">
        <v>26065</v>
      </c>
      <c r="E27" s="207">
        <v>0</v>
      </c>
      <c r="F27" s="207">
        <v>0</v>
      </c>
      <c r="G27" s="207">
        <v>1098320</v>
      </c>
      <c r="H27" s="207">
        <v>666883</v>
      </c>
      <c r="I27" s="207">
        <v>520765</v>
      </c>
      <c r="J27" s="207">
        <v>0</v>
      </c>
      <c r="K27" s="207">
        <v>1736</v>
      </c>
      <c r="L27" s="207">
        <v>112751</v>
      </c>
    </row>
    <row r="28" spans="2:12" ht="27" customHeight="1" x14ac:dyDescent="0.3">
      <c r="B28" s="197" t="s">
        <v>113</v>
      </c>
      <c r="C28" s="206">
        <v>0</v>
      </c>
      <c r="D28" s="206">
        <v>0</v>
      </c>
      <c r="E28" s="207">
        <v>0</v>
      </c>
      <c r="F28" s="207">
        <v>0</v>
      </c>
      <c r="G28" s="207">
        <v>15527</v>
      </c>
      <c r="H28" s="207">
        <v>13843</v>
      </c>
      <c r="I28" s="207">
        <v>22999</v>
      </c>
      <c r="J28" s="207">
        <v>0</v>
      </c>
      <c r="K28" s="207">
        <v>604</v>
      </c>
      <c r="L28" s="207">
        <v>0</v>
      </c>
    </row>
    <row r="29" spans="2:12" ht="27" customHeight="1" x14ac:dyDescent="0.3">
      <c r="B29" s="197" t="s">
        <v>114</v>
      </c>
      <c r="C29" s="206">
        <v>0</v>
      </c>
      <c r="D29" s="206">
        <v>0</v>
      </c>
      <c r="E29" s="207">
        <v>0</v>
      </c>
      <c r="F29" s="207">
        <v>0</v>
      </c>
      <c r="G29" s="207">
        <v>0</v>
      </c>
      <c r="H29" s="207">
        <v>0</v>
      </c>
      <c r="I29" s="207">
        <v>0</v>
      </c>
      <c r="J29" s="207">
        <v>0</v>
      </c>
      <c r="K29" s="207">
        <v>0</v>
      </c>
      <c r="L29" s="207">
        <v>0</v>
      </c>
    </row>
    <row r="30" spans="2:12" ht="27" customHeight="1" x14ac:dyDescent="0.3">
      <c r="B30" s="197" t="s">
        <v>115</v>
      </c>
      <c r="C30" s="206">
        <v>0</v>
      </c>
      <c r="D30" s="206">
        <v>0</v>
      </c>
      <c r="E30" s="207">
        <v>0</v>
      </c>
      <c r="F30" s="207">
        <v>0</v>
      </c>
      <c r="G30" s="207">
        <v>0</v>
      </c>
      <c r="H30" s="207">
        <v>0</v>
      </c>
      <c r="I30" s="207">
        <v>0</v>
      </c>
      <c r="J30" s="207">
        <v>0</v>
      </c>
      <c r="K30" s="207">
        <v>0</v>
      </c>
      <c r="L30" s="207">
        <v>0</v>
      </c>
    </row>
    <row r="31" spans="2:12" ht="27" customHeight="1" x14ac:dyDescent="0.3">
      <c r="B31" s="197" t="s">
        <v>116</v>
      </c>
      <c r="C31" s="206">
        <v>0</v>
      </c>
      <c r="D31" s="206">
        <v>12048</v>
      </c>
      <c r="E31" s="207">
        <v>17663</v>
      </c>
      <c r="F31" s="207">
        <v>0</v>
      </c>
      <c r="G31" s="207">
        <v>31359</v>
      </c>
      <c r="H31" s="207">
        <v>0</v>
      </c>
      <c r="I31" s="207">
        <v>4289</v>
      </c>
      <c r="J31" s="207">
        <v>9237</v>
      </c>
      <c r="K31" s="207">
        <v>0</v>
      </c>
      <c r="L31" s="207">
        <v>16852</v>
      </c>
    </row>
    <row r="32" spans="2:12" ht="27" customHeight="1" x14ac:dyDescent="0.3">
      <c r="B32" s="197" t="s">
        <v>117</v>
      </c>
      <c r="C32" s="206">
        <v>0</v>
      </c>
      <c r="D32" s="206">
        <v>0</v>
      </c>
      <c r="E32" s="207">
        <v>0</v>
      </c>
      <c r="F32" s="207">
        <v>0</v>
      </c>
      <c r="G32" s="207">
        <v>77469</v>
      </c>
      <c r="H32" s="207">
        <v>0</v>
      </c>
      <c r="I32" s="207">
        <v>127483</v>
      </c>
      <c r="J32" s="207">
        <v>4568</v>
      </c>
      <c r="K32" s="207">
        <v>0</v>
      </c>
      <c r="L32" s="207">
        <v>0</v>
      </c>
    </row>
    <row r="33" spans="1:13" ht="27" customHeight="1" x14ac:dyDescent="0.3">
      <c r="B33" s="197" t="s">
        <v>118</v>
      </c>
      <c r="C33" s="206">
        <v>743675</v>
      </c>
      <c r="D33" s="206">
        <v>471485</v>
      </c>
      <c r="E33" s="207">
        <v>1287</v>
      </c>
      <c r="F33" s="207">
        <v>200844</v>
      </c>
      <c r="G33" s="207">
        <v>1131246</v>
      </c>
      <c r="H33" s="207">
        <v>624063</v>
      </c>
      <c r="I33" s="207">
        <v>2427872</v>
      </c>
      <c r="J33" s="207">
        <v>230536</v>
      </c>
      <c r="K33" s="207">
        <v>27158</v>
      </c>
      <c r="L33" s="207">
        <v>562589</v>
      </c>
    </row>
    <row r="34" spans="1:13" ht="27" customHeight="1" x14ac:dyDescent="0.3">
      <c r="B34" s="197" t="s">
        <v>119</v>
      </c>
      <c r="C34" s="206">
        <v>128218</v>
      </c>
      <c r="D34" s="206">
        <v>34673</v>
      </c>
      <c r="E34" s="207">
        <v>48190</v>
      </c>
      <c r="F34" s="207">
        <v>256601</v>
      </c>
      <c r="G34" s="207">
        <v>210520</v>
      </c>
      <c r="H34" s="207">
        <v>553003</v>
      </c>
      <c r="I34" s="207">
        <v>37702</v>
      </c>
      <c r="J34" s="207">
        <v>13913</v>
      </c>
      <c r="K34" s="207">
        <v>1604</v>
      </c>
      <c r="L34" s="207">
        <v>943993</v>
      </c>
    </row>
    <row r="35" spans="1:13" ht="27" customHeight="1" x14ac:dyDescent="0.3">
      <c r="B35" s="197" t="s">
        <v>120</v>
      </c>
      <c r="C35" s="206">
        <v>361415</v>
      </c>
      <c r="D35" s="206">
        <v>1030365</v>
      </c>
      <c r="E35" s="207">
        <v>548553</v>
      </c>
      <c r="F35" s="207">
        <v>169831</v>
      </c>
      <c r="G35" s="207">
        <v>1958070</v>
      </c>
      <c r="H35" s="207">
        <v>1328925</v>
      </c>
      <c r="I35" s="207">
        <v>2655051</v>
      </c>
      <c r="J35" s="207">
        <v>646865</v>
      </c>
      <c r="K35" s="207">
        <v>331595</v>
      </c>
      <c r="L35" s="207">
        <v>97601</v>
      </c>
    </row>
    <row r="36" spans="1:13" ht="27" customHeight="1" x14ac:dyDescent="0.3">
      <c r="B36" s="197" t="s">
        <v>121</v>
      </c>
      <c r="C36" s="206">
        <v>665856</v>
      </c>
      <c r="D36" s="206">
        <v>79975</v>
      </c>
      <c r="E36" s="207">
        <v>70322</v>
      </c>
      <c r="F36" s="207">
        <v>0</v>
      </c>
      <c r="G36" s="207">
        <v>70904</v>
      </c>
      <c r="H36" s="207">
        <v>0</v>
      </c>
      <c r="I36" s="207">
        <v>507390</v>
      </c>
      <c r="J36" s="207">
        <v>0</v>
      </c>
      <c r="K36" s="207">
        <v>164988</v>
      </c>
      <c r="L36" s="207">
        <v>0</v>
      </c>
    </row>
    <row r="37" spans="1:13" ht="27" customHeight="1" x14ac:dyDescent="0.3">
      <c r="B37" s="198" t="s">
        <v>122</v>
      </c>
      <c r="C37" s="206">
        <v>273274</v>
      </c>
      <c r="D37" s="206">
        <v>180007</v>
      </c>
      <c r="E37" s="208">
        <v>857773</v>
      </c>
      <c r="F37" s="208">
        <v>190746</v>
      </c>
      <c r="G37" s="208">
        <v>324140</v>
      </c>
      <c r="H37" s="208">
        <v>1018516</v>
      </c>
      <c r="I37" s="208">
        <v>948096</v>
      </c>
      <c r="J37" s="208">
        <v>373725</v>
      </c>
      <c r="K37" s="208">
        <v>83931</v>
      </c>
      <c r="L37" s="208">
        <v>248018</v>
      </c>
    </row>
    <row r="38" spans="1:13" ht="27" customHeight="1" x14ac:dyDescent="0.3">
      <c r="B38" s="197" t="s">
        <v>123</v>
      </c>
      <c r="C38" s="206">
        <v>228744</v>
      </c>
      <c r="D38" s="206">
        <v>46766</v>
      </c>
      <c r="E38" s="207">
        <v>12386</v>
      </c>
      <c r="F38" s="207">
        <v>92566</v>
      </c>
      <c r="G38" s="207">
        <v>289288</v>
      </c>
      <c r="H38" s="207">
        <v>928638</v>
      </c>
      <c r="I38" s="207">
        <v>63428</v>
      </c>
      <c r="J38" s="207">
        <v>168615</v>
      </c>
      <c r="K38" s="207">
        <v>17275</v>
      </c>
      <c r="L38" s="207">
        <v>52353</v>
      </c>
    </row>
    <row r="39" spans="1:13" ht="27" customHeight="1" thickBot="1" x14ac:dyDescent="0.3">
      <c r="B39" s="204" t="s">
        <v>124</v>
      </c>
      <c r="C39" s="205">
        <v>4011147</v>
      </c>
      <c r="D39" s="205">
        <v>3816859</v>
      </c>
      <c r="E39" s="205">
        <v>4928081</v>
      </c>
      <c r="F39" s="205">
        <v>1353371</v>
      </c>
      <c r="G39" s="205">
        <v>13790679</v>
      </c>
      <c r="H39" s="205">
        <v>10507251</v>
      </c>
      <c r="I39" s="205">
        <v>12448105</v>
      </c>
      <c r="J39" s="205">
        <v>2268488</v>
      </c>
      <c r="K39" s="205">
        <v>1275755</v>
      </c>
      <c r="L39" s="205">
        <v>5493404</v>
      </c>
    </row>
    <row r="40" spans="1:13" ht="15.75" thickTop="1" x14ac:dyDescent="0.25">
      <c r="A40" s="22"/>
      <c r="B40" s="297" t="s">
        <v>254</v>
      </c>
      <c r="C40" s="297"/>
      <c r="D40" s="297"/>
      <c r="E40" s="297"/>
      <c r="F40" s="297"/>
      <c r="G40" s="297"/>
      <c r="H40" s="297"/>
      <c r="I40" s="297"/>
      <c r="J40" s="297"/>
      <c r="K40" s="287" t="s">
        <v>134</v>
      </c>
      <c r="L40" s="287"/>
      <c r="M40" s="22"/>
    </row>
    <row r="41" spans="1:13" x14ac:dyDescent="0.25">
      <c r="B41" s="22"/>
      <c r="C41" s="209"/>
      <c r="D41" s="209"/>
      <c r="E41" s="209"/>
      <c r="F41" s="209"/>
      <c r="G41" s="209"/>
      <c r="H41" s="209"/>
      <c r="I41" s="209"/>
      <c r="J41" s="209"/>
      <c r="K41" s="209"/>
      <c r="L41" s="209"/>
    </row>
    <row r="42" spans="1:13" x14ac:dyDescent="0.25">
      <c r="C42" s="29"/>
      <c r="D42" s="29"/>
      <c r="E42" s="29"/>
      <c r="F42" s="29"/>
      <c r="G42" s="29"/>
      <c r="H42" s="29"/>
      <c r="I42" s="29"/>
      <c r="J42" s="29"/>
      <c r="K42" s="29"/>
      <c r="L42" s="29"/>
    </row>
    <row r="43" spans="1:13" x14ac:dyDescent="0.25">
      <c r="C43" s="29"/>
      <c r="D43" s="29"/>
      <c r="E43" s="29"/>
      <c r="F43" s="29"/>
      <c r="G43" s="29"/>
      <c r="H43" s="29"/>
      <c r="I43" s="29"/>
      <c r="J43" s="29"/>
      <c r="K43" s="29"/>
      <c r="L43" s="29"/>
    </row>
    <row r="45" spans="1:13" x14ac:dyDescent="0.25">
      <c r="C45" s="28"/>
    </row>
  </sheetData>
  <sheetProtection sheet="1" objects="1" scenarios="1"/>
  <mergeCells count="3">
    <mergeCell ref="B4:L4"/>
    <mergeCell ref="B40:J40"/>
    <mergeCell ref="K40:L40"/>
  </mergeCells>
  <pageMargins left="0.7" right="0.7" top="0.75" bottom="0.75" header="0.3" footer="0.3"/>
  <pageSetup paperSize="9" scale="4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N44"/>
  <sheetViews>
    <sheetView showGridLines="0" topLeftCell="A37" zoomScale="63" zoomScaleNormal="63" workbookViewId="0">
      <selection activeCell="J66" sqref="J66"/>
    </sheetView>
  </sheetViews>
  <sheetFormatPr defaultColWidth="9.140625" defaultRowHeight="15" x14ac:dyDescent="0.25"/>
  <cols>
    <col min="1" max="1" width="12.5703125" style="10" customWidth="1"/>
    <col min="2" max="2" width="34" style="10" customWidth="1"/>
    <col min="3" max="12" width="21.7109375" style="10" customWidth="1"/>
    <col min="13" max="13" width="1.85546875" style="10" customWidth="1"/>
    <col min="14" max="16384" width="9.140625" style="10"/>
  </cols>
  <sheetData>
    <row r="3" spans="2:14" x14ac:dyDescent="0.25">
      <c r="B3" s="298" t="s">
        <v>125</v>
      </c>
      <c r="C3" s="298"/>
      <c r="D3" s="298"/>
      <c r="E3" s="298"/>
      <c r="F3" s="298"/>
      <c r="G3" s="298"/>
      <c r="H3" s="298"/>
      <c r="I3" s="298"/>
      <c r="J3" s="298"/>
      <c r="K3" s="298"/>
      <c r="L3" s="298"/>
    </row>
    <row r="4" spans="2:14" ht="25.5" customHeight="1" x14ac:dyDescent="0.25">
      <c r="B4" s="288" t="s">
        <v>306</v>
      </c>
      <c r="C4" s="289"/>
      <c r="D4" s="289"/>
      <c r="E4" s="289"/>
      <c r="F4" s="289"/>
      <c r="G4" s="289"/>
      <c r="H4" s="289"/>
      <c r="I4" s="289"/>
      <c r="J4" s="289"/>
      <c r="K4" s="289"/>
      <c r="L4" s="290"/>
    </row>
    <row r="5" spans="2:14" ht="57" customHeight="1" x14ac:dyDescent="0.25">
      <c r="B5" s="195" t="s">
        <v>0</v>
      </c>
      <c r="C5" s="196" t="s">
        <v>255</v>
      </c>
      <c r="D5" s="196" t="s">
        <v>256</v>
      </c>
      <c r="E5" s="196" t="s">
        <v>54</v>
      </c>
      <c r="F5" s="196" t="s">
        <v>257</v>
      </c>
      <c r="G5" s="196" t="s">
        <v>258</v>
      </c>
      <c r="H5" s="196" t="s">
        <v>259</v>
      </c>
      <c r="I5" s="196" t="s">
        <v>260</v>
      </c>
      <c r="J5" s="196" t="s">
        <v>261</v>
      </c>
      <c r="K5" s="196" t="s">
        <v>31</v>
      </c>
      <c r="L5" s="196" t="s">
        <v>32</v>
      </c>
    </row>
    <row r="6" spans="2:14" ht="30" customHeight="1" x14ac:dyDescent="0.3">
      <c r="B6" s="198" t="s">
        <v>91</v>
      </c>
      <c r="C6" s="199">
        <v>1000000</v>
      </c>
      <c r="D6" s="199">
        <v>600000</v>
      </c>
      <c r="E6" s="199">
        <v>660000</v>
      </c>
      <c r="F6" s="199">
        <v>700000</v>
      </c>
      <c r="G6" s="199">
        <v>550000</v>
      </c>
      <c r="H6" s="199">
        <v>500000</v>
      </c>
      <c r="I6" s="199">
        <v>1000000</v>
      </c>
      <c r="J6" s="199">
        <v>500000</v>
      </c>
      <c r="K6" s="199">
        <v>1925000</v>
      </c>
      <c r="L6" s="199">
        <v>2000000</v>
      </c>
      <c r="M6" s="22"/>
      <c r="N6" s="22"/>
    </row>
    <row r="7" spans="2:14" ht="30" customHeight="1" x14ac:dyDescent="0.3">
      <c r="B7" s="197" t="s">
        <v>92</v>
      </c>
      <c r="C7" s="20">
        <v>0</v>
      </c>
      <c r="D7" s="20">
        <v>0</v>
      </c>
      <c r="E7" s="20">
        <v>512139</v>
      </c>
      <c r="F7" s="20">
        <v>0</v>
      </c>
      <c r="G7" s="20">
        <v>0</v>
      </c>
      <c r="H7" s="20">
        <v>0</v>
      </c>
      <c r="I7" s="20">
        <v>0</v>
      </c>
      <c r="J7" s="20">
        <v>0</v>
      </c>
      <c r="K7" s="20">
        <v>0</v>
      </c>
      <c r="L7" s="20">
        <v>0</v>
      </c>
      <c r="M7" s="22"/>
      <c r="N7" s="22"/>
    </row>
    <row r="8" spans="2:14" ht="30" customHeight="1" x14ac:dyDescent="0.3">
      <c r="B8" s="197" t="s">
        <v>93</v>
      </c>
      <c r="C8" s="20">
        <v>312344</v>
      </c>
      <c r="D8" s="20">
        <v>109028</v>
      </c>
      <c r="E8" s="20">
        <v>249165</v>
      </c>
      <c r="F8" s="20">
        <v>829766</v>
      </c>
      <c r="G8" s="20">
        <v>617992</v>
      </c>
      <c r="H8" s="20">
        <v>0</v>
      </c>
      <c r="I8" s="20">
        <v>374210</v>
      </c>
      <c r="J8" s="20">
        <v>339072</v>
      </c>
      <c r="K8" s="20">
        <v>138</v>
      </c>
      <c r="L8" s="20">
        <v>-5413</v>
      </c>
      <c r="M8" s="22"/>
      <c r="N8" s="22"/>
    </row>
    <row r="9" spans="2:14" ht="30" customHeight="1" x14ac:dyDescent="0.3">
      <c r="B9" s="197" t="s">
        <v>94</v>
      </c>
      <c r="C9" s="20">
        <v>0</v>
      </c>
      <c r="D9" s="20">
        <v>0</v>
      </c>
      <c r="E9" s="20">
        <v>0</v>
      </c>
      <c r="F9" s="20">
        <v>0</v>
      </c>
      <c r="G9" s="20">
        <v>0</v>
      </c>
      <c r="H9" s="20">
        <v>0</v>
      </c>
      <c r="I9" s="20">
        <v>0</v>
      </c>
      <c r="J9" s="20">
        <v>0</v>
      </c>
      <c r="K9" s="20">
        <v>0</v>
      </c>
      <c r="L9" s="20">
        <v>0</v>
      </c>
      <c r="M9" s="22"/>
      <c r="N9" s="22"/>
    </row>
    <row r="10" spans="2:14" ht="30" customHeight="1" x14ac:dyDescent="0.3">
      <c r="B10" s="197" t="s">
        <v>95</v>
      </c>
      <c r="C10" s="20">
        <v>1964217</v>
      </c>
      <c r="D10" s="20">
        <v>486943</v>
      </c>
      <c r="E10" s="20">
        <v>282928</v>
      </c>
      <c r="F10" s="20">
        <v>2085586</v>
      </c>
      <c r="G10" s="20">
        <v>779766</v>
      </c>
      <c r="H10" s="20">
        <v>2484221</v>
      </c>
      <c r="I10" s="20">
        <v>2935901</v>
      </c>
      <c r="J10" s="20">
        <v>48530</v>
      </c>
      <c r="K10" s="20">
        <v>-1572480</v>
      </c>
      <c r="L10" s="20">
        <v>4852041</v>
      </c>
      <c r="M10" s="22"/>
      <c r="N10" s="22"/>
    </row>
    <row r="11" spans="2:14" ht="30" customHeight="1" x14ac:dyDescent="0.3">
      <c r="B11" s="197" t="s">
        <v>96</v>
      </c>
      <c r="C11" s="20">
        <v>5279</v>
      </c>
      <c r="D11" s="20">
        <v>0</v>
      </c>
      <c r="E11" s="20">
        <v>0</v>
      </c>
      <c r="F11" s="20">
        <v>289005</v>
      </c>
      <c r="G11" s="20">
        <v>66608</v>
      </c>
      <c r="H11" s="20">
        <v>0</v>
      </c>
      <c r="I11" s="20">
        <v>0</v>
      </c>
      <c r="J11" s="20">
        <v>0</v>
      </c>
      <c r="K11" s="20">
        <v>0</v>
      </c>
      <c r="L11" s="20">
        <v>0</v>
      </c>
      <c r="M11" s="22"/>
      <c r="N11" s="22"/>
    </row>
    <row r="12" spans="2:14" ht="30" customHeight="1" x14ac:dyDescent="0.25">
      <c r="B12" s="200" t="s">
        <v>97</v>
      </c>
      <c r="C12" s="201">
        <v>3281839</v>
      </c>
      <c r="D12" s="201">
        <v>1195971</v>
      </c>
      <c r="E12" s="201">
        <v>1704231</v>
      </c>
      <c r="F12" s="201">
        <v>3904357</v>
      </c>
      <c r="G12" s="201">
        <v>2014366</v>
      </c>
      <c r="H12" s="201">
        <v>2984221</v>
      </c>
      <c r="I12" s="201">
        <v>4310110</v>
      </c>
      <c r="J12" s="201">
        <v>887602</v>
      </c>
      <c r="K12" s="201">
        <v>352658</v>
      </c>
      <c r="L12" s="201">
        <v>6846628</v>
      </c>
      <c r="M12" s="22"/>
      <c r="N12" s="22"/>
    </row>
    <row r="13" spans="2:14" ht="30" customHeight="1" x14ac:dyDescent="0.3">
      <c r="B13" s="197" t="s">
        <v>98</v>
      </c>
      <c r="C13" s="20">
        <v>2698944</v>
      </c>
      <c r="D13" s="20">
        <v>1761069</v>
      </c>
      <c r="E13" s="20">
        <v>2362088</v>
      </c>
      <c r="F13" s="20">
        <v>4856183</v>
      </c>
      <c r="G13" s="20">
        <v>3548812</v>
      </c>
      <c r="H13" s="20">
        <v>3434349</v>
      </c>
      <c r="I13" s="20">
        <v>4660825</v>
      </c>
      <c r="J13" s="20">
        <v>939077</v>
      </c>
      <c r="K13" s="20">
        <v>2431479</v>
      </c>
      <c r="L13" s="20">
        <v>5430495</v>
      </c>
      <c r="M13" s="22"/>
      <c r="N13" s="22"/>
    </row>
    <row r="14" spans="2:14" ht="30" customHeight="1" x14ac:dyDescent="0.3">
      <c r="B14" s="197" t="s">
        <v>99</v>
      </c>
      <c r="C14" s="20">
        <v>0</v>
      </c>
      <c r="D14" s="20">
        <v>0</v>
      </c>
      <c r="E14" s="20">
        <v>0</v>
      </c>
      <c r="F14" s="20">
        <v>0</v>
      </c>
      <c r="G14" s="20">
        <v>0</v>
      </c>
      <c r="H14" s="20">
        <v>0</v>
      </c>
      <c r="I14" s="20">
        <v>0</v>
      </c>
      <c r="J14" s="20">
        <v>0</v>
      </c>
      <c r="K14" s="20">
        <v>0</v>
      </c>
      <c r="L14" s="20">
        <v>0</v>
      </c>
      <c r="M14" s="22"/>
      <c r="N14" s="22"/>
    </row>
    <row r="15" spans="2:14" ht="30" customHeight="1" x14ac:dyDescent="0.3">
      <c r="B15" s="197" t="s">
        <v>100</v>
      </c>
      <c r="C15" s="20">
        <v>134494</v>
      </c>
      <c r="D15" s="20">
        <v>0</v>
      </c>
      <c r="E15" s="20">
        <v>0</v>
      </c>
      <c r="F15" s="20">
        <v>2134</v>
      </c>
      <c r="G15" s="20">
        <v>1904</v>
      </c>
      <c r="H15" s="20">
        <v>0</v>
      </c>
      <c r="I15" s="20">
        <v>484447</v>
      </c>
      <c r="J15" s="20">
        <v>45556</v>
      </c>
      <c r="K15" s="20">
        <v>0</v>
      </c>
      <c r="L15" s="20">
        <v>0</v>
      </c>
      <c r="M15" s="22"/>
      <c r="N15" s="22"/>
    </row>
    <row r="16" spans="2:14" ht="30" customHeight="1" x14ac:dyDescent="0.3">
      <c r="B16" s="197" t="s">
        <v>101</v>
      </c>
      <c r="C16" s="20">
        <v>1002870</v>
      </c>
      <c r="D16" s="20">
        <v>90756</v>
      </c>
      <c r="E16" s="20">
        <v>976838</v>
      </c>
      <c r="F16" s="20">
        <v>1688352</v>
      </c>
      <c r="G16" s="20">
        <v>141479</v>
      </c>
      <c r="H16" s="20">
        <v>1013023</v>
      </c>
      <c r="I16" s="20">
        <v>1030704</v>
      </c>
      <c r="J16" s="20">
        <v>78798</v>
      </c>
      <c r="K16" s="20">
        <v>377955</v>
      </c>
      <c r="L16" s="20">
        <v>2243691</v>
      </c>
      <c r="M16" s="22"/>
      <c r="N16" s="22"/>
    </row>
    <row r="17" spans="2:14" ht="30" customHeight="1" thickBot="1" x14ac:dyDescent="0.3">
      <c r="B17" s="204" t="s">
        <v>102</v>
      </c>
      <c r="C17" s="210">
        <v>7118147</v>
      </c>
      <c r="D17" s="210">
        <v>3047796</v>
      </c>
      <c r="E17" s="210">
        <v>5043157</v>
      </c>
      <c r="F17" s="210">
        <v>10451026</v>
      </c>
      <c r="G17" s="210">
        <v>5706560</v>
      </c>
      <c r="H17" s="210">
        <v>7431594</v>
      </c>
      <c r="I17" s="210">
        <v>10486086</v>
      </c>
      <c r="J17" s="210">
        <v>1951032</v>
      </c>
      <c r="K17" s="210">
        <v>3162092</v>
      </c>
      <c r="L17" s="210">
        <v>14520815</v>
      </c>
      <c r="M17" s="22"/>
      <c r="N17" s="22"/>
    </row>
    <row r="18" spans="2:14" ht="30" customHeight="1" thickTop="1" x14ac:dyDescent="0.3">
      <c r="B18" s="202" t="s">
        <v>103</v>
      </c>
      <c r="C18" s="203">
        <v>518519</v>
      </c>
      <c r="D18" s="203">
        <v>275117</v>
      </c>
      <c r="E18" s="203">
        <v>344250</v>
      </c>
      <c r="F18" s="203">
        <v>1136250</v>
      </c>
      <c r="G18" s="203">
        <v>373019</v>
      </c>
      <c r="H18" s="203">
        <v>0</v>
      </c>
      <c r="I18" s="203">
        <v>0</v>
      </c>
      <c r="J18" s="203">
        <v>136800</v>
      </c>
      <c r="K18" s="203">
        <v>71189</v>
      </c>
      <c r="L18" s="203">
        <v>0</v>
      </c>
      <c r="M18" s="22"/>
      <c r="N18" s="22"/>
    </row>
    <row r="19" spans="2:14" ht="30" customHeight="1" x14ac:dyDescent="0.3">
      <c r="B19" s="197" t="s">
        <v>104</v>
      </c>
      <c r="C19" s="20">
        <v>801766</v>
      </c>
      <c r="D19" s="20">
        <v>1035912</v>
      </c>
      <c r="E19" s="20">
        <v>1410000</v>
      </c>
      <c r="F19" s="20">
        <v>1390757</v>
      </c>
      <c r="G19" s="20">
        <v>1012000</v>
      </c>
      <c r="H19" s="20">
        <v>0</v>
      </c>
      <c r="I19" s="20">
        <v>2730000</v>
      </c>
      <c r="J19" s="20">
        <v>301200</v>
      </c>
      <c r="K19" s="20">
        <v>1423480</v>
      </c>
      <c r="L19" s="20">
        <v>0</v>
      </c>
      <c r="M19" s="22"/>
      <c r="N19" s="22"/>
    </row>
    <row r="20" spans="2:14" ht="30" customHeight="1" x14ac:dyDescent="0.3">
      <c r="B20" s="197" t="s">
        <v>105</v>
      </c>
      <c r="C20" s="20">
        <v>10771</v>
      </c>
      <c r="D20" s="20">
        <v>15077</v>
      </c>
      <c r="E20" s="20">
        <v>43318</v>
      </c>
      <c r="F20" s="20">
        <v>43350</v>
      </c>
      <c r="G20" s="20">
        <v>195250</v>
      </c>
      <c r="H20" s="20">
        <v>79830</v>
      </c>
      <c r="I20" s="20">
        <v>103252</v>
      </c>
      <c r="J20" s="20">
        <v>28015</v>
      </c>
      <c r="K20" s="20">
        <v>38615</v>
      </c>
      <c r="L20" s="20">
        <v>67994</v>
      </c>
      <c r="M20" s="22"/>
      <c r="N20" s="22"/>
    </row>
    <row r="21" spans="2:14" ht="30" customHeight="1" x14ac:dyDescent="0.3">
      <c r="B21" s="197" t="s">
        <v>106</v>
      </c>
      <c r="C21" s="20">
        <v>2329187</v>
      </c>
      <c r="D21" s="20">
        <v>483023</v>
      </c>
      <c r="E21" s="20">
        <v>1199881</v>
      </c>
      <c r="F21" s="20">
        <v>3095434</v>
      </c>
      <c r="G21" s="20">
        <v>1031406</v>
      </c>
      <c r="H21" s="20">
        <v>3206074</v>
      </c>
      <c r="I21" s="20">
        <v>4660536</v>
      </c>
      <c r="J21" s="20">
        <v>243135</v>
      </c>
      <c r="K21" s="20">
        <v>177000</v>
      </c>
      <c r="L21" s="20">
        <v>3815272</v>
      </c>
      <c r="M21" s="22"/>
      <c r="N21" s="22"/>
    </row>
    <row r="22" spans="2:14" ht="30" customHeight="1" x14ac:dyDescent="0.3">
      <c r="B22" s="197" t="s">
        <v>107</v>
      </c>
      <c r="C22" s="20">
        <v>0</v>
      </c>
      <c r="D22" s="20">
        <v>0</v>
      </c>
      <c r="E22" s="20">
        <v>0</v>
      </c>
      <c r="F22" s="20">
        <v>0</v>
      </c>
      <c r="G22" s="20">
        <v>0</v>
      </c>
      <c r="H22" s="20">
        <v>0</v>
      </c>
      <c r="I22" s="20">
        <v>47126</v>
      </c>
      <c r="J22" s="20">
        <v>0</v>
      </c>
      <c r="K22" s="20">
        <v>0</v>
      </c>
      <c r="L22" s="20">
        <v>0</v>
      </c>
      <c r="M22" s="22"/>
      <c r="N22" s="22"/>
    </row>
    <row r="23" spans="2:14" ht="30" customHeight="1" x14ac:dyDescent="0.3">
      <c r="B23" s="197" t="s">
        <v>108</v>
      </c>
      <c r="C23" s="20">
        <v>0</v>
      </c>
      <c r="D23" s="20">
        <v>0</v>
      </c>
      <c r="E23" s="20">
        <v>0</v>
      </c>
      <c r="F23" s="20">
        <v>356109</v>
      </c>
      <c r="G23" s="20">
        <v>86571</v>
      </c>
      <c r="H23" s="20">
        <v>146557</v>
      </c>
      <c r="I23" s="20">
        <v>50147</v>
      </c>
      <c r="J23" s="20">
        <v>0</v>
      </c>
      <c r="K23" s="20">
        <v>0</v>
      </c>
      <c r="L23" s="20">
        <v>1926811</v>
      </c>
      <c r="M23" s="22"/>
      <c r="N23" s="22"/>
    </row>
    <row r="24" spans="2:14" ht="30" customHeight="1" x14ac:dyDescent="0.3">
      <c r="B24" s="197" t="s">
        <v>109</v>
      </c>
      <c r="C24" s="20">
        <v>528177</v>
      </c>
      <c r="D24" s="20">
        <v>0</v>
      </c>
      <c r="E24" s="20">
        <v>43766</v>
      </c>
      <c r="F24" s="20">
        <v>293625</v>
      </c>
      <c r="G24" s="20">
        <v>24300</v>
      </c>
      <c r="H24" s="20">
        <v>163753</v>
      </c>
      <c r="I24" s="20">
        <v>254660</v>
      </c>
      <c r="J24" s="20">
        <v>0</v>
      </c>
      <c r="K24" s="20">
        <v>0</v>
      </c>
      <c r="L24" s="20">
        <v>11070</v>
      </c>
      <c r="M24" s="22"/>
      <c r="N24" s="22"/>
    </row>
    <row r="25" spans="2:14" ht="30" customHeight="1" x14ac:dyDescent="0.3">
      <c r="B25" s="197" t="s">
        <v>110</v>
      </c>
      <c r="C25" s="20">
        <v>0</v>
      </c>
      <c r="D25" s="20">
        <v>0</v>
      </c>
      <c r="E25" s="20">
        <v>0</v>
      </c>
      <c r="F25" s="20">
        <v>10000</v>
      </c>
      <c r="G25" s="20">
        <v>0</v>
      </c>
      <c r="H25" s="20">
        <v>0</v>
      </c>
      <c r="I25" s="20">
        <v>0</v>
      </c>
      <c r="J25" s="20">
        <v>0</v>
      </c>
      <c r="K25" s="20">
        <v>0</v>
      </c>
      <c r="L25" s="20">
        <v>0</v>
      </c>
      <c r="M25" s="22"/>
      <c r="N25" s="22"/>
    </row>
    <row r="26" spans="2:14" ht="30" customHeight="1" x14ac:dyDescent="0.3">
      <c r="B26" s="197" t="s">
        <v>111</v>
      </c>
      <c r="C26" s="20">
        <v>0</v>
      </c>
      <c r="D26" s="20">
        <v>0</v>
      </c>
      <c r="E26" s="20">
        <v>0</v>
      </c>
      <c r="F26" s="20">
        <v>0</v>
      </c>
      <c r="G26" s="20">
        <v>0</v>
      </c>
      <c r="H26" s="20">
        <v>0</v>
      </c>
      <c r="I26" s="20">
        <v>0</v>
      </c>
      <c r="J26" s="20">
        <v>0</v>
      </c>
      <c r="K26" s="20">
        <v>0</v>
      </c>
      <c r="L26" s="20">
        <v>0</v>
      </c>
      <c r="M26" s="22"/>
      <c r="N26" s="22"/>
    </row>
    <row r="27" spans="2:14" ht="30" customHeight="1" x14ac:dyDescent="0.3">
      <c r="B27" s="197" t="s">
        <v>112</v>
      </c>
      <c r="C27" s="20">
        <v>31733</v>
      </c>
      <c r="D27" s="20">
        <v>115522</v>
      </c>
      <c r="E27" s="20">
        <v>0</v>
      </c>
      <c r="F27" s="20">
        <v>446968</v>
      </c>
      <c r="G27" s="20">
        <v>170698</v>
      </c>
      <c r="H27" s="20">
        <v>301425</v>
      </c>
      <c r="I27" s="20">
        <v>887848</v>
      </c>
      <c r="J27" s="20">
        <v>58621</v>
      </c>
      <c r="K27" s="20">
        <v>1586</v>
      </c>
      <c r="L27" s="20">
        <v>1525028</v>
      </c>
      <c r="M27" s="22"/>
      <c r="N27" s="22"/>
    </row>
    <row r="28" spans="2:14" ht="30" customHeight="1" x14ac:dyDescent="0.3">
      <c r="B28" s="197" t="s">
        <v>113</v>
      </c>
      <c r="C28" s="20">
        <v>0</v>
      </c>
      <c r="D28" s="20">
        <v>0</v>
      </c>
      <c r="E28" s="20">
        <v>0</v>
      </c>
      <c r="F28" s="20">
        <v>304729</v>
      </c>
      <c r="G28" s="20">
        <v>7371</v>
      </c>
      <c r="H28" s="20">
        <v>0</v>
      </c>
      <c r="I28" s="20">
        <v>7860</v>
      </c>
      <c r="J28" s="20">
        <v>0</v>
      </c>
      <c r="K28" s="20">
        <v>625</v>
      </c>
      <c r="L28" s="20">
        <v>597240</v>
      </c>
      <c r="M28" s="22"/>
      <c r="N28" s="22"/>
    </row>
    <row r="29" spans="2:14" ht="30" customHeight="1" x14ac:dyDescent="0.3">
      <c r="B29" s="197" t="s">
        <v>114</v>
      </c>
      <c r="C29" s="20">
        <v>0</v>
      </c>
      <c r="D29" s="20">
        <v>0</v>
      </c>
      <c r="E29" s="20">
        <v>0</v>
      </c>
      <c r="F29" s="20">
        <v>0</v>
      </c>
      <c r="G29" s="20">
        <v>0</v>
      </c>
      <c r="H29" s="20">
        <v>0</v>
      </c>
      <c r="I29" s="20">
        <v>0</v>
      </c>
      <c r="J29" s="20">
        <v>0</v>
      </c>
      <c r="K29" s="20">
        <v>0</v>
      </c>
      <c r="L29" s="20">
        <v>402</v>
      </c>
      <c r="M29" s="22"/>
      <c r="N29" s="22"/>
    </row>
    <row r="30" spans="2:14" ht="30" customHeight="1" x14ac:dyDescent="0.3">
      <c r="B30" s="197" t="s">
        <v>115</v>
      </c>
      <c r="C30" s="20">
        <v>0</v>
      </c>
      <c r="D30" s="20">
        <v>0</v>
      </c>
      <c r="E30" s="20">
        <v>0</v>
      </c>
      <c r="F30" s="20">
        <v>0</v>
      </c>
      <c r="G30" s="20">
        <v>0</v>
      </c>
      <c r="H30" s="20">
        <v>0</v>
      </c>
      <c r="I30" s="20">
        <v>0</v>
      </c>
      <c r="J30" s="20">
        <v>0</v>
      </c>
      <c r="K30" s="20">
        <v>0</v>
      </c>
      <c r="L30" s="20">
        <v>0</v>
      </c>
      <c r="M30" s="22"/>
      <c r="N30" s="22"/>
    </row>
    <row r="31" spans="2:14" ht="30" customHeight="1" x14ac:dyDescent="0.3">
      <c r="B31" s="197" t="s">
        <v>116</v>
      </c>
      <c r="C31" s="20">
        <v>8311</v>
      </c>
      <c r="D31" s="20">
        <v>2319</v>
      </c>
      <c r="E31" s="20">
        <v>30843</v>
      </c>
      <c r="F31" s="20">
        <v>218733</v>
      </c>
      <c r="G31" s="20">
        <v>154079</v>
      </c>
      <c r="H31" s="20">
        <v>46676</v>
      </c>
      <c r="I31" s="20">
        <v>0</v>
      </c>
      <c r="J31" s="20">
        <v>20063</v>
      </c>
      <c r="K31" s="20">
        <v>0</v>
      </c>
      <c r="L31" s="20">
        <v>3977</v>
      </c>
      <c r="M31" s="22"/>
      <c r="N31" s="22"/>
    </row>
    <row r="32" spans="2:14" ht="30" customHeight="1" x14ac:dyDescent="0.3">
      <c r="B32" s="197" t="s">
        <v>117</v>
      </c>
      <c r="C32" s="20">
        <v>61022</v>
      </c>
      <c r="D32" s="20">
        <v>8385</v>
      </c>
      <c r="E32" s="20">
        <v>0</v>
      </c>
      <c r="F32" s="20">
        <v>0</v>
      </c>
      <c r="G32" s="20">
        <v>0</v>
      </c>
      <c r="H32" s="20">
        <v>257963</v>
      </c>
      <c r="I32" s="20">
        <v>0</v>
      </c>
      <c r="J32" s="20">
        <v>12733</v>
      </c>
      <c r="K32" s="20">
        <v>0</v>
      </c>
      <c r="L32" s="20">
        <v>53184</v>
      </c>
      <c r="M32" s="22"/>
      <c r="N32" s="22"/>
    </row>
    <row r="33" spans="1:14" ht="30" customHeight="1" x14ac:dyDescent="0.3">
      <c r="B33" s="197" t="s">
        <v>118</v>
      </c>
      <c r="C33" s="20">
        <v>1059572</v>
      </c>
      <c r="D33" s="20">
        <v>256962</v>
      </c>
      <c r="E33" s="20">
        <v>297324</v>
      </c>
      <c r="F33" s="20">
        <v>811165</v>
      </c>
      <c r="G33" s="20">
        <v>941852</v>
      </c>
      <c r="H33" s="20">
        <v>1107281</v>
      </c>
      <c r="I33" s="20">
        <v>195565</v>
      </c>
      <c r="J33" s="20">
        <v>272780</v>
      </c>
      <c r="K33" s="20">
        <v>54229</v>
      </c>
      <c r="L33" s="20">
        <v>387161</v>
      </c>
      <c r="M33" s="22"/>
      <c r="N33" s="22"/>
    </row>
    <row r="34" spans="1:14" ht="30" customHeight="1" x14ac:dyDescent="0.3">
      <c r="B34" s="197" t="s">
        <v>119</v>
      </c>
      <c r="C34" s="20">
        <v>71040</v>
      </c>
      <c r="D34" s="20">
        <v>149617</v>
      </c>
      <c r="E34" s="20">
        <v>53964</v>
      </c>
      <c r="F34" s="20">
        <v>141</v>
      </c>
      <c r="G34" s="20">
        <v>123795</v>
      </c>
      <c r="H34" s="20">
        <v>225665</v>
      </c>
      <c r="I34" s="20">
        <v>27709</v>
      </c>
      <c r="J34" s="20">
        <v>59524</v>
      </c>
      <c r="K34" s="20">
        <v>17152</v>
      </c>
      <c r="L34" s="20">
        <v>516365</v>
      </c>
      <c r="M34" s="22"/>
      <c r="N34" s="22"/>
    </row>
    <row r="35" spans="1:14" ht="30" customHeight="1" x14ac:dyDescent="0.3">
      <c r="B35" s="197" t="s">
        <v>120</v>
      </c>
      <c r="C35" s="20">
        <v>1147206</v>
      </c>
      <c r="D35" s="20">
        <v>423549</v>
      </c>
      <c r="E35" s="20">
        <v>1191029</v>
      </c>
      <c r="F35" s="20">
        <v>1794786</v>
      </c>
      <c r="G35" s="20">
        <v>1458733</v>
      </c>
      <c r="H35" s="20">
        <v>1323015</v>
      </c>
      <c r="I35" s="20">
        <v>853945</v>
      </c>
      <c r="J35" s="20">
        <v>665622</v>
      </c>
      <c r="K35" s="20">
        <v>583133</v>
      </c>
      <c r="L35" s="20">
        <v>3740360</v>
      </c>
      <c r="M35" s="22"/>
      <c r="N35" s="22"/>
    </row>
    <row r="36" spans="1:14" ht="30" customHeight="1" x14ac:dyDescent="0.3">
      <c r="B36" s="197" t="s">
        <v>121</v>
      </c>
      <c r="C36" s="20">
        <v>110909</v>
      </c>
      <c r="D36" s="20">
        <v>0</v>
      </c>
      <c r="E36" s="20">
        <v>0</v>
      </c>
      <c r="F36" s="20">
        <v>43848</v>
      </c>
      <c r="G36" s="20">
        <v>0</v>
      </c>
      <c r="H36" s="20">
        <v>61483</v>
      </c>
      <c r="I36" s="20">
        <v>117305</v>
      </c>
      <c r="J36" s="20">
        <v>97386</v>
      </c>
      <c r="K36" s="20">
        <v>275943</v>
      </c>
      <c r="L36" s="20">
        <v>1205415</v>
      </c>
      <c r="M36" s="22"/>
      <c r="N36" s="22"/>
    </row>
    <row r="37" spans="1:14" ht="30" customHeight="1" x14ac:dyDescent="0.3">
      <c r="B37" s="197" t="s">
        <v>122</v>
      </c>
      <c r="C37" s="20">
        <v>81211</v>
      </c>
      <c r="D37" s="20">
        <v>202239</v>
      </c>
      <c r="E37" s="20">
        <v>300956</v>
      </c>
      <c r="F37" s="20">
        <v>111546</v>
      </c>
      <c r="G37" s="20">
        <v>106179</v>
      </c>
      <c r="H37" s="20">
        <v>438316</v>
      </c>
      <c r="I37" s="20">
        <v>294392</v>
      </c>
      <c r="J37" s="20">
        <v>0</v>
      </c>
      <c r="K37" s="20">
        <v>0</v>
      </c>
      <c r="L37" s="20">
        <v>395992</v>
      </c>
      <c r="M37" s="22"/>
      <c r="N37" s="22"/>
    </row>
    <row r="38" spans="1:14" ht="30" customHeight="1" x14ac:dyDescent="0.3">
      <c r="B38" s="197" t="s">
        <v>123</v>
      </c>
      <c r="C38" s="20">
        <v>358722</v>
      </c>
      <c r="D38" s="20">
        <v>80074</v>
      </c>
      <c r="E38" s="20">
        <v>127826</v>
      </c>
      <c r="F38" s="20">
        <v>393586</v>
      </c>
      <c r="G38" s="20">
        <v>21307</v>
      </c>
      <c r="H38" s="20">
        <v>73556</v>
      </c>
      <c r="I38" s="20">
        <v>255739</v>
      </c>
      <c r="J38" s="20">
        <v>55153</v>
      </c>
      <c r="K38" s="20">
        <v>519140</v>
      </c>
      <c r="L38" s="20">
        <v>274545</v>
      </c>
      <c r="M38" s="22"/>
      <c r="N38" s="22"/>
    </row>
    <row r="39" spans="1:14" ht="30" customHeight="1" thickBot="1" x14ac:dyDescent="0.3">
      <c r="B39" s="204" t="s">
        <v>124</v>
      </c>
      <c r="C39" s="210">
        <v>7118147</v>
      </c>
      <c r="D39" s="210">
        <v>3047796</v>
      </c>
      <c r="E39" s="210">
        <v>5043157</v>
      </c>
      <c r="F39" s="210">
        <v>10451026</v>
      </c>
      <c r="G39" s="210">
        <v>5706560</v>
      </c>
      <c r="H39" s="210">
        <v>7431594</v>
      </c>
      <c r="I39" s="210">
        <v>10486086</v>
      </c>
      <c r="J39" s="210">
        <v>1951032</v>
      </c>
      <c r="K39" s="210">
        <v>3162092</v>
      </c>
      <c r="L39" s="210">
        <v>14520815</v>
      </c>
      <c r="M39" s="22"/>
      <c r="N39" s="22"/>
    </row>
    <row r="40" spans="1:14" ht="15.75" thickTop="1" x14ac:dyDescent="0.25">
      <c r="A40" s="22"/>
      <c r="B40" s="297" t="s">
        <v>254</v>
      </c>
      <c r="C40" s="297"/>
      <c r="D40" s="297"/>
      <c r="E40" s="297"/>
      <c r="F40" s="297"/>
      <c r="G40" s="297"/>
      <c r="H40" s="297"/>
      <c r="I40" s="297"/>
      <c r="J40" s="297"/>
      <c r="K40" s="287" t="s">
        <v>134</v>
      </c>
      <c r="L40" s="287"/>
      <c r="M40" s="22"/>
      <c r="N40" s="22"/>
    </row>
    <row r="41" spans="1:14" x14ac:dyDescent="0.25">
      <c r="A41" s="22"/>
      <c r="B41" s="22"/>
      <c r="C41" s="209"/>
      <c r="D41" s="209"/>
      <c r="E41" s="209"/>
      <c r="F41" s="209"/>
      <c r="G41" s="209"/>
      <c r="H41" s="209"/>
      <c r="I41" s="209"/>
      <c r="J41" s="209"/>
      <c r="K41" s="209"/>
      <c r="L41" s="209"/>
      <c r="M41" s="22"/>
      <c r="N41" s="22"/>
    </row>
    <row r="42" spans="1:14" x14ac:dyDescent="0.25">
      <c r="C42" s="29"/>
      <c r="D42" s="29"/>
      <c r="E42" s="29"/>
      <c r="F42" s="29"/>
      <c r="G42" s="29"/>
      <c r="H42" s="29"/>
      <c r="I42" s="211"/>
      <c r="J42" s="29"/>
      <c r="K42" s="29"/>
      <c r="L42" s="29"/>
      <c r="M42" s="22"/>
      <c r="N42" s="22"/>
    </row>
    <row r="43" spans="1:14" x14ac:dyDescent="0.25">
      <c r="C43" s="29"/>
      <c r="D43" s="29"/>
      <c r="E43" s="29"/>
      <c r="F43" s="29"/>
      <c r="G43" s="29"/>
      <c r="H43" s="29"/>
      <c r="I43" s="29"/>
      <c r="J43" s="29"/>
      <c r="K43" s="29"/>
      <c r="L43" s="29"/>
      <c r="M43" s="22"/>
      <c r="N43" s="22"/>
    </row>
    <row r="44" spans="1:14" x14ac:dyDescent="0.25">
      <c r="C44" s="29"/>
      <c r="D44" s="29"/>
      <c r="E44" s="29"/>
      <c r="F44" s="29"/>
      <c r="G44" s="29"/>
      <c r="H44" s="29"/>
      <c r="I44" s="29"/>
      <c r="J44" s="29"/>
      <c r="K44" s="29"/>
      <c r="L44" s="29"/>
      <c r="M44" s="22"/>
      <c r="N44" s="22"/>
    </row>
  </sheetData>
  <sheetProtection sheet="1" objects="1" scenarios="1"/>
  <mergeCells count="4">
    <mergeCell ref="B3:L3"/>
    <mergeCell ref="B4:L4"/>
    <mergeCell ref="B40:J40"/>
    <mergeCell ref="K40:L40"/>
  </mergeCells>
  <pageMargins left="0.7" right="0.7" top="0.75" bottom="0.75" header="0.3" footer="0.3"/>
  <pageSetup paperSize="9" scale="43"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4"/>
  <sheetViews>
    <sheetView showGridLines="0" topLeftCell="B37" zoomScale="60" zoomScaleNormal="60" workbookViewId="0">
      <selection activeCell="L61" sqref="L60:L61"/>
    </sheetView>
  </sheetViews>
  <sheetFormatPr defaultColWidth="9.140625" defaultRowHeight="15" x14ac:dyDescent="0.25"/>
  <cols>
    <col min="1" max="1" width="12.42578125" style="10" customWidth="1"/>
    <col min="2" max="2" width="37.42578125" style="10" customWidth="1"/>
    <col min="3" max="13" width="19.5703125" style="10" customWidth="1"/>
    <col min="14" max="16384" width="9.140625" style="10"/>
  </cols>
  <sheetData>
    <row r="1" spans="2:13" ht="9" customHeight="1" x14ac:dyDescent="0.25"/>
    <row r="2" spans="2:13" ht="20.25" customHeight="1" x14ac:dyDescent="0.25"/>
    <row r="3" spans="2:13" ht="17.25" customHeight="1" x14ac:dyDescent="0.25">
      <c r="B3" s="298" t="s">
        <v>125</v>
      </c>
      <c r="C3" s="298"/>
      <c r="D3" s="298"/>
      <c r="E3" s="298"/>
      <c r="F3" s="298"/>
      <c r="G3" s="298"/>
      <c r="H3" s="298"/>
      <c r="I3" s="298"/>
      <c r="J3" s="298"/>
      <c r="K3" s="298"/>
      <c r="L3" s="298"/>
      <c r="M3" s="298"/>
    </row>
    <row r="4" spans="2:13" ht="23.25" customHeight="1" x14ac:dyDescent="0.25">
      <c r="B4" s="288" t="s">
        <v>307</v>
      </c>
      <c r="C4" s="289"/>
      <c r="D4" s="289"/>
      <c r="E4" s="289"/>
      <c r="F4" s="289"/>
      <c r="G4" s="289"/>
      <c r="H4" s="289"/>
      <c r="I4" s="289"/>
      <c r="J4" s="289"/>
      <c r="K4" s="289"/>
      <c r="L4" s="289"/>
      <c r="M4" s="290"/>
    </row>
    <row r="5" spans="2:13" ht="57" customHeight="1" x14ac:dyDescent="0.25">
      <c r="B5" s="195" t="s">
        <v>0</v>
      </c>
      <c r="C5" s="196" t="s">
        <v>33</v>
      </c>
      <c r="D5" s="196" t="s">
        <v>262</v>
      </c>
      <c r="E5" s="196" t="s">
        <v>48</v>
      </c>
      <c r="F5" s="196" t="s">
        <v>35</v>
      </c>
      <c r="G5" s="196" t="s">
        <v>263</v>
      </c>
      <c r="H5" s="196" t="s">
        <v>200</v>
      </c>
      <c r="I5" s="196" t="s">
        <v>213</v>
      </c>
      <c r="J5" s="196" t="s">
        <v>37</v>
      </c>
      <c r="K5" s="196" t="s">
        <v>264</v>
      </c>
      <c r="L5" s="196" t="s">
        <v>265</v>
      </c>
      <c r="M5" s="196" t="s">
        <v>266</v>
      </c>
    </row>
    <row r="6" spans="2:13" ht="30.75" customHeight="1" x14ac:dyDescent="0.3">
      <c r="B6" s="197" t="s">
        <v>91</v>
      </c>
      <c r="C6" s="20">
        <v>400000</v>
      </c>
      <c r="D6" s="20">
        <v>810721</v>
      </c>
      <c r="E6" s="20">
        <v>1249873</v>
      </c>
      <c r="F6" s="20">
        <v>605000</v>
      </c>
      <c r="G6" s="20">
        <v>1000000</v>
      </c>
      <c r="H6" s="20">
        <v>453960</v>
      </c>
      <c r="I6" s="20">
        <v>300000</v>
      </c>
      <c r="J6" s="20">
        <v>693000</v>
      </c>
      <c r="K6" s="20">
        <v>572060</v>
      </c>
      <c r="L6" s="20">
        <v>600000</v>
      </c>
      <c r="M6" s="20">
        <v>410000</v>
      </c>
    </row>
    <row r="7" spans="2:13" ht="30.75" customHeight="1" x14ac:dyDescent="0.3">
      <c r="B7" s="197" t="s">
        <v>92</v>
      </c>
      <c r="C7" s="20">
        <v>1198</v>
      </c>
      <c r="D7" s="20">
        <v>0</v>
      </c>
      <c r="E7" s="20">
        <v>0</v>
      </c>
      <c r="F7" s="20">
        <v>0</v>
      </c>
      <c r="G7" s="20">
        <v>0</v>
      </c>
      <c r="H7" s="20">
        <v>583040</v>
      </c>
      <c r="I7" s="20">
        <v>0</v>
      </c>
      <c r="J7" s="20">
        <v>0</v>
      </c>
      <c r="K7" s="20">
        <v>5712</v>
      </c>
      <c r="L7" s="20">
        <v>0</v>
      </c>
      <c r="M7" s="20">
        <v>1490000</v>
      </c>
    </row>
    <row r="8" spans="2:13" ht="30.75" customHeight="1" x14ac:dyDescent="0.3">
      <c r="B8" s="197" t="s">
        <v>93</v>
      </c>
      <c r="C8" s="20">
        <v>307534</v>
      </c>
      <c r="D8" s="20">
        <v>49534</v>
      </c>
      <c r="E8" s="20">
        <v>15317</v>
      </c>
      <c r="F8" s="20">
        <v>0</v>
      </c>
      <c r="G8" s="20">
        <v>430377</v>
      </c>
      <c r="H8" s="20">
        <v>0</v>
      </c>
      <c r="I8" s="20">
        <v>-4710</v>
      </c>
      <c r="J8" s="20">
        <v>-20497</v>
      </c>
      <c r="K8" s="20">
        <v>0</v>
      </c>
      <c r="L8" s="20">
        <v>0</v>
      </c>
      <c r="M8" s="20">
        <v>1470</v>
      </c>
    </row>
    <row r="9" spans="2:13" ht="30.75" customHeight="1" x14ac:dyDescent="0.3">
      <c r="B9" s="198" t="s">
        <v>94</v>
      </c>
      <c r="C9" s="199">
        <v>0</v>
      </c>
      <c r="D9" s="199">
        <v>0</v>
      </c>
      <c r="E9" s="199">
        <v>0</v>
      </c>
      <c r="F9" s="199">
        <v>0</v>
      </c>
      <c r="G9" s="199">
        <v>0</v>
      </c>
      <c r="H9" s="199">
        <v>0</v>
      </c>
      <c r="I9" s="199">
        <v>0</v>
      </c>
      <c r="J9" s="199">
        <v>0</v>
      </c>
      <c r="K9" s="199">
        <v>0</v>
      </c>
      <c r="L9" s="199">
        <v>0</v>
      </c>
      <c r="M9" s="199">
        <v>0</v>
      </c>
    </row>
    <row r="10" spans="2:13" ht="30.75" customHeight="1" x14ac:dyDescent="0.3">
      <c r="B10" s="197" t="s">
        <v>95</v>
      </c>
      <c r="C10" s="20">
        <v>2120334</v>
      </c>
      <c r="D10" s="20">
        <v>-117102</v>
      </c>
      <c r="E10" s="20">
        <v>22446872</v>
      </c>
      <c r="F10" s="20">
        <v>667496</v>
      </c>
      <c r="G10" s="20">
        <v>1185805</v>
      </c>
      <c r="H10" s="20">
        <v>-237545</v>
      </c>
      <c r="I10" s="20">
        <v>625448</v>
      </c>
      <c r="J10" s="20">
        <v>459471</v>
      </c>
      <c r="K10" s="20">
        <v>387369</v>
      </c>
      <c r="L10" s="20">
        <v>-7098</v>
      </c>
      <c r="M10" s="20">
        <v>-2018544</v>
      </c>
    </row>
    <row r="11" spans="2:13" ht="30.75" customHeight="1" x14ac:dyDescent="0.3">
      <c r="B11" s="197" t="s">
        <v>96</v>
      </c>
      <c r="C11" s="20">
        <v>387375</v>
      </c>
      <c r="D11" s="20">
        <v>50000</v>
      </c>
      <c r="E11" s="20">
        <v>166096</v>
      </c>
      <c r="F11" s="20">
        <v>0</v>
      </c>
      <c r="G11" s="20">
        <v>0</v>
      </c>
      <c r="H11" s="20">
        <v>0</v>
      </c>
      <c r="I11" s="20">
        <v>0</v>
      </c>
      <c r="J11" s="20">
        <v>0</v>
      </c>
      <c r="K11" s="20">
        <v>-477</v>
      </c>
      <c r="L11" s="20">
        <v>0</v>
      </c>
      <c r="M11" s="20">
        <v>0</v>
      </c>
    </row>
    <row r="12" spans="2:13" ht="30.75" customHeight="1" x14ac:dyDescent="0.25">
      <c r="B12" s="200" t="s">
        <v>97</v>
      </c>
      <c r="C12" s="201">
        <v>3216442</v>
      </c>
      <c r="D12" s="201">
        <v>793154</v>
      </c>
      <c r="E12" s="201">
        <v>23878158</v>
      </c>
      <c r="F12" s="201">
        <v>1272496</v>
      </c>
      <c r="G12" s="201">
        <v>2616182</v>
      </c>
      <c r="H12" s="201">
        <v>799455</v>
      </c>
      <c r="I12" s="201">
        <v>920738</v>
      </c>
      <c r="J12" s="201">
        <v>1131973</v>
      </c>
      <c r="K12" s="201">
        <v>964664</v>
      </c>
      <c r="L12" s="201">
        <v>592902</v>
      </c>
      <c r="M12" s="201">
        <v>-117075</v>
      </c>
    </row>
    <row r="13" spans="2:13" ht="30.75" customHeight="1" x14ac:dyDescent="0.3">
      <c r="B13" s="197" t="s">
        <v>98</v>
      </c>
      <c r="C13" s="20">
        <v>2669122</v>
      </c>
      <c r="D13" s="20">
        <v>1204192</v>
      </c>
      <c r="E13" s="20">
        <v>9794138</v>
      </c>
      <c r="F13" s="20">
        <v>2857792</v>
      </c>
      <c r="G13" s="20">
        <v>1880738</v>
      </c>
      <c r="H13" s="20">
        <v>1306236</v>
      </c>
      <c r="I13" s="20">
        <v>472410</v>
      </c>
      <c r="J13" s="20">
        <v>2086843</v>
      </c>
      <c r="K13" s="20">
        <v>963209</v>
      </c>
      <c r="L13" s="20">
        <v>353155</v>
      </c>
      <c r="M13" s="20">
        <v>1555720</v>
      </c>
    </row>
    <row r="14" spans="2:13" ht="30.75" customHeight="1" x14ac:dyDescent="0.3">
      <c r="B14" s="197" t="s">
        <v>99</v>
      </c>
      <c r="C14" s="20">
        <v>0</v>
      </c>
      <c r="D14" s="20">
        <v>0</v>
      </c>
      <c r="E14" s="20">
        <v>0</v>
      </c>
      <c r="F14" s="20">
        <v>0</v>
      </c>
      <c r="G14" s="20">
        <v>0</v>
      </c>
      <c r="H14" s="20">
        <v>0</v>
      </c>
      <c r="I14" s="20">
        <v>0</v>
      </c>
      <c r="J14" s="20">
        <v>0</v>
      </c>
      <c r="K14" s="20">
        <v>0</v>
      </c>
      <c r="L14" s="20">
        <v>0</v>
      </c>
      <c r="M14" s="20">
        <v>0</v>
      </c>
    </row>
    <row r="15" spans="2:13" ht="30.75" customHeight="1" x14ac:dyDescent="0.3">
      <c r="B15" s="197" t="s">
        <v>100</v>
      </c>
      <c r="C15" s="20">
        <v>257500</v>
      </c>
      <c r="D15" s="20">
        <v>81667</v>
      </c>
      <c r="E15" s="20">
        <v>0</v>
      </c>
      <c r="F15" s="20">
        <v>0</v>
      </c>
      <c r="G15" s="20">
        <v>0</v>
      </c>
      <c r="H15" s="20">
        <v>0</v>
      </c>
      <c r="I15" s="20">
        <v>0</v>
      </c>
      <c r="J15" s="20">
        <v>11782</v>
      </c>
      <c r="K15" s="20">
        <v>0</v>
      </c>
      <c r="L15" s="20">
        <v>0</v>
      </c>
      <c r="M15" s="20">
        <v>0</v>
      </c>
    </row>
    <row r="16" spans="2:13" ht="30.75" customHeight="1" x14ac:dyDescent="0.3">
      <c r="B16" s="197" t="s">
        <v>101</v>
      </c>
      <c r="C16" s="20">
        <v>1296330</v>
      </c>
      <c r="D16" s="20">
        <v>525173</v>
      </c>
      <c r="E16" s="20">
        <v>995187</v>
      </c>
      <c r="F16" s="20">
        <v>69034</v>
      </c>
      <c r="G16" s="20">
        <v>395060</v>
      </c>
      <c r="H16" s="20">
        <v>462923</v>
      </c>
      <c r="I16" s="20">
        <v>189741</v>
      </c>
      <c r="J16" s="20">
        <v>105077</v>
      </c>
      <c r="K16" s="20">
        <v>376912</v>
      </c>
      <c r="L16" s="20">
        <v>145827</v>
      </c>
      <c r="M16" s="20">
        <v>2705034</v>
      </c>
    </row>
    <row r="17" spans="2:13" ht="30.75" customHeight="1" thickBot="1" x14ac:dyDescent="0.3">
      <c r="B17" s="204" t="s">
        <v>102</v>
      </c>
      <c r="C17" s="210">
        <v>7439394</v>
      </c>
      <c r="D17" s="210">
        <v>2604186</v>
      </c>
      <c r="E17" s="210">
        <v>34667483</v>
      </c>
      <c r="F17" s="210">
        <v>4199322</v>
      </c>
      <c r="G17" s="210">
        <v>4891980</v>
      </c>
      <c r="H17" s="210">
        <v>2568614</v>
      </c>
      <c r="I17" s="210">
        <v>1582890</v>
      </c>
      <c r="J17" s="210">
        <v>3335675</v>
      </c>
      <c r="K17" s="210">
        <v>2304785</v>
      </c>
      <c r="L17" s="210">
        <v>1091884</v>
      </c>
      <c r="M17" s="210">
        <v>4143679</v>
      </c>
    </row>
    <row r="18" spans="2:13" ht="30.75" customHeight="1" thickTop="1" x14ac:dyDescent="0.3">
      <c r="B18" s="202" t="s">
        <v>103</v>
      </c>
      <c r="C18" s="203">
        <v>746886</v>
      </c>
      <c r="D18" s="203">
        <v>138776</v>
      </c>
      <c r="E18" s="203">
        <v>23000</v>
      </c>
      <c r="F18" s="203">
        <v>0</v>
      </c>
      <c r="G18" s="203">
        <v>221275</v>
      </c>
      <c r="H18" s="203">
        <v>90000</v>
      </c>
      <c r="I18" s="203">
        <v>0</v>
      </c>
      <c r="J18" s="203">
        <v>0</v>
      </c>
      <c r="K18" s="203">
        <v>113850</v>
      </c>
      <c r="L18" s="203">
        <v>0</v>
      </c>
      <c r="M18" s="203">
        <v>0</v>
      </c>
    </row>
    <row r="19" spans="2:13" ht="30.75" customHeight="1" x14ac:dyDescent="0.3">
      <c r="B19" s="197" t="s">
        <v>104</v>
      </c>
      <c r="C19" s="20">
        <v>1205953</v>
      </c>
      <c r="D19" s="20">
        <v>358323</v>
      </c>
      <c r="E19" s="20">
        <v>8069345</v>
      </c>
      <c r="F19" s="20">
        <v>931725</v>
      </c>
      <c r="G19" s="20">
        <v>460458</v>
      </c>
      <c r="H19" s="20">
        <v>276000</v>
      </c>
      <c r="I19" s="20">
        <v>0</v>
      </c>
      <c r="J19" s="20">
        <v>510000</v>
      </c>
      <c r="K19" s="20">
        <v>730000</v>
      </c>
      <c r="L19" s="20">
        <v>0</v>
      </c>
      <c r="M19" s="20">
        <v>0</v>
      </c>
    </row>
    <row r="20" spans="2:13" ht="30.75" customHeight="1" x14ac:dyDescent="0.3">
      <c r="B20" s="197" t="s">
        <v>105</v>
      </c>
      <c r="C20" s="20">
        <v>58628</v>
      </c>
      <c r="D20" s="20">
        <v>27458</v>
      </c>
      <c r="E20" s="20">
        <v>58258</v>
      </c>
      <c r="F20" s="20">
        <v>52621</v>
      </c>
      <c r="G20" s="20">
        <v>88842</v>
      </c>
      <c r="H20" s="20">
        <v>24129</v>
      </c>
      <c r="I20" s="20">
        <v>20139</v>
      </c>
      <c r="J20" s="20">
        <v>75951</v>
      </c>
      <c r="K20" s="20">
        <v>32662</v>
      </c>
      <c r="L20" s="20">
        <v>7846</v>
      </c>
      <c r="M20" s="20">
        <v>120599</v>
      </c>
    </row>
    <row r="21" spans="2:13" ht="30.75" customHeight="1" x14ac:dyDescent="0.3">
      <c r="B21" s="197" t="s">
        <v>106</v>
      </c>
      <c r="C21" s="20">
        <v>2642893</v>
      </c>
      <c r="D21" s="20">
        <v>151628</v>
      </c>
      <c r="E21" s="20">
        <v>13288529</v>
      </c>
      <c r="F21" s="20">
        <v>535113</v>
      </c>
      <c r="G21" s="20">
        <v>1036222</v>
      </c>
      <c r="H21" s="20">
        <v>952570</v>
      </c>
      <c r="I21" s="20">
        <v>519000</v>
      </c>
      <c r="J21" s="20">
        <v>1339701</v>
      </c>
      <c r="K21" s="20">
        <v>251265</v>
      </c>
      <c r="L21" s="20">
        <v>70000</v>
      </c>
      <c r="M21" s="20">
        <v>258803</v>
      </c>
    </row>
    <row r="22" spans="2:13" ht="30.75" customHeight="1" x14ac:dyDescent="0.3">
      <c r="B22" s="197" t="s">
        <v>107</v>
      </c>
      <c r="C22" s="20">
        <v>0</v>
      </c>
      <c r="D22" s="20">
        <v>0</v>
      </c>
      <c r="E22" s="20">
        <v>0</v>
      </c>
      <c r="F22" s="20">
        <v>21202</v>
      </c>
      <c r="G22" s="20">
        <v>0</v>
      </c>
      <c r="H22" s="20">
        <v>0</v>
      </c>
      <c r="I22" s="20">
        <v>0</v>
      </c>
      <c r="J22" s="20">
        <v>0</v>
      </c>
      <c r="K22" s="20">
        <v>0</v>
      </c>
      <c r="L22" s="20">
        <v>0</v>
      </c>
      <c r="M22" s="20">
        <v>0</v>
      </c>
    </row>
    <row r="23" spans="2:13" ht="30.75" customHeight="1" x14ac:dyDescent="0.3">
      <c r="B23" s="197" t="s">
        <v>108</v>
      </c>
      <c r="C23" s="20">
        <v>81905</v>
      </c>
      <c r="D23" s="20">
        <v>192768</v>
      </c>
      <c r="E23" s="20">
        <v>4653875</v>
      </c>
      <c r="F23" s="20">
        <v>0</v>
      </c>
      <c r="G23" s="20">
        <v>473121</v>
      </c>
      <c r="H23" s="20">
        <v>20883</v>
      </c>
      <c r="I23" s="20">
        <v>143807</v>
      </c>
      <c r="J23" s="20">
        <v>0</v>
      </c>
      <c r="K23" s="20">
        <v>0</v>
      </c>
      <c r="L23" s="20">
        <v>0</v>
      </c>
      <c r="M23" s="20">
        <v>0</v>
      </c>
    </row>
    <row r="24" spans="2:13" ht="30.75" customHeight="1" x14ac:dyDescent="0.3">
      <c r="B24" s="197" t="s">
        <v>109</v>
      </c>
      <c r="C24" s="20">
        <v>51885</v>
      </c>
      <c r="D24" s="20">
        <v>5090</v>
      </c>
      <c r="E24" s="20">
        <v>475919</v>
      </c>
      <c r="F24" s="20">
        <v>16908</v>
      </c>
      <c r="G24" s="20">
        <v>92931</v>
      </c>
      <c r="H24" s="20">
        <v>26044</v>
      </c>
      <c r="I24" s="20">
        <v>0</v>
      </c>
      <c r="J24" s="20">
        <v>13233</v>
      </c>
      <c r="K24" s="20">
        <v>0</v>
      </c>
      <c r="L24" s="20">
        <v>0</v>
      </c>
      <c r="M24" s="20">
        <v>0</v>
      </c>
    </row>
    <row r="25" spans="2:13" ht="30.75" customHeight="1" x14ac:dyDescent="0.3">
      <c r="B25" s="197" t="s">
        <v>110</v>
      </c>
      <c r="C25" s="20">
        <v>30756</v>
      </c>
      <c r="D25" s="20">
        <v>0</v>
      </c>
      <c r="E25" s="20">
        <v>0</v>
      </c>
      <c r="F25" s="20">
        <v>0</v>
      </c>
      <c r="G25" s="20">
        <v>0</v>
      </c>
      <c r="H25" s="20">
        <v>0</v>
      </c>
      <c r="I25" s="20">
        <v>0</v>
      </c>
      <c r="J25" s="20">
        <v>0</v>
      </c>
      <c r="K25" s="20">
        <v>0</v>
      </c>
      <c r="L25" s="20">
        <v>0</v>
      </c>
      <c r="M25" s="20">
        <v>0</v>
      </c>
    </row>
    <row r="26" spans="2:13" ht="30.75" customHeight="1" x14ac:dyDescent="0.3">
      <c r="B26" s="197" t="s">
        <v>111</v>
      </c>
      <c r="C26" s="20">
        <v>0</v>
      </c>
      <c r="D26" s="20">
        <v>0</v>
      </c>
      <c r="E26" s="20">
        <v>0</v>
      </c>
      <c r="F26" s="20">
        <v>0</v>
      </c>
      <c r="G26" s="20">
        <v>0</v>
      </c>
      <c r="H26" s="20">
        <v>0</v>
      </c>
      <c r="I26" s="20">
        <v>0</v>
      </c>
      <c r="J26" s="20">
        <v>0</v>
      </c>
      <c r="K26" s="20">
        <v>0</v>
      </c>
      <c r="L26" s="20">
        <v>0</v>
      </c>
      <c r="M26" s="20">
        <v>0</v>
      </c>
    </row>
    <row r="27" spans="2:13" ht="30.75" customHeight="1" x14ac:dyDescent="0.3">
      <c r="B27" s="197" t="s">
        <v>112</v>
      </c>
      <c r="C27" s="20">
        <v>58347</v>
      </c>
      <c r="D27" s="20">
        <v>8338</v>
      </c>
      <c r="E27" s="20">
        <v>1265481</v>
      </c>
      <c r="F27" s="20">
        <v>1670</v>
      </c>
      <c r="G27" s="20">
        <v>169945</v>
      </c>
      <c r="H27" s="20">
        <v>118613</v>
      </c>
      <c r="I27" s="20">
        <v>48271</v>
      </c>
      <c r="J27" s="20">
        <v>192983</v>
      </c>
      <c r="K27" s="20">
        <v>57896</v>
      </c>
      <c r="L27" s="20">
        <v>0</v>
      </c>
      <c r="M27" s="20">
        <v>0</v>
      </c>
    </row>
    <row r="28" spans="2:13" ht="30.75" customHeight="1" x14ac:dyDescent="0.3">
      <c r="B28" s="197" t="s">
        <v>113</v>
      </c>
      <c r="C28" s="20">
        <v>547506</v>
      </c>
      <c r="D28" s="20">
        <v>599570</v>
      </c>
      <c r="E28" s="20">
        <v>202231</v>
      </c>
      <c r="F28" s="20">
        <v>63359</v>
      </c>
      <c r="G28" s="20">
        <v>642694</v>
      </c>
      <c r="H28" s="20">
        <v>241493</v>
      </c>
      <c r="I28" s="20">
        <v>0</v>
      </c>
      <c r="J28" s="20">
        <v>825</v>
      </c>
      <c r="K28" s="20">
        <v>103256</v>
      </c>
      <c r="L28" s="20">
        <v>0</v>
      </c>
      <c r="M28" s="20">
        <v>0</v>
      </c>
    </row>
    <row r="29" spans="2:13" ht="30.75" customHeight="1" x14ac:dyDescent="0.3">
      <c r="B29" s="197" t="s">
        <v>114</v>
      </c>
      <c r="C29" s="20">
        <v>0</v>
      </c>
      <c r="D29" s="20">
        <v>0</v>
      </c>
      <c r="E29" s="20">
        <v>89</v>
      </c>
      <c r="F29" s="20">
        <v>0</v>
      </c>
      <c r="G29" s="20">
        <v>0</v>
      </c>
      <c r="H29" s="20">
        <v>0</v>
      </c>
      <c r="I29" s="20">
        <v>0</v>
      </c>
      <c r="J29" s="20">
        <v>0</v>
      </c>
      <c r="K29" s="20">
        <v>0</v>
      </c>
      <c r="L29" s="20">
        <v>0</v>
      </c>
      <c r="M29" s="20">
        <v>0</v>
      </c>
    </row>
    <row r="30" spans="2:13" ht="30.75" customHeight="1" x14ac:dyDescent="0.3">
      <c r="B30" s="197" t="s">
        <v>115</v>
      </c>
      <c r="C30" s="20">
        <v>0</v>
      </c>
      <c r="D30" s="20">
        <v>0</v>
      </c>
      <c r="E30" s="20">
        <v>0</v>
      </c>
      <c r="F30" s="20">
        <v>0</v>
      </c>
      <c r="G30" s="20">
        <v>0</v>
      </c>
      <c r="H30" s="20">
        <v>0</v>
      </c>
      <c r="I30" s="20">
        <v>0</v>
      </c>
      <c r="J30" s="20">
        <v>0</v>
      </c>
      <c r="K30" s="20">
        <v>0</v>
      </c>
      <c r="L30" s="20">
        <v>0</v>
      </c>
      <c r="M30" s="20">
        <v>0</v>
      </c>
    </row>
    <row r="31" spans="2:13" ht="30.75" customHeight="1" x14ac:dyDescent="0.3">
      <c r="B31" s="197" t="s">
        <v>116</v>
      </c>
      <c r="C31" s="20">
        <v>10275</v>
      </c>
      <c r="D31" s="20">
        <v>0</v>
      </c>
      <c r="E31" s="20">
        <v>0</v>
      </c>
      <c r="F31" s="20">
        <v>0</v>
      </c>
      <c r="G31" s="20">
        <v>14102</v>
      </c>
      <c r="H31" s="20">
        <v>4076</v>
      </c>
      <c r="I31" s="20">
        <v>1947</v>
      </c>
      <c r="J31" s="20">
        <v>0</v>
      </c>
      <c r="K31" s="20">
        <v>0</v>
      </c>
      <c r="L31" s="20">
        <v>0</v>
      </c>
      <c r="M31" s="20">
        <v>0</v>
      </c>
    </row>
    <row r="32" spans="2:13" ht="30.75" customHeight="1" x14ac:dyDescent="0.3">
      <c r="B32" s="197" t="s">
        <v>117</v>
      </c>
      <c r="C32" s="20">
        <v>0</v>
      </c>
      <c r="D32" s="20">
        <v>0</v>
      </c>
      <c r="E32" s="20">
        <v>696264</v>
      </c>
      <c r="F32" s="20">
        <v>0</v>
      </c>
      <c r="G32" s="20">
        <v>0</v>
      </c>
      <c r="H32" s="20">
        <v>32777</v>
      </c>
      <c r="I32" s="20">
        <v>0</v>
      </c>
      <c r="J32" s="20">
        <v>0</v>
      </c>
      <c r="K32" s="20">
        <v>0</v>
      </c>
      <c r="L32" s="20">
        <v>0</v>
      </c>
      <c r="M32" s="20">
        <v>0</v>
      </c>
    </row>
    <row r="33" spans="1:13" ht="30.75" customHeight="1" x14ac:dyDescent="0.3">
      <c r="B33" s="197" t="s">
        <v>118</v>
      </c>
      <c r="C33" s="20">
        <v>483024</v>
      </c>
      <c r="D33" s="20">
        <v>61470</v>
      </c>
      <c r="E33" s="20">
        <v>229721</v>
      </c>
      <c r="F33" s="20">
        <v>843315</v>
      </c>
      <c r="G33" s="20">
        <v>893566</v>
      </c>
      <c r="H33" s="20">
        <v>220210</v>
      </c>
      <c r="I33" s="20">
        <v>206101</v>
      </c>
      <c r="J33" s="20">
        <v>179937</v>
      </c>
      <c r="K33" s="20">
        <v>124713</v>
      </c>
      <c r="L33" s="20">
        <v>724006</v>
      </c>
      <c r="M33" s="20">
        <v>718858</v>
      </c>
    </row>
    <row r="34" spans="1:13" ht="30.75" customHeight="1" x14ac:dyDescent="0.3">
      <c r="B34" s="197" t="s">
        <v>119</v>
      </c>
      <c r="C34" s="20">
        <v>145147</v>
      </c>
      <c r="D34" s="20">
        <v>28419</v>
      </c>
      <c r="E34" s="20">
        <v>418897</v>
      </c>
      <c r="F34" s="20">
        <v>108241</v>
      </c>
      <c r="G34" s="20">
        <v>40330</v>
      </c>
      <c r="H34" s="20">
        <v>12495</v>
      </c>
      <c r="I34" s="20">
        <v>5984</v>
      </c>
      <c r="J34" s="20">
        <v>82639</v>
      </c>
      <c r="K34" s="20">
        <v>9435</v>
      </c>
      <c r="L34" s="20">
        <v>12441</v>
      </c>
      <c r="M34" s="20">
        <v>63168</v>
      </c>
    </row>
    <row r="35" spans="1:13" ht="30.75" customHeight="1" x14ac:dyDescent="0.3">
      <c r="B35" s="197" t="s">
        <v>120</v>
      </c>
      <c r="C35" s="20">
        <v>741198</v>
      </c>
      <c r="D35" s="20">
        <v>700239</v>
      </c>
      <c r="E35" s="20">
        <v>2863365</v>
      </c>
      <c r="F35" s="20">
        <v>1105529</v>
      </c>
      <c r="G35" s="20">
        <v>604798</v>
      </c>
      <c r="H35" s="20">
        <v>274700</v>
      </c>
      <c r="I35" s="20">
        <v>394501</v>
      </c>
      <c r="J35" s="20">
        <v>747116</v>
      </c>
      <c r="K35" s="20">
        <v>737644</v>
      </c>
      <c r="L35" s="20">
        <v>200143</v>
      </c>
      <c r="M35" s="20">
        <v>775235</v>
      </c>
    </row>
    <row r="36" spans="1:13" ht="30.75" customHeight="1" x14ac:dyDescent="0.3">
      <c r="B36" s="197" t="s">
        <v>121</v>
      </c>
      <c r="C36" s="20">
        <v>0</v>
      </c>
      <c r="D36" s="20">
        <v>4159</v>
      </c>
      <c r="E36" s="20">
        <v>414672</v>
      </c>
      <c r="F36" s="20">
        <v>284973</v>
      </c>
      <c r="G36" s="20">
        <v>0</v>
      </c>
      <c r="H36" s="20">
        <v>157495</v>
      </c>
      <c r="I36" s="20">
        <v>63424</v>
      </c>
      <c r="J36" s="20">
        <v>28925</v>
      </c>
      <c r="K36" s="20">
        <v>0</v>
      </c>
      <c r="L36" s="20">
        <v>0</v>
      </c>
      <c r="M36" s="20">
        <v>1187275</v>
      </c>
    </row>
    <row r="37" spans="1:13" ht="30.75" customHeight="1" x14ac:dyDescent="0.3">
      <c r="B37" s="197" t="s">
        <v>122</v>
      </c>
      <c r="C37" s="20">
        <v>589117</v>
      </c>
      <c r="D37" s="20">
        <v>223765</v>
      </c>
      <c r="E37" s="20">
        <v>-108581</v>
      </c>
      <c r="F37" s="20">
        <v>24071</v>
      </c>
      <c r="G37" s="20">
        <v>148456</v>
      </c>
      <c r="H37" s="20">
        <v>36087</v>
      </c>
      <c r="I37" s="20">
        <v>116354</v>
      </c>
      <c r="J37" s="20">
        <v>29757</v>
      </c>
      <c r="K37" s="20">
        <v>69314</v>
      </c>
      <c r="L37" s="20">
        <v>43068</v>
      </c>
      <c r="M37" s="20">
        <v>782024</v>
      </c>
    </row>
    <row r="38" spans="1:13" ht="30.75" customHeight="1" x14ac:dyDescent="0.3">
      <c r="B38" s="197" t="s">
        <v>123</v>
      </c>
      <c r="C38" s="20">
        <v>45873</v>
      </c>
      <c r="D38" s="20">
        <v>104183</v>
      </c>
      <c r="E38" s="20">
        <v>2116418</v>
      </c>
      <c r="F38" s="20">
        <v>210596</v>
      </c>
      <c r="G38" s="20">
        <v>5240</v>
      </c>
      <c r="H38" s="20">
        <v>81041</v>
      </c>
      <c r="I38" s="20">
        <v>63362</v>
      </c>
      <c r="J38" s="20">
        <v>134609</v>
      </c>
      <c r="K38" s="20">
        <v>74751</v>
      </c>
      <c r="L38" s="20">
        <v>34379</v>
      </c>
      <c r="M38" s="20">
        <v>237717</v>
      </c>
    </row>
    <row r="39" spans="1:13" ht="30.75" customHeight="1" thickBot="1" x14ac:dyDescent="0.3">
      <c r="B39" s="204" t="s">
        <v>124</v>
      </c>
      <c r="C39" s="210">
        <v>7439394</v>
      </c>
      <c r="D39" s="210">
        <v>2604186</v>
      </c>
      <c r="E39" s="210">
        <v>34667483</v>
      </c>
      <c r="F39" s="210">
        <v>4199322</v>
      </c>
      <c r="G39" s="210">
        <v>4891980</v>
      </c>
      <c r="H39" s="210">
        <v>2568614</v>
      </c>
      <c r="I39" s="210">
        <v>1582890</v>
      </c>
      <c r="J39" s="210">
        <v>3335675</v>
      </c>
      <c r="K39" s="210">
        <v>2304785</v>
      </c>
      <c r="L39" s="210">
        <v>1091884</v>
      </c>
      <c r="M39" s="210">
        <v>4143679</v>
      </c>
    </row>
    <row r="40" spans="1:13" ht="15.75" thickTop="1" x14ac:dyDescent="0.25">
      <c r="A40" s="22"/>
      <c r="B40" s="297" t="s">
        <v>254</v>
      </c>
      <c r="C40" s="297"/>
      <c r="D40" s="297"/>
      <c r="E40" s="297"/>
      <c r="F40" s="297"/>
      <c r="G40" s="297"/>
      <c r="H40" s="297"/>
      <c r="I40" s="297"/>
      <c r="J40" s="297"/>
      <c r="K40" s="287" t="s">
        <v>134</v>
      </c>
      <c r="L40" s="287"/>
      <c r="M40" s="287"/>
    </row>
    <row r="41" spans="1:13" x14ac:dyDescent="0.25">
      <c r="B41" s="22"/>
      <c r="C41" s="209"/>
      <c r="D41" s="209"/>
      <c r="E41" s="209"/>
      <c r="F41" s="209"/>
      <c r="G41" s="209"/>
      <c r="H41" s="209"/>
      <c r="I41" s="209"/>
      <c r="J41" s="209"/>
      <c r="K41" s="209"/>
      <c r="L41" s="209"/>
      <c r="M41" s="209"/>
    </row>
    <row r="42" spans="1:13" x14ac:dyDescent="0.25">
      <c r="C42" s="29"/>
      <c r="D42" s="29"/>
      <c r="E42" s="29"/>
      <c r="F42" s="29"/>
      <c r="G42" s="29"/>
      <c r="H42" s="29"/>
      <c r="I42" s="211"/>
      <c r="J42" s="29"/>
      <c r="K42" s="29"/>
      <c r="L42" s="29"/>
      <c r="M42" s="29"/>
    </row>
    <row r="44" spans="1:13" x14ac:dyDescent="0.25">
      <c r="C44" s="29"/>
      <c r="D44" s="29"/>
      <c r="E44" s="29"/>
      <c r="F44" s="29"/>
      <c r="G44" s="29"/>
      <c r="H44" s="29"/>
      <c r="I44" s="29"/>
      <c r="J44" s="29"/>
      <c r="K44" s="29"/>
      <c r="L44" s="29"/>
      <c r="M44" s="29"/>
    </row>
  </sheetData>
  <sheetProtection sheet="1" objects="1" scenarios="1"/>
  <mergeCells count="4">
    <mergeCell ref="B3:M3"/>
    <mergeCell ref="B4:M4"/>
    <mergeCell ref="B40:J40"/>
    <mergeCell ref="K40:M40"/>
  </mergeCells>
  <pageMargins left="0.7" right="0.7" top="0.75" bottom="0.75" header="0.3" footer="0.3"/>
  <pageSetup paperSize="9" scale="42"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O44"/>
  <sheetViews>
    <sheetView showGridLines="0" tabSelected="1" zoomScale="70" zoomScaleNormal="70" workbookViewId="0">
      <selection activeCell="I50" sqref="I50"/>
    </sheetView>
  </sheetViews>
  <sheetFormatPr defaultColWidth="9.140625" defaultRowHeight="15" x14ac:dyDescent="0.25"/>
  <cols>
    <col min="1" max="1" width="12.42578125" style="10" customWidth="1"/>
    <col min="2" max="2" width="37.42578125" style="10" customWidth="1"/>
    <col min="3" max="11" width="21.42578125" style="10" customWidth="1"/>
    <col min="12" max="12" width="23.140625" style="10" customWidth="1"/>
    <col min="13" max="13" width="6.42578125" customWidth="1"/>
    <col min="14" max="14" width="17.42578125" style="10" hidden="1" customWidth="1"/>
    <col min="15" max="15" width="18.5703125" style="10" hidden="1" customWidth="1"/>
    <col min="16" max="16" width="18.140625" style="10" customWidth="1"/>
    <col min="17" max="17" width="27.140625" style="10" customWidth="1"/>
    <col min="18" max="16384" width="9.140625" style="10"/>
  </cols>
  <sheetData>
    <row r="3" spans="2:15" x14ac:dyDescent="0.25">
      <c r="B3" s="298" t="s">
        <v>125</v>
      </c>
      <c r="C3" s="298"/>
      <c r="D3" s="298"/>
      <c r="E3" s="298"/>
      <c r="F3" s="298"/>
      <c r="G3" s="298"/>
      <c r="H3" s="298"/>
      <c r="I3" s="298"/>
      <c r="J3" s="298"/>
      <c r="K3" s="298"/>
      <c r="L3" s="298"/>
    </row>
    <row r="4" spans="2:15" ht="21.75" customHeight="1" x14ac:dyDescent="0.25">
      <c r="B4" s="250" t="s">
        <v>308</v>
      </c>
      <c r="C4" s="250"/>
      <c r="D4" s="250"/>
      <c r="E4" s="250"/>
      <c r="F4" s="250"/>
      <c r="G4" s="250"/>
      <c r="H4" s="250"/>
      <c r="I4" s="250"/>
      <c r="J4" s="250"/>
      <c r="K4" s="250"/>
      <c r="L4" s="250"/>
    </row>
    <row r="5" spans="2:15" ht="57" customHeight="1" x14ac:dyDescent="0.25">
      <c r="B5" s="212" t="s">
        <v>0</v>
      </c>
      <c r="C5" s="196" t="s">
        <v>86</v>
      </c>
      <c r="D5" s="196" t="s">
        <v>235</v>
      </c>
      <c r="E5" s="196" t="s">
        <v>267</v>
      </c>
      <c r="F5" s="196" t="s">
        <v>39</v>
      </c>
      <c r="G5" s="196" t="s">
        <v>268</v>
      </c>
      <c r="H5" s="196" t="s">
        <v>269</v>
      </c>
      <c r="I5" s="196" t="s">
        <v>42</v>
      </c>
      <c r="J5" s="196" t="s">
        <v>270</v>
      </c>
      <c r="K5" s="196" t="s">
        <v>271</v>
      </c>
      <c r="L5" s="196" t="s">
        <v>45</v>
      </c>
      <c r="N5" s="213" t="s">
        <v>166</v>
      </c>
      <c r="O5" s="213" t="s">
        <v>165</v>
      </c>
    </row>
    <row r="6" spans="2:15" ht="32.25" customHeight="1" x14ac:dyDescent="0.3">
      <c r="B6" s="197" t="s">
        <v>91</v>
      </c>
      <c r="C6" s="20">
        <v>402000</v>
      </c>
      <c r="D6" s="20">
        <v>788600</v>
      </c>
      <c r="E6" s="20">
        <v>470203</v>
      </c>
      <c r="F6" s="20">
        <v>600000</v>
      </c>
      <c r="G6" s="20">
        <v>300000</v>
      </c>
      <c r="H6" s="20">
        <v>316476</v>
      </c>
      <c r="I6" s="20">
        <v>500000</v>
      </c>
      <c r="J6" s="20">
        <v>1000000</v>
      </c>
      <c r="K6" s="20">
        <v>887500</v>
      </c>
      <c r="L6" s="21">
        <f>SUM(C6:K6,'APPENDIX 21 iii'!C6:M6,'APPENDIX 21 ii'!C6:L6,'APPENDIX 21 i'!C6:L6)</f>
        <v>31909779</v>
      </c>
      <c r="N6" s="133">
        <f>'APPENDIX 21 iii'!E6+'APPENDIX 21 ii'!C6+'APPENDIX 21 i'!J6</f>
        <v>3049873</v>
      </c>
      <c r="O6" s="30">
        <f>L6-N6</f>
        <v>28859906</v>
      </c>
    </row>
    <row r="7" spans="2:15" ht="32.25" customHeight="1" x14ac:dyDescent="0.3">
      <c r="B7" s="197" t="s">
        <v>92</v>
      </c>
      <c r="C7" s="20">
        <v>0</v>
      </c>
      <c r="D7" s="20">
        <v>102760</v>
      </c>
      <c r="E7" s="20">
        <v>50000</v>
      </c>
      <c r="F7" s="20">
        <v>0</v>
      </c>
      <c r="G7" s="20">
        <v>0</v>
      </c>
      <c r="H7" s="20">
        <v>0</v>
      </c>
      <c r="I7" s="20">
        <v>0</v>
      </c>
      <c r="J7" s="20">
        <v>0</v>
      </c>
      <c r="K7" s="20">
        <v>0</v>
      </c>
      <c r="L7" s="21">
        <f>SUM(C7:K7,'APPENDIX 21 iii'!C7:M7,'APPENDIX 21 ii'!C7:L7,'APPENDIX 21 i'!C7:L7)</f>
        <v>3345372</v>
      </c>
      <c r="N7" s="133">
        <f>'APPENDIX 21 iii'!E7+'APPENDIX 21 ii'!C7+'APPENDIX 21 i'!J7</f>
        <v>0</v>
      </c>
      <c r="O7" s="30">
        <f t="shared" ref="O7:O39" si="0">L7-N7</f>
        <v>3345372</v>
      </c>
    </row>
    <row r="8" spans="2:15" ht="32.25" customHeight="1" x14ac:dyDescent="0.3">
      <c r="B8" s="197" t="s">
        <v>93</v>
      </c>
      <c r="C8" s="20">
        <v>-2218</v>
      </c>
      <c r="D8" s="20">
        <v>77618</v>
      </c>
      <c r="E8" s="20">
        <v>0</v>
      </c>
      <c r="F8" s="20">
        <v>174111</v>
      </c>
      <c r="G8" s="20">
        <v>2750</v>
      </c>
      <c r="H8" s="20">
        <v>0</v>
      </c>
      <c r="I8" s="20">
        <v>192586</v>
      </c>
      <c r="J8" s="20">
        <v>0</v>
      </c>
      <c r="K8" s="20">
        <v>19670</v>
      </c>
      <c r="L8" s="21">
        <f>SUM(C8:K8,'APPENDIX 21 iii'!C8:M8,'APPENDIX 21 ii'!C8:L8,'APPENDIX 21 i'!C8:L8)</f>
        <v>4261360</v>
      </c>
      <c r="N8" s="133">
        <f>'APPENDIX 21 iii'!E8+'APPENDIX 21 ii'!C8+'APPENDIX 21 i'!J8</f>
        <v>327504</v>
      </c>
      <c r="O8" s="30">
        <f t="shared" si="0"/>
        <v>3933856</v>
      </c>
    </row>
    <row r="9" spans="2:15" ht="32.25" customHeight="1" x14ac:dyDescent="0.3">
      <c r="B9" s="197" t="s">
        <v>94</v>
      </c>
      <c r="C9" s="20">
        <v>0</v>
      </c>
      <c r="D9" s="20">
        <v>0</v>
      </c>
      <c r="E9" s="20">
        <v>0</v>
      </c>
      <c r="F9" s="20">
        <v>0</v>
      </c>
      <c r="G9" s="20">
        <v>0</v>
      </c>
      <c r="H9" s="20">
        <v>0</v>
      </c>
      <c r="I9" s="20">
        <v>0</v>
      </c>
      <c r="J9" s="20">
        <v>0</v>
      </c>
      <c r="K9" s="20">
        <v>0</v>
      </c>
      <c r="L9" s="21">
        <f>SUM(C9:K9,'APPENDIX 21 iii'!C9:M9,'APPENDIX 21 ii'!C9:L9,'APPENDIX 21 i'!C9:L9)</f>
        <v>0</v>
      </c>
      <c r="N9" s="133">
        <f>'APPENDIX 21 iii'!E9+'APPENDIX 21 ii'!C9+'APPENDIX 21 i'!J9</f>
        <v>0</v>
      </c>
      <c r="O9" s="30">
        <f t="shared" si="0"/>
        <v>0</v>
      </c>
    </row>
    <row r="10" spans="2:15" ht="32.25" customHeight="1" x14ac:dyDescent="0.3">
      <c r="B10" s="197" t="s">
        <v>95</v>
      </c>
      <c r="C10" s="20">
        <v>250210</v>
      </c>
      <c r="D10" s="20">
        <v>-172146</v>
      </c>
      <c r="E10" s="20">
        <v>-211655</v>
      </c>
      <c r="F10" s="20">
        <v>611316</v>
      </c>
      <c r="G10" s="20">
        <v>1044937</v>
      </c>
      <c r="H10" s="20">
        <v>124700</v>
      </c>
      <c r="I10" s="20">
        <v>1222147</v>
      </c>
      <c r="J10" s="20">
        <v>6538546</v>
      </c>
      <c r="K10" s="20">
        <v>146076</v>
      </c>
      <c r="L10" s="21">
        <f>SUM(C10:K10,'APPENDIX 21 iii'!C10:M10,'APPENDIX 21 ii'!C10:L10,'APPENDIX 21 i'!C10:L10)</f>
        <v>57653436</v>
      </c>
      <c r="N10" s="133">
        <f>'APPENDIX 21 iii'!E10+'APPENDIX 21 ii'!C10+'APPENDIX 21 i'!J10</f>
        <v>24739490</v>
      </c>
      <c r="O10" s="30">
        <f t="shared" si="0"/>
        <v>32913946</v>
      </c>
    </row>
    <row r="11" spans="2:15" ht="32.25" customHeight="1" x14ac:dyDescent="0.3">
      <c r="B11" s="197" t="s">
        <v>96</v>
      </c>
      <c r="C11" s="20">
        <v>0</v>
      </c>
      <c r="D11" s="20">
        <v>0</v>
      </c>
      <c r="E11" s="20">
        <v>33202</v>
      </c>
      <c r="F11" s="20">
        <v>-2067</v>
      </c>
      <c r="G11" s="20">
        <v>-16604</v>
      </c>
      <c r="H11" s="20">
        <v>0</v>
      </c>
      <c r="I11" s="20">
        <v>25000</v>
      </c>
      <c r="J11" s="20">
        <v>0</v>
      </c>
      <c r="K11" s="20">
        <v>220000</v>
      </c>
      <c r="L11" s="21">
        <f>SUM(C11:K11,'APPENDIX 21 iii'!C11:M11,'APPENDIX 21 ii'!C11:L11,'APPENDIX 21 i'!C11:L11)</f>
        <v>1148091</v>
      </c>
      <c r="N11" s="133">
        <f>'APPENDIX 21 iii'!E11+'APPENDIX 21 ii'!C11+'APPENDIX 21 i'!J11</f>
        <v>171375</v>
      </c>
      <c r="O11" s="30">
        <f t="shared" si="0"/>
        <v>976716</v>
      </c>
    </row>
    <row r="12" spans="2:15" ht="32.25" customHeight="1" x14ac:dyDescent="0.25">
      <c r="B12" s="200" t="s">
        <v>97</v>
      </c>
      <c r="C12" s="201">
        <v>649991</v>
      </c>
      <c r="D12" s="201">
        <v>796832</v>
      </c>
      <c r="E12" s="201">
        <v>341750</v>
      </c>
      <c r="F12" s="201">
        <v>1383360</v>
      </c>
      <c r="G12" s="201">
        <v>1331082</v>
      </c>
      <c r="H12" s="201">
        <v>441176</v>
      </c>
      <c r="I12" s="201">
        <v>1939733</v>
      </c>
      <c r="J12" s="201">
        <v>7538546</v>
      </c>
      <c r="K12" s="201">
        <v>1273246</v>
      </c>
      <c r="L12" s="201">
        <f>SUM(C12:K12,'APPENDIX 21 iii'!C12:M12,'APPENDIX 21 ii'!C12:L12,'APPENDIX 21 i'!C12:L12)</f>
        <v>98318034</v>
      </c>
      <c r="N12" s="133">
        <f>'APPENDIX 21 iii'!E12+'APPENDIX 21 ii'!C12+'APPENDIX 21 i'!J12</f>
        <v>28288241</v>
      </c>
      <c r="O12" s="30">
        <f t="shared" si="0"/>
        <v>70029793</v>
      </c>
    </row>
    <row r="13" spans="2:15" ht="32.25" customHeight="1" x14ac:dyDescent="0.3">
      <c r="B13" s="197" t="s">
        <v>98</v>
      </c>
      <c r="C13" s="20">
        <v>943163</v>
      </c>
      <c r="D13" s="20">
        <v>1589098</v>
      </c>
      <c r="E13" s="20">
        <v>778819</v>
      </c>
      <c r="F13" s="20">
        <v>843984</v>
      </c>
      <c r="G13" s="20">
        <v>1453182</v>
      </c>
      <c r="H13" s="20">
        <v>1183004</v>
      </c>
      <c r="I13" s="20">
        <v>1625367</v>
      </c>
      <c r="J13" s="20">
        <v>6890265</v>
      </c>
      <c r="K13" s="20">
        <v>923392</v>
      </c>
      <c r="L13" s="21">
        <f>SUM(C13:K13,'APPENDIX 21 iii'!C13:M13,'APPENDIX 21 ii'!C13:L13,'APPENDIX 21 i'!C13:L13)</f>
        <v>107505362</v>
      </c>
      <c r="N13" s="133">
        <f>'APPENDIX 21 iii'!E13+'APPENDIX 21 ii'!C13+'APPENDIX 21 i'!J13</f>
        <v>13546346</v>
      </c>
      <c r="O13" s="30">
        <f t="shared" si="0"/>
        <v>93959016</v>
      </c>
    </row>
    <row r="14" spans="2:15" ht="32.25" customHeight="1" x14ac:dyDescent="0.3">
      <c r="B14" s="197" t="s">
        <v>99</v>
      </c>
      <c r="C14" s="20">
        <v>0</v>
      </c>
      <c r="D14" s="20">
        <v>0</v>
      </c>
      <c r="E14" s="20">
        <v>0</v>
      </c>
      <c r="F14" s="20">
        <v>0</v>
      </c>
      <c r="G14" s="20">
        <v>0</v>
      </c>
      <c r="H14" s="20">
        <v>0</v>
      </c>
      <c r="I14" s="20">
        <v>0</v>
      </c>
      <c r="J14" s="20">
        <v>0</v>
      </c>
      <c r="K14" s="20">
        <v>0</v>
      </c>
      <c r="L14" s="21">
        <f>SUM(C14:K14,'APPENDIX 21 iii'!C14:M14,'APPENDIX 21 ii'!C14:L14,'APPENDIX 21 i'!C14:L14)</f>
        <v>0</v>
      </c>
      <c r="N14" s="133">
        <f>'APPENDIX 21 iii'!E14+'APPENDIX 21 ii'!C14+'APPENDIX 21 i'!J14</f>
        <v>0</v>
      </c>
      <c r="O14" s="30">
        <f t="shared" si="0"/>
        <v>0</v>
      </c>
    </row>
    <row r="15" spans="2:15" ht="32.25" customHeight="1" x14ac:dyDescent="0.3">
      <c r="B15" s="197" t="s">
        <v>100</v>
      </c>
      <c r="C15" s="20">
        <v>0</v>
      </c>
      <c r="D15" s="20">
        <v>0</v>
      </c>
      <c r="E15" s="20">
        <v>40000</v>
      </c>
      <c r="F15" s="20">
        <v>62656</v>
      </c>
      <c r="G15" s="20">
        <v>0</v>
      </c>
      <c r="H15" s="20">
        <v>0</v>
      </c>
      <c r="I15" s="20">
        <v>56715</v>
      </c>
      <c r="J15" s="20">
        <v>0</v>
      </c>
      <c r="K15" s="20">
        <v>0</v>
      </c>
      <c r="L15" s="21">
        <f>SUM(C15:K15,'APPENDIX 21 iii'!C15:M15,'APPENDIX 21 ii'!C15:L15,'APPENDIX 21 i'!C15:L15)</f>
        <v>1178855</v>
      </c>
      <c r="N15" s="133">
        <f>'APPENDIX 21 iii'!E15+'APPENDIX 21 ii'!C15+'APPENDIX 21 i'!J15</f>
        <v>134494</v>
      </c>
      <c r="O15" s="30">
        <f t="shared" si="0"/>
        <v>1044361</v>
      </c>
    </row>
    <row r="16" spans="2:15" ht="32.25" customHeight="1" x14ac:dyDescent="0.3">
      <c r="B16" s="197" t="s">
        <v>101</v>
      </c>
      <c r="C16" s="20">
        <v>307415</v>
      </c>
      <c r="D16" s="20">
        <v>242548</v>
      </c>
      <c r="E16" s="20">
        <v>261715</v>
      </c>
      <c r="F16" s="20">
        <v>222035</v>
      </c>
      <c r="G16" s="20">
        <v>26015</v>
      </c>
      <c r="H16" s="20">
        <v>48966</v>
      </c>
      <c r="I16" s="20">
        <v>570773</v>
      </c>
      <c r="J16" s="20">
        <v>1441316</v>
      </c>
      <c r="K16" s="20">
        <v>196385</v>
      </c>
      <c r="L16" s="21">
        <f>SUM(C16:K16,'APPENDIX 21 iii'!C16:M16,'APPENDIX 21 ii'!C16:L16,'APPENDIX 21 i'!C16:L16)</f>
        <v>26041617</v>
      </c>
      <c r="N16" s="133">
        <f>'APPENDIX 21 iii'!E16+'APPENDIX 21 ii'!C16+'APPENDIX 21 i'!J16</f>
        <v>2085037</v>
      </c>
      <c r="O16" s="30">
        <f t="shared" si="0"/>
        <v>23956580</v>
      </c>
    </row>
    <row r="17" spans="2:15" ht="32.25" customHeight="1" thickBot="1" x14ac:dyDescent="0.3">
      <c r="B17" s="204" t="s">
        <v>102</v>
      </c>
      <c r="C17" s="210">
        <v>1900569</v>
      </c>
      <c r="D17" s="210">
        <v>2628478</v>
      </c>
      <c r="E17" s="210">
        <v>1422284</v>
      </c>
      <c r="F17" s="210">
        <v>2512035</v>
      </c>
      <c r="G17" s="210">
        <v>2810279</v>
      </c>
      <c r="H17" s="210">
        <v>1673146</v>
      </c>
      <c r="I17" s="210">
        <v>4192588</v>
      </c>
      <c r="J17" s="210">
        <v>15870127</v>
      </c>
      <c r="K17" s="210">
        <v>2393023</v>
      </c>
      <c r="L17" s="210">
        <f>SUM(C17:K17,'APPENDIX 21 iii'!C17:M17,'APPENDIX 21 ii'!C17:L17,'APPENDIX 21 i'!C17:L17)</f>
        <v>233043866</v>
      </c>
      <c r="N17" s="133">
        <f>'APPENDIX 21 iii'!E17+'APPENDIX 21 ii'!C17+'APPENDIX 21 i'!J17</f>
        <v>44054118</v>
      </c>
      <c r="O17" s="30">
        <f t="shared" si="0"/>
        <v>188989748</v>
      </c>
    </row>
    <row r="18" spans="2:15" ht="32.25" customHeight="1" thickTop="1" x14ac:dyDescent="0.3">
      <c r="B18" s="202" t="s">
        <v>103</v>
      </c>
      <c r="C18" s="203">
        <v>0</v>
      </c>
      <c r="D18" s="203">
        <v>0</v>
      </c>
      <c r="E18" s="203">
        <v>0</v>
      </c>
      <c r="F18" s="203">
        <v>299408</v>
      </c>
      <c r="G18" s="203">
        <v>0</v>
      </c>
      <c r="H18" s="203">
        <v>0</v>
      </c>
      <c r="I18" s="203">
        <v>240660</v>
      </c>
      <c r="J18" s="203">
        <v>0</v>
      </c>
      <c r="K18" s="203">
        <v>0</v>
      </c>
      <c r="L18" s="214">
        <f>SUM(C18:K18,'APPENDIX 21 iii'!C18:M18,'APPENDIX 21 ii'!C18:L18,'APPENDIX 21 i'!C18:L18)</f>
        <v>6131649</v>
      </c>
      <c r="N18" s="133">
        <f>'APPENDIX 21 iii'!E18+'APPENDIX 21 ii'!C18+'APPENDIX 21 i'!J18</f>
        <v>541519</v>
      </c>
      <c r="O18" s="30">
        <f t="shared" si="0"/>
        <v>5590130</v>
      </c>
    </row>
    <row r="19" spans="2:15" ht="32.25" customHeight="1" x14ac:dyDescent="0.3">
      <c r="B19" s="197" t="s">
        <v>104</v>
      </c>
      <c r="C19" s="20">
        <v>0</v>
      </c>
      <c r="D19" s="20">
        <v>516700</v>
      </c>
      <c r="E19" s="20">
        <v>21100</v>
      </c>
      <c r="F19" s="20">
        <v>0</v>
      </c>
      <c r="G19" s="20">
        <v>1070451</v>
      </c>
      <c r="H19" s="20">
        <v>483227</v>
      </c>
      <c r="I19" s="20">
        <v>1716399</v>
      </c>
      <c r="J19" s="20">
        <v>3711700</v>
      </c>
      <c r="K19" s="20">
        <v>657300</v>
      </c>
      <c r="L19" s="21">
        <f>SUM(C19:K19,'APPENDIX 21 iii'!C19:M19,'APPENDIX 21 ii'!C19:L19,'APPENDIX 21 i'!C19:L19)</f>
        <v>36027572</v>
      </c>
      <c r="N19" s="133">
        <f>'APPENDIX 21 iii'!E19+'APPENDIX 21 ii'!C19+'APPENDIX 21 i'!J19</f>
        <v>8871111</v>
      </c>
      <c r="O19" s="30">
        <f t="shared" si="0"/>
        <v>27156461</v>
      </c>
    </row>
    <row r="20" spans="2:15" ht="32.25" customHeight="1" x14ac:dyDescent="0.3">
      <c r="B20" s="197" t="s">
        <v>105</v>
      </c>
      <c r="C20" s="20">
        <v>8343</v>
      </c>
      <c r="D20" s="20">
        <v>32133</v>
      </c>
      <c r="E20" s="20">
        <v>27265</v>
      </c>
      <c r="F20" s="20">
        <v>23237</v>
      </c>
      <c r="G20" s="20">
        <v>50386</v>
      </c>
      <c r="H20" s="20">
        <v>28517</v>
      </c>
      <c r="I20" s="20">
        <v>10813</v>
      </c>
      <c r="J20" s="20">
        <v>46806</v>
      </c>
      <c r="K20" s="20">
        <v>101296</v>
      </c>
      <c r="L20" s="21">
        <f>SUM(C20:K20,'APPENDIX 21 iii'!C20:M20,'APPENDIX 21 ii'!C20:L20,'APPENDIX 21 i'!C20:L20)</f>
        <v>2347443</v>
      </c>
      <c r="N20" s="133">
        <f>'APPENDIX 21 iii'!E20+'APPENDIX 21 ii'!C20+'APPENDIX 21 i'!J20</f>
        <v>85241</v>
      </c>
      <c r="O20" s="30">
        <f t="shared" si="0"/>
        <v>2262202</v>
      </c>
    </row>
    <row r="21" spans="2:15" ht="32.25" customHeight="1" x14ac:dyDescent="0.3">
      <c r="B21" s="197" t="s">
        <v>106</v>
      </c>
      <c r="C21" s="20">
        <v>799346</v>
      </c>
      <c r="D21" s="20">
        <v>943376</v>
      </c>
      <c r="E21" s="20">
        <v>32907</v>
      </c>
      <c r="F21" s="20">
        <v>1149032</v>
      </c>
      <c r="G21" s="20">
        <v>332692</v>
      </c>
      <c r="H21" s="20">
        <v>102645</v>
      </c>
      <c r="I21" s="20">
        <v>239061</v>
      </c>
      <c r="J21" s="20">
        <v>4145310</v>
      </c>
      <c r="K21" s="20">
        <v>110991</v>
      </c>
      <c r="L21" s="21">
        <f>SUM(C21:K21,'APPENDIX 21 iii'!C21:M21,'APPENDIX 21 ii'!C21:L21,'APPENDIX 21 i'!C21:L21)</f>
        <v>70145249</v>
      </c>
      <c r="N21" s="133">
        <f>'APPENDIX 21 iii'!E21+'APPENDIX 21 ii'!C21+'APPENDIX 21 i'!J21</f>
        <v>16404322</v>
      </c>
      <c r="O21" s="30">
        <f t="shared" si="0"/>
        <v>53740927</v>
      </c>
    </row>
    <row r="22" spans="2:15" ht="32.25" customHeight="1" x14ac:dyDescent="0.3">
      <c r="B22" s="197" t="s">
        <v>107</v>
      </c>
      <c r="C22" s="20">
        <v>0</v>
      </c>
      <c r="D22" s="20">
        <v>0</v>
      </c>
      <c r="E22" s="20">
        <v>0</v>
      </c>
      <c r="F22" s="20">
        <v>0</v>
      </c>
      <c r="G22" s="20">
        <v>0</v>
      </c>
      <c r="H22" s="20">
        <v>0</v>
      </c>
      <c r="I22" s="20">
        <v>20193</v>
      </c>
      <c r="J22" s="20">
        <v>0</v>
      </c>
      <c r="K22" s="20">
        <v>103000</v>
      </c>
      <c r="L22" s="21">
        <f>SUM(C22:K22,'APPENDIX 21 iii'!C22:M22,'APPENDIX 21 ii'!C22:L22,'APPENDIX 21 i'!C22:L22)</f>
        <v>485968</v>
      </c>
      <c r="N22" s="133">
        <f>'APPENDIX 21 iii'!E22+'APPENDIX 21 ii'!C22+'APPENDIX 21 i'!J22</f>
        <v>0</v>
      </c>
      <c r="O22" s="30">
        <f t="shared" si="0"/>
        <v>485968</v>
      </c>
    </row>
    <row r="23" spans="2:15" ht="32.25" customHeight="1" x14ac:dyDescent="0.3">
      <c r="B23" s="197" t="s">
        <v>108</v>
      </c>
      <c r="C23" s="20">
        <v>0</v>
      </c>
      <c r="D23" s="20">
        <v>0</v>
      </c>
      <c r="E23" s="20">
        <v>0</v>
      </c>
      <c r="F23" s="20">
        <v>0</v>
      </c>
      <c r="G23" s="20">
        <v>0</v>
      </c>
      <c r="H23" s="20">
        <v>0</v>
      </c>
      <c r="I23" s="20">
        <v>615600</v>
      </c>
      <c r="J23" s="20">
        <v>0</v>
      </c>
      <c r="K23" s="20">
        <v>245251</v>
      </c>
      <c r="L23" s="21">
        <f>SUM(C23:K23,'APPENDIX 21 iii'!C23:M23,'APPENDIX 21 ii'!C23:L23,'APPENDIX 21 i'!C23:L23)</f>
        <v>10429042</v>
      </c>
      <c r="N23" s="133">
        <f>'APPENDIX 21 iii'!E23+'APPENDIX 21 ii'!C23+'APPENDIX 21 i'!J23</f>
        <v>4653875</v>
      </c>
      <c r="O23" s="30">
        <f t="shared" si="0"/>
        <v>5775167</v>
      </c>
    </row>
    <row r="24" spans="2:15" ht="32.25" customHeight="1" x14ac:dyDescent="0.3">
      <c r="B24" s="197" t="s">
        <v>109</v>
      </c>
      <c r="C24" s="20">
        <v>70447</v>
      </c>
      <c r="D24" s="20">
        <v>20000</v>
      </c>
      <c r="E24" s="20">
        <v>55044</v>
      </c>
      <c r="F24" s="20">
        <v>11170</v>
      </c>
      <c r="G24" s="20">
        <v>26249</v>
      </c>
      <c r="H24" s="20">
        <v>0</v>
      </c>
      <c r="I24" s="20">
        <v>20000</v>
      </c>
      <c r="J24" s="20">
        <v>713022</v>
      </c>
      <c r="K24" s="20">
        <v>0</v>
      </c>
      <c r="L24" s="21">
        <f>SUM(C24:K24,'APPENDIX 21 iii'!C24:M24,'APPENDIX 21 ii'!C24:L24,'APPENDIX 21 i'!C24:L24)</f>
        <v>4067854</v>
      </c>
      <c r="N24" s="133">
        <f>'APPENDIX 21 iii'!E24+'APPENDIX 21 ii'!C24+'APPENDIX 21 i'!J24</f>
        <v>1022307</v>
      </c>
      <c r="O24" s="30">
        <f t="shared" si="0"/>
        <v>3045547</v>
      </c>
    </row>
    <row r="25" spans="2:15" ht="32.25" customHeight="1" x14ac:dyDescent="0.3">
      <c r="B25" s="197" t="s">
        <v>110</v>
      </c>
      <c r="C25" s="20">
        <v>0</v>
      </c>
      <c r="D25" s="20">
        <v>0</v>
      </c>
      <c r="E25" s="20">
        <v>0</v>
      </c>
      <c r="F25" s="20">
        <v>0</v>
      </c>
      <c r="G25" s="20">
        <v>0</v>
      </c>
      <c r="H25" s="20">
        <v>0</v>
      </c>
      <c r="I25" s="20">
        <v>0</v>
      </c>
      <c r="J25" s="20">
        <v>0</v>
      </c>
      <c r="K25" s="20">
        <v>0</v>
      </c>
      <c r="L25" s="21">
        <f>SUM(C25:K25,'APPENDIX 21 iii'!C25:M25,'APPENDIX 21 ii'!C25:L25,'APPENDIX 21 i'!C25:L25)</f>
        <v>101942</v>
      </c>
      <c r="N25" s="133">
        <f>'APPENDIX 21 iii'!E25+'APPENDIX 21 ii'!C25+'APPENDIX 21 i'!J25</f>
        <v>0</v>
      </c>
      <c r="O25" s="30">
        <f t="shared" si="0"/>
        <v>101942</v>
      </c>
    </row>
    <row r="26" spans="2:15" ht="32.25" customHeight="1" x14ac:dyDescent="0.3">
      <c r="B26" s="197" t="s">
        <v>111</v>
      </c>
      <c r="C26" s="20">
        <v>0</v>
      </c>
      <c r="D26" s="20">
        <v>0</v>
      </c>
      <c r="E26" s="20">
        <v>0</v>
      </c>
      <c r="F26" s="20">
        <v>0</v>
      </c>
      <c r="G26" s="20">
        <v>0</v>
      </c>
      <c r="H26" s="20">
        <v>0</v>
      </c>
      <c r="I26" s="20">
        <v>0</v>
      </c>
      <c r="J26" s="20">
        <v>0</v>
      </c>
      <c r="K26" s="20">
        <v>0</v>
      </c>
      <c r="L26" s="21">
        <f>SUM(C26:K26,'APPENDIX 21 iii'!C26:M26,'APPENDIX 21 ii'!C26:L26,'APPENDIX 21 i'!C26:L26)</f>
        <v>0</v>
      </c>
      <c r="N26" s="133">
        <f>'APPENDIX 21 iii'!E26+'APPENDIX 21 ii'!C26+'APPENDIX 21 i'!J26</f>
        <v>0</v>
      </c>
      <c r="O26" s="30">
        <f t="shared" si="0"/>
        <v>0</v>
      </c>
    </row>
    <row r="27" spans="2:15" ht="32.25" customHeight="1" x14ac:dyDescent="0.3">
      <c r="B27" s="197" t="s">
        <v>112</v>
      </c>
      <c r="C27" s="20">
        <v>33808</v>
      </c>
      <c r="D27" s="20">
        <v>732</v>
      </c>
      <c r="E27" s="20">
        <v>0</v>
      </c>
      <c r="F27" s="20">
        <v>204214</v>
      </c>
      <c r="G27" s="20">
        <v>17865</v>
      </c>
      <c r="H27" s="20">
        <v>0</v>
      </c>
      <c r="I27" s="20">
        <v>6220</v>
      </c>
      <c r="J27" s="20">
        <v>1287263</v>
      </c>
      <c r="K27" s="20">
        <v>0</v>
      </c>
      <c r="L27" s="21">
        <f>SUM(C27:K27,'APPENDIX 21 iii'!C27:M27,'APPENDIX 21 ii'!C27:L27,'APPENDIX 21 i'!C27:L27)</f>
        <v>9437595</v>
      </c>
      <c r="N27" s="133">
        <f>'APPENDIX 21 iii'!E27+'APPENDIX 21 ii'!C27+'APPENDIX 21 i'!J27</f>
        <v>1297214</v>
      </c>
      <c r="O27" s="30">
        <f t="shared" si="0"/>
        <v>8140381</v>
      </c>
    </row>
    <row r="28" spans="2:15" ht="32.25" customHeight="1" x14ac:dyDescent="0.3">
      <c r="B28" s="197" t="s">
        <v>272</v>
      </c>
      <c r="C28" s="20">
        <v>0</v>
      </c>
      <c r="D28" s="20">
        <v>0</v>
      </c>
      <c r="E28" s="20">
        <v>0</v>
      </c>
      <c r="F28" s="20">
        <v>6916</v>
      </c>
      <c r="G28" s="20">
        <v>64897</v>
      </c>
      <c r="H28" s="20">
        <v>59</v>
      </c>
      <c r="I28" s="20">
        <v>7985</v>
      </c>
      <c r="J28" s="20">
        <v>114582</v>
      </c>
      <c r="K28" s="20">
        <v>0</v>
      </c>
      <c r="L28" s="21">
        <f>SUM(C28:K28,'APPENDIX 21 iii'!C28:M28,'APPENDIX 21 ii'!C28:L28,'APPENDIX 21 i'!C28:L28)</f>
        <v>3566171</v>
      </c>
      <c r="N28" s="133">
        <f>'APPENDIX 21 iii'!E28+'APPENDIX 21 ii'!C28+'APPENDIX 21 i'!J28</f>
        <v>202231</v>
      </c>
      <c r="O28" s="30">
        <f t="shared" si="0"/>
        <v>3363940</v>
      </c>
    </row>
    <row r="29" spans="2:15" ht="32.25" customHeight="1" x14ac:dyDescent="0.3">
      <c r="B29" s="197" t="s">
        <v>114</v>
      </c>
      <c r="C29" s="20">
        <v>0</v>
      </c>
      <c r="D29" s="20">
        <v>0</v>
      </c>
      <c r="E29" s="20">
        <v>0</v>
      </c>
      <c r="F29" s="20">
        <v>0</v>
      </c>
      <c r="G29" s="20">
        <v>0</v>
      </c>
      <c r="H29" s="20">
        <v>0</v>
      </c>
      <c r="I29" s="20">
        <v>0</v>
      </c>
      <c r="J29" s="20">
        <v>0</v>
      </c>
      <c r="K29" s="20">
        <v>0</v>
      </c>
      <c r="L29" s="21">
        <f>SUM(C29:K29,'APPENDIX 21 iii'!C29:M29,'APPENDIX 21 ii'!C29:L29,'APPENDIX 21 i'!C29:L29)</f>
        <v>491</v>
      </c>
      <c r="N29" s="133">
        <f>'APPENDIX 21 iii'!E29+'APPENDIX 21 ii'!C29+'APPENDIX 21 i'!J29</f>
        <v>89</v>
      </c>
      <c r="O29" s="30">
        <f t="shared" si="0"/>
        <v>402</v>
      </c>
    </row>
    <row r="30" spans="2:15" ht="32.25" customHeight="1" x14ac:dyDescent="0.3">
      <c r="B30" s="197" t="s">
        <v>115</v>
      </c>
      <c r="C30" s="20">
        <v>0</v>
      </c>
      <c r="D30" s="20">
        <v>0</v>
      </c>
      <c r="E30" s="20">
        <v>0</v>
      </c>
      <c r="F30" s="20">
        <v>0</v>
      </c>
      <c r="G30" s="20">
        <v>0</v>
      </c>
      <c r="H30" s="20">
        <v>0</v>
      </c>
      <c r="I30" s="20">
        <v>0</v>
      </c>
      <c r="J30" s="20">
        <v>0</v>
      </c>
      <c r="K30" s="20">
        <v>0</v>
      </c>
      <c r="L30" s="21">
        <f>SUM(C30:K30,'APPENDIX 21 iii'!C30:M30,'APPENDIX 21 ii'!C30:L30,'APPENDIX 21 i'!C30:L30)</f>
        <v>0</v>
      </c>
      <c r="N30" s="133">
        <f>'APPENDIX 21 iii'!E30+'APPENDIX 21 ii'!C30+'APPENDIX 21 i'!J30</f>
        <v>0</v>
      </c>
      <c r="O30" s="30">
        <f t="shared" si="0"/>
        <v>0</v>
      </c>
    </row>
    <row r="31" spans="2:15" ht="32.25" customHeight="1" x14ac:dyDescent="0.3">
      <c r="B31" s="197" t="s">
        <v>116</v>
      </c>
      <c r="C31" s="20">
        <v>0</v>
      </c>
      <c r="D31" s="20">
        <v>2234</v>
      </c>
      <c r="E31" s="20">
        <v>0</v>
      </c>
      <c r="F31" s="20">
        <v>7734</v>
      </c>
      <c r="G31" s="20">
        <v>170317</v>
      </c>
      <c r="H31" s="20">
        <v>0</v>
      </c>
      <c r="I31" s="20">
        <v>877291</v>
      </c>
      <c r="J31" s="20">
        <v>1328149</v>
      </c>
      <c r="K31" s="20">
        <v>20034</v>
      </c>
      <c r="L31" s="21">
        <f>SUM(C31:K31,'APPENDIX 21 iii'!C31:M31,'APPENDIX 21 ii'!C31:L31,'APPENDIX 21 i'!C31:L31)</f>
        <v>3012608</v>
      </c>
      <c r="N31" s="133">
        <f>'APPENDIX 21 iii'!E31+'APPENDIX 21 ii'!C31+'APPENDIX 21 i'!J31</f>
        <v>17548</v>
      </c>
      <c r="O31" s="30">
        <f t="shared" si="0"/>
        <v>2995060</v>
      </c>
    </row>
    <row r="32" spans="2:15" ht="32.25" customHeight="1" x14ac:dyDescent="0.3">
      <c r="B32" s="197" t="s">
        <v>117</v>
      </c>
      <c r="C32" s="20">
        <v>6789</v>
      </c>
      <c r="D32" s="20">
        <v>0</v>
      </c>
      <c r="E32" s="20">
        <v>0</v>
      </c>
      <c r="F32" s="20">
        <v>135863</v>
      </c>
      <c r="G32" s="20">
        <v>0</v>
      </c>
      <c r="H32" s="20">
        <v>0</v>
      </c>
      <c r="I32" s="20">
        <v>0</v>
      </c>
      <c r="J32" s="20">
        <v>290356</v>
      </c>
      <c r="K32" s="20">
        <v>0</v>
      </c>
      <c r="L32" s="21">
        <f>SUM(C32:K32,'APPENDIX 21 iii'!C32:M32,'APPENDIX 21 ii'!C32:L32,'APPENDIX 21 i'!C32:L32)</f>
        <v>1764856</v>
      </c>
      <c r="N32" s="133">
        <f>'APPENDIX 21 iii'!E32+'APPENDIX 21 ii'!C32+'APPENDIX 21 i'!J32</f>
        <v>761854</v>
      </c>
      <c r="O32" s="30">
        <f t="shared" si="0"/>
        <v>1003002</v>
      </c>
    </row>
    <row r="33" spans="1:15" ht="32.25" customHeight="1" x14ac:dyDescent="0.3">
      <c r="B33" s="197" t="s">
        <v>118</v>
      </c>
      <c r="C33" s="20">
        <v>367299</v>
      </c>
      <c r="D33" s="20">
        <v>78595</v>
      </c>
      <c r="E33" s="20">
        <v>357123</v>
      </c>
      <c r="F33" s="20">
        <v>264879</v>
      </c>
      <c r="G33" s="20">
        <v>98094</v>
      </c>
      <c r="H33" s="20">
        <v>133772</v>
      </c>
      <c r="I33" s="20">
        <v>20536</v>
      </c>
      <c r="J33" s="20">
        <v>534408</v>
      </c>
      <c r="K33" s="20">
        <v>214108</v>
      </c>
      <c r="L33" s="21">
        <f>SUM(C33:K33,'APPENDIX 21 iii'!C33:M33,'APPENDIX 21 ii'!C33:L33,'APPENDIX 21 i'!C33:L33)</f>
        <v>18558381</v>
      </c>
      <c r="N33" s="133">
        <f>'APPENDIX 21 iii'!E33+'APPENDIX 21 ii'!C33+'APPENDIX 21 i'!J33</f>
        <v>1519829</v>
      </c>
      <c r="O33" s="30">
        <f t="shared" si="0"/>
        <v>17038552</v>
      </c>
    </row>
    <row r="34" spans="1:15" ht="32.25" customHeight="1" x14ac:dyDescent="0.3">
      <c r="B34" s="197" t="s">
        <v>119</v>
      </c>
      <c r="C34" s="20">
        <v>71616</v>
      </c>
      <c r="D34" s="20">
        <v>46516</v>
      </c>
      <c r="E34" s="20">
        <v>126546</v>
      </c>
      <c r="F34" s="20">
        <v>45311</v>
      </c>
      <c r="G34" s="20">
        <v>35247</v>
      </c>
      <c r="H34" s="20">
        <v>4965</v>
      </c>
      <c r="I34" s="20">
        <v>66712</v>
      </c>
      <c r="J34" s="20">
        <v>444070</v>
      </c>
      <c r="K34" s="20">
        <v>114282</v>
      </c>
      <c r="L34" s="21">
        <f>SUM(C34:K34,'APPENDIX 21 iii'!C34:M34,'APPENDIX 21 ii'!C34:L34,'APPENDIX 21 i'!C34:L34)</f>
        <v>5355850</v>
      </c>
      <c r="N34" s="133">
        <f>'APPENDIX 21 iii'!E34+'APPENDIX 21 ii'!C34+'APPENDIX 21 i'!J34</f>
        <v>503850</v>
      </c>
      <c r="O34" s="30">
        <f t="shared" si="0"/>
        <v>4852000</v>
      </c>
    </row>
    <row r="35" spans="1:15" ht="32.25" customHeight="1" x14ac:dyDescent="0.3">
      <c r="B35" s="197" t="s">
        <v>120</v>
      </c>
      <c r="C35" s="20">
        <v>188892</v>
      </c>
      <c r="D35" s="20">
        <v>604764</v>
      </c>
      <c r="E35" s="20">
        <v>330804</v>
      </c>
      <c r="F35" s="20">
        <v>255502</v>
      </c>
      <c r="G35" s="20">
        <v>613792</v>
      </c>
      <c r="H35" s="20">
        <v>725447</v>
      </c>
      <c r="I35" s="20">
        <v>208975</v>
      </c>
      <c r="J35" s="20">
        <v>1913073</v>
      </c>
      <c r="K35" s="20">
        <v>555010</v>
      </c>
      <c r="L35" s="21">
        <f>SUM(C35:K35,'APPENDIX 21 iii'!C35:M35,'APPENDIX 21 ii'!C35:L35,'APPENDIX 21 i'!C35:L35)</f>
        <v>36850376</v>
      </c>
      <c r="N35" s="133">
        <f>'APPENDIX 21 iii'!E35+'APPENDIX 21 ii'!C35+'APPENDIX 21 i'!J35</f>
        <v>4657436</v>
      </c>
      <c r="O35" s="30">
        <f t="shared" si="0"/>
        <v>32192940</v>
      </c>
    </row>
    <row r="36" spans="1:15" ht="32.25" customHeight="1" x14ac:dyDescent="0.3">
      <c r="B36" s="197" t="s">
        <v>121</v>
      </c>
      <c r="C36" s="20">
        <v>81115</v>
      </c>
      <c r="D36" s="20">
        <v>0</v>
      </c>
      <c r="E36" s="20">
        <v>0</v>
      </c>
      <c r="F36" s="20">
        <v>0</v>
      </c>
      <c r="G36" s="20">
        <v>180914</v>
      </c>
      <c r="H36" s="20">
        <v>2831</v>
      </c>
      <c r="I36" s="20">
        <v>31888</v>
      </c>
      <c r="J36" s="20">
        <v>343256</v>
      </c>
      <c r="K36" s="20">
        <v>152983</v>
      </c>
      <c r="L36" s="21">
        <f>SUM(C36:K36,'APPENDIX 21 iii'!C36:M36,'APPENDIX 21 ii'!C36:L36,'APPENDIX 21 i'!C36:L36)</f>
        <v>6405634</v>
      </c>
      <c r="N36" s="133">
        <f>'APPENDIX 21 iii'!E36+'APPENDIX 21 ii'!C36+'APPENDIX 21 i'!J36</f>
        <v>525581</v>
      </c>
      <c r="O36" s="30">
        <f t="shared" si="0"/>
        <v>5880053</v>
      </c>
    </row>
    <row r="37" spans="1:15" ht="32.25" customHeight="1" x14ac:dyDescent="0.3">
      <c r="B37" s="197" t="s">
        <v>122</v>
      </c>
      <c r="C37" s="20">
        <v>159795</v>
      </c>
      <c r="D37" s="20">
        <v>366644</v>
      </c>
      <c r="E37" s="20">
        <v>406180</v>
      </c>
      <c r="F37" s="20">
        <v>27402</v>
      </c>
      <c r="G37" s="20">
        <v>74844</v>
      </c>
      <c r="H37" s="20">
        <v>125736</v>
      </c>
      <c r="I37" s="20">
        <v>40671</v>
      </c>
      <c r="J37" s="20">
        <v>525471</v>
      </c>
      <c r="K37" s="20">
        <v>81486</v>
      </c>
      <c r="L37" s="21">
        <f>SUM(C37:K37,'APPENDIX 21 iii'!C37:M37,'APPENDIX 21 ii'!C37:L37,'APPENDIX 21 i'!C37:L37)</f>
        <v>10190718</v>
      </c>
      <c r="N37" s="133">
        <f>'APPENDIX 21 iii'!E37+'APPENDIX 21 ii'!C37+'APPENDIX 21 i'!J37</f>
        <v>346355</v>
      </c>
      <c r="O37" s="30">
        <f t="shared" si="0"/>
        <v>9844363</v>
      </c>
    </row>
    <row r="38" spans="1:15" ht="32.25" customHeight="1" x14ac:dyDescent="0.3">
      <c r="B38" s="197" t="s">
        <v>123</v>
      </c>
      <c r="C38" s="20">
        <v>113120</v>
      </c>
      <c r="D38" s="20">
        <v>16784</v>
      </c>
      <c r="E38" s="20">
        <v>65314</v>
      </c>
      <c r="F38" s="20">
        <v>81367</v>
      </c>
      <c r="G38" s="20">
        <v>74530</v>
      </c>
      <c r="H38" s="20">
        <v>65947</v>
      </c>
      <c r="I38" s="20">
        <v>69583</v>
      </c>
      <c r="J38" s="20">
        <v>472660</v>
      </c>
      <c r="K38" s="20">
        <v>37284</v>
      </c>
      <c r="L38" s="21">
        <f>SUM(C38:K38,'APPENDIX 21 iii'!C38:M38,'APPENDIX 21 ii'!C38:L38,'APPENDIX 21 i'!C38:L38)</f>
        <v>8164465</v>
      </c>
      <c r="N38" s="133">
        <f>'APPENDIX 21 iii'!E38+'APPENDIX 21 ii'!C38+'APPENDIX 21 i'!J38</f>
        <v>2643755</v>
      </c>
      <c r="O38" s="30">
        <f t="shared" si="0"/>
        <v>5520710</v>
      </c>
    </row>
    <row r="39" spans="1:15" ht="25.5" customHeight="1" thickBot="1" x14ac:dyDescent="0.3">
      <c r="B39" s="204" t="s">
        <v>124</v>
      </c>
      <c r="C39" s="210">
        <v>1900569</v>
      </c>
      <c r="D39" s="210">
        <v>2628478</v>
      </c>
      <c r="E39" s="210">
        <v>1422284</v>
      </c>
      <c r="F39" s="210">
        <v>2512035</v>
      </c>
      <c r="G39" s="210">
        <v>2810279</v>
      </c>
      <c r="H39" s="210">
        <v>1673146</v>
      </c>
      <c r="I39" s="210">
        <v>4192588</v>
      </c>
      <c r="J39" s="210">
        <v>15870127</v>
      </c>
      <c r="K39" s="210">
        <v>2393023</v>
      </c>
      <c r="L39" s="210">
        <f>SUM(C39:K39,'APPENDIX 21 iii'!C39:M39,'APPENDIX 21 ii'!C39:L39,'APPENDIX 21 i'!C39:L39)</f>
        <v>233043866</v>
      </c>
      <c r="N39" s="133">
        <f>'APPENDIX 21 iii'!E39+'APPENDIX 21 ii'!C39+'APPENDIX 21 i'!J39</f>
        <v>44054118</v>
      </c>
      <c r="O39" s="30">
        <f t="shared" si="0"/>
        <v>188989748</v>
      </c>
    </row>
    <row r="40" spans="1:15" ht="15.75" thickTop="1" x14ac:dyDescent="0.25">
      <c r="A40" s="22"/>
      <c r="B40" s="297" t="s">
        <v>254</v>
      </c>
      <c r="C40" s="297"/>
      <c r="D40" s="297"/>
      <c r="E40" s="297"/>
      <c r="F40" s="297"/>
      <c r="G40" s="297"/>
      <c r="H40" s="297"/>
      <c r="I40" s="297"/>
      <c r="J40" s="297"/>
      <c r="K40" s="287"/>
      <c r="L40" s="287"/>
    </row>
    <row r="41" spans="1:15" x14ac:dyDescent="0.25">
      <c r="B41" s="22"/>
      <c r="C41" s="209"/>
      <c r="D41" s="209"/>
      <c r="E41" s="209"/>
      <c r="F41" s="209"/>
      <c r="G41" s="209"/>
      <c r="H41" s="209"/>
      <c r="I41" s="209"/>
      <c r="J41" s="209"/>
      <c r="K41" s="209"/>
      <c r="L41" s="209"/>
    </row>
    <row r="42" spans="1:15" x14ac:dyDescent="0.25">
      <c r="C42" s="29"/>
      <c r="D42" s="29"/>
      <c r="E42" s="29"/>
      <c r="F42" s="29"/>
      <c r="G42" s="29"/>
      <c r="H42" s="29"/>
      <c r="I42" s="211"/>
      <c r="J42" s="29"/>
      <c r="K42" s="29"/>
      <c r="L42" s="29"/>
    </row>
    <row r="43" spans="1:15" x14ac:dyDescent="0.25">
      <c r="C43" s="29"/>
      <c r="D43" s="29"/>
      <c r="E43" s="29"/>
      <c r="F43" s="29"/>
      <c r="G43" s="29"/>
      <c r="H43" s="29"/>
      <c r="I43" s="29"/>
      <c r="J43" s="29"/>
      <c r="K43" s="29"/>
      <c r="L43" s="29"/>
    </row>
    <row r="44" spans="1:15" x14ac:dyDescent="0.25">
      <c r="C44" s="29"/>
      <c r="D44" s="29"/>
      <c r="E44" s="29"/>
      <c r="F44" s="29"/>
      <c r="G44" s="29"/>
      <c r="H44" s="29"/>
      <c r="I44" s="29"/>
      <c r="J44" s="29"/>
      <c r="K44" s="29"/>
      <c r="L44" s="29"/>
    </row>
  </sheetData>
  <sheetProtection sheet="1" objects="1" scenarios="1"/>
  <mergeCells count="4">
    <mergeCell ref="B3:L3"/>
    <mergeCell ref="B4:L4"/>
    <mergeCell ref="B40:J40"/>
    <mergeCell ref="K40:L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3:Q50"/>
  <sheetViews>
    <sheetView showGridLines="0" topLeftCell="A46" zoomScale="78" zoomScaleNormal="78" zoomScaleSheetLayoutView="70" workbookViewId="0">
      <selection activeCell="G63" sqref="G63"/>
    </sheetView>
  </sheetViews>
  <sheetFormatPr defaultColWidth="9.140625" defaultRowHeight="19.5" customHeight="1" x14ac:dyDescent="0.25"/>
  <cols>
    <col min="1" max="1" width="14" style="10" customWidth="1"/>
    <col min="2" max="2" width="46" style="18" customWidth="1"/>
    <col min="3" max="3" width="22.85546875" style="10" customWidth="1"/>
    <col min="4" max="4" width="15.42578125" style="10" customWidth="1"/>
    <col min="5" max="5" width="13.28515625" style="10" bestFit="1" customWidth="1"/>
    <col min="6" max="6" width="16.7109375" style="10" customWidth="1"/>
    <col min="7" max="7" width="20.42578125" style="10" customWidth="1"/>
    <col min="8" max="8" width="16.7109375" style="10" customWidth="1"/>
    <col min="9" max="9" width="16" style="10" bestFit="1" customWidth="1"/>
    <col min="10" max="10" width="22.85546875" style="10" customWidth="1"/>
    <col min="11" max="11" width="16.85546875" style="10" customWidth="1"/>
    <col min="12" max="12" width="17.5703125" style="10" customWidth="1"/>
    <col min="13" max="13" width="17.28515625" style="10" customWidth="1"/>
    <col min="14" max="14" width="18.140625" style="10" bestFit="1" customWidth="1"/>
    <col min="15" max="15" width="14" style="10" customWidth="1"/>
    <col min="16" max="16" width="15.140625" style="10" customWidth="1"/>
    <col min="17" max="17" width="20.140625" style="10" customWidth="1"/>
    <col min="18" max="16384" width="9.140625" style="10"/>
  </cols>
  <sheetData>
    <row r="3" spans="2:17" ht="20.25" customHeight="1" x14ac:dyDescent="0.25">
      <c r="B3" s="235" t="s">
        <v>203</v>
      </c>
      <c r="C3" s="236"/>
      <c r="D3" s="236"/>
      <c r="E3" s="236"/>
      <c r="F3" s="236"/>
      <c r="G3" s="236"/>
      <c r="H3" s="236"/>
      <c r="I3" s="236"/>
      <c r="J3" s="236"/>
      <c r="K3" s="236"/>
      <c r="L3" s="236"/>
      <c r="M3" s="236"/>
      <c r="N3" s="236"/>
      <c r="O3" s="236"/>
      <c r="P3" s="236"/>
      <c r="Q3" s="237"/>
    </row>
    <row r="4" spans="2:17" s="23" customFormat="1" ht="45" x14ac:dyDescent="0.25">
      <c r="B4" s="60" t="s">
        <v>0</v>
      </c>
      <c r="C4" s="61" t="s">
        <v>1</v>
      </c>
      <c r="D4" s="61" t="s">
        <v>2</v>
      </c>
      <c r="E4" s="61" t="s">
        <v>3</v>
      </c>
      <c r="F4" s="61" t="s">
        <v>4</v>
      </c>
      <c r="G4" s="61" t="s">
        <v>5</v>
      </c>
      <c r="H4" s="61" t="s">
        <v>6</v>
      </c>
      <c r="I4" s="61" t="s">
        <v>7</v>
      </c>
      <c r="J4" s="61" t="s">
        <v>8</v>
      </c>
      <c r="K4" s="62" t="s">
        <v>9</v>
      </c>
      <c r="L4" s="62" t="s">
        <v>10</v>
      </c>
      <c r="M4" s="62" t="s">
        <v>11</v>
      </c>
      <c r="N4" s="62" t="s">
        <v>12</v>
      </c>
      <c r="O4" s="62" t="s">
        <v>13</v>
      </c>
      <c r="P4" s="62" t="s">
        <v>14</v>
      </c>
      <c r="Q4" s="62" t="s">
        <v>159</v>
      </c>
    </row>
    <row r="5" spans="2:17" ht="24.75" customHeight="1" x14ac:dyDescent="0.25">
      <c r="B5" s="242" t="s">
        <v>16</v>
      </c>
      <c r="C5" s="243"/>
      <c r="D5" s="243"/>
      <c r="E5" s="243"/>
      <c r="F5" s="243"/>
      <c r="G5" s="243"/>
      <c r="H5" s="243"/>
      <c r="I5" s="243"/>
      <c r="J5" s="243"/>
      <c r="K5" s="243"/>
      <c r="L5" s="243"/>
      <c r="M5" s="243"/>
      <c r="N5" s="243"/>
      <c r="O5" s="243"/>
      <c r="P5" s="243"/>
      <c r="Q5" s="244"/>
    </row>
    <row r="6" spans="2:17" ht="24.75" customHeight="1" x14ac:dyDescent="0.3">
      <c r="B6" s="19" t="s">
        <v>17</v>
      </c>
      <c r="C6" s="20">
        <v>0</v>
      </c>
      <c r="D6" s="20">
        <v>0</v>
      </c>
      <c r="E6" s="20">
        <v>0</v>
      </c>
      <c r="F6" s="20">
        <v>0</v>
      </c>
      <c r="G6" s="20">
        <v>299824</v>
      </c>
      <c r="H6" s="20">
        <v>0</v>
      </c>
      <c r="I6" s="20">
        <v>299824</v>
      </c>
      <c r="J6" s="20">
        <v>-299824</v>
      </c>
      <c r="K6" s="20">
        <v>0</v>
      </c>
      <c r="L6" s="20">
        <v>-299824</v>
      </c>
      <c r="M6" s="20">
        <v>-344837</v>
      </c>
      <c r="N6" s="20">
        <v>0</v>
      </c>
      <c r="O6" s="20">
        <v>0</v>
      </c>
      <c r="P6" s="20">
        <v>0</v>
      </c>
      <c r="Q6" s="21">
        <v>-644662</v>
      </c>
    </row>
    <row r="7" spans="2:17" ht="24.75" customHeight="1" x14ac:dyDescent="0.3">
      <c r="B7" s="19" t="s">
        <v>18</v>
      </c>
      <c r="C7" s="20">
        <v>39451</v>
      </c>
      <c r="D7" s="20">
        <v>0</v>
      </c>
      <c r="E7" s="20">
        <v>0</v>
      </c>
      <c r="F7" s="20">
        <v>39451</v>
      </c>
      <c r="G7" s="20">
        <v>0</v>
      </c>
      <c r="H7" s="20">
        <v>0</v>
      </c>
      <c r="I7" s="20">
        <v>0</v>
      </c>
      <c r="J7" s="20">
        <v>39451</v>
      </c>
      <c r="K7" s="20">
        <v>0</v>
      </c>
      <c r="L7" s="20">
        <v>39451</v>
      </c>
      <c r="M7" s="20">
        <v>506236</v>
      </c>
      <c r="N7" s="20">
        <v>0</v>
      </c>
      <c r="O7" s="20">
        <v>0</v>
      </c>
      <c r="P7" s="20">
        <v>0</v>
      </c>
      <c r="Q7" s="21">
        <v>545687</v>
      </c>
    </row>
    <row r="8" spans="2:17" ht="24.75" customHeight="1" x14ac:dyDescent="0.3">
      <c r="B8" s="19" t="s">
        <v>19</v>
      </c>
      <c r="C8" s="20">
        <v>177352</v>
      </c>
      <c r="D8" s="20">
        <v>184465</v>
      </c>
      <c r="E8" s="20">
        <v>-31549</v>
      </c>
      <c r="F8" s="20">
        <v>330269</v>
      </c>
      <c r="G8" s="20">
        <v>0</v>
      </c>
      <c r="H8" s="20">
        <v>0</v>
      </c>
      <c r="I8" s="20">
        <v>0</v>
      </c>
      <c r="J8" s="20">
        <v>330269</v>
      </c>
      <c r="K8" s="20">
        <v>99080</v>
      </c>
      <c r="L8" s="20">
        <v>231189</v>
      </c>
      <c r="M8" s="20">
        <v>1332637</v>
      </c>
      <c r="N8" s="20">
        <v>0</v>
      </c>
      <c r="O8" s="20">
        <v>0</v>
      </c>
      <c r="P8" s="20">
        <v>0</v>
      </c>
      <c r="Q8" s="21">
        <v>1563826</v>
      </c>
    </row>
    <row r="9" spans="2:17" ht="24.75" customHeight="1" x14ac:dyDescent="0.3">
      <c r="B9" s="19" t="s">
        <v>145</v>
      </c>
      <c r="C9" s="20">
        <v>0</v>
      </c>
      <c r="D9" s="20">
        <v>13497</v>
      </c>
      <c r="E9" s="20">
        <v>0</v>
      </c>
      <c r="F9" s="20">
        <v>13497</v>
      </c>
      <c r="G9" s="20">
        <v>217677</v>
      </c>
      <c r="H9" s="20">
        <v>0</v>
      </c>
      <c r="I9" s="20">
        <v>217677</v>
      </c>
      <c r="J9" s="20">
        <v>-204180</v>
      </c>
      <c r="K9" s="20">
        <v>-61254</v>
      </c>
      <c r="L9" s="20">
        <v>-142926</v>
      </c>
      <c r="M9" s="20">
        <v>-154663</v>
      </c>
      <c r="N9" s="20">
        <v>0</v>
      </c>
      <c r="O9" s="20">
        <v>0</v>
      </c>
      <c r="P9" s="20">
        <v>0</v>
      </c>
      <c r="Q9" s="21">
        <v>-297589</v>
      </c>
    </row>
    <row r="10" spans="2:17" ht="24.75" customHeight="1" x14ac:dyDescent="0.3">
      <c r="B10" s="19" t="s">
        <v>20</v>
      </c>
      <c r="C10" s="20">
        <v>5185</v>
      </c>
      <c r="D10" s="20">
        <v>765840</v>
      </c>
      <c r="E10" s="20">
        <v>0</v>
      </c>
      <c r="F10" s="20">
        <v>771025</v>
      </c>
      <c r="G10" s="20">
        <v>0</v>
      </c>
      <c r="H10" s="20">
        <v>0</v>
      </c>
      <c r="I10" s="20">
        <v>143000</v>
      </c>
      <c r="J10" s="20">
        <v>628025</v>
      </c>
      <c r="K10" s="20">
        <v>153397</v>
      </c>
      <c r="L10" s="20">
        <v>474629</v>
      </c>
      <c r="M10" s="20">
        <v>4277802</v>
      </c>
      <c r="N10" s="20">
        <v>0</v>
      </c>
      <c r="O10" s="20">
        <v>0</v>
      </c>
      <c r="P10" s="20">
        <v>1500000</v>
      </c>
      <c r="Q10" s="21">
        <v>3252430</v>
      </c>
    </row>
    <row r="11" spans="2:17" ht="24.75" customHeight="1" x14ac:dyDescent="0.3">
      <c r="B11" s="19" t="s">
        <v>139</v>
      </c>
      <c r="C11" s="20">
        <v>0</v>
      </c>
      <c r="D11" s="20">
        <v>0</v>
      </c>
      <c r="E11" s="20">
        <v>0</v>
      </c>
      <c r="F11" s="20">
        <v>0</v>
      </c>
      <c r="G11" s="20">
        <v>52633</v>
      </c>
      <c r="H11" s="20">
        <v>0</v>
      </c>
      <c r="I11" s="20">
        <v>52633</v>
      </c>
      <c r="J11" s="20">
        <v>-52633</v>
      </c>
      <c r="K11" s="20">
        <v>-11952</v>
      </c>
      <c r="L11" s="20">
        <v>-40681</v>
      </c>
      <c r="M11" s="20">
        <v>716566</v>
      </c>
      <c r="N11" s="20">
        <v>509891</v>
      </c>
      <c r="O11" s="20">
        <v>0</v>
      </c>
      <c r="P11" s="20">
        <v>0</v>
      </c>
      <c r="Q11" s="21">
        <v>165994</v>
      </c>
    </row>
    <row r="12" spans="2:17" ht="24.75" customHeight="1" x14ac:dyDescent="0.3">
      <c r="B12" s="19" t="s">
        <v>21</v>
      </c>
      <c r="C12" s="20">
        <v>272253</v>
      </c>
      <c r="D12" s="20">
        <v>0</v>
      </c>
      <c r="E12" s="20">
        <v>0</v>
      </c>
      <c r="F12" s="20">
        <v>272253</v>
      </c>
      <c r="G12" s="20">
        <v>0</v>
      </c>
      <c r="H12" s="20">
        <v>0</v>
      </c>
      <c r="I12" s="20">
        <v>0</v>
      </c>
      <c r="J12" s="20">
        <v>272253</v>
      </c>
      <c r="K12" s="20">
        <v>0</v>
      </c>
      <c r="L12" s="20">
        <v>272253</v>
      </c>
      <c r="M12" s="20">
        <v>2469456</v>
      </c>
      <c r="N12" s="20">
        <v>0</v>
      </c>
      <c r="O12" s="20">
        <v>333301</v>
      </c>
      <c r="P12" s="20">
        <v>204000</v>
      </c>
      <c r="Q12" s="21">
        <v>2204408</v>
      </c>
    </row>
    <row r="13" spans="2:17" ht="24.75" customHeight="1" x14ac:dyDescent="0.3">
      <c r="B13" s="19" t="s">
        <v>22</v>
      </c>
      <c r="C13" s="20">
        <v>-8329</v>
      </c>
      <c r="D13" s="20">
        <v>0</v>
      </c>
      <c r="E13" s="20">
        <v>0</v>
      </c>
      <c r="F13" s="20">
        <v>-8329</v>
      </c>
      <c r="G13" s="20">
        <v>0</v>
      </c>
      <c r="H13" s="20">
        <v>0</v>
      </c>
      <c r="I13" s="20">
        <v>0</v>
      </c>
      <c r="J13" s="20">
        <v>-8329</v>
      </c>
      <c r="K13" s="20">
        <v>26190</v>
      </c>
      <c r="L13" s="20">
        <v>-34519</v>
      </c>
      <c r="M13" s="20">
        <v>547938</v>
      </c>
      <c r="N13" s="20">
        <v>0</v>
      </c>
      <c r="O13" s="20">
        <v>0</v>
      </c>
      <c r="P13" s="20">
        <v>0</v>
      </c>
      <c r="Q13" s="21">
        <v>513419</v>
      </c>
    </row>
    <row r="14" spans="2:17" ht="24.75" customHeight="1" x14ac:dyDescent="0.3">
      <c r="B14" s="19" t="s">
        <v>23</v>
      </c>
      <c r="C14" s="20">
        <v>0</v>
      </c>
      <c r="D14" s="20">
        <v>115938</v>
      </c>
      <c r="E14" s="20">
        <v>33876</v>
      </c>
      <c r="F14" s="20">
        <v>149814</v>
      </c>
      <c r="G14" s="20">
        <v>121707</v>
      </c>
      <c r="H14" s="20">
        <v>73661</v>
      </c>
      <c r="I14" s="20">
        <v>199031</v>
      </c>
      <c r="J14" s="20">
        <v>-49217</v>
      </c>
      <c r="K14" s="20">
        <v>-16296</v>
      </c>
      <c r="L14" s="20">
        <v>-32921</v>
      </c>
      <c r="M14" s="20">
        <v>851153</v>
      </c>
      <c r="N14" s="20">
        <v>0</v>
      </c>
      <c r="O14" s="20">
        <v>0</v>
      </c>
      <c r="P14" s="20">
        <v>0</v>
      </c>
      <c r="Q14" s="21">
        <v>818232</v>
      </c>
    </row>
    <row r="15" spans="2:17" ht="24.75" customHeight="1" x14ac:dyDescent="0.3">
      <c r="B15" s="19" t="s">
        <v>24</v>
      </c>
      <c r="C15" s="20">
        <v>5818</v>
      </c>
      <c r="D15" s="20">
        <v>76893</v>
      </c>
      <c r="E15" s="20">
        <v>0</v>
      </c>
      <c r="F15" s="20">
        <v>82711</v>
      </c>
      <c r="G15" s="20">
        <v>0</v>
      </c>
      <c r="H15" s="20">
        <v>19124</v>
      </c>
      <c r="I15" s="20">
        <v>74612</v>
      </c>
      <c r="J15" s="20">
        <v>8099</v>
      </c>
      <c r="K15" s="20">
        <v>0</v>
      </c>
      <c r="L15" s="20">
        <v>8099</v>
      </c>
      <c r="M15" s="20">
        <v>478844</v>
      </c>
      <c r="N15" s="20">
        <v>0</v>
      </c>
      <c r="O15" s="20">
        <v>0</v>
      </c>
      <c r="P15" s="20">
        <v>0</v>
      </c>
      <c r="Q15" s="21">
        <v>486943</v>
      </c>
    </row>
    <row r="16" spans="2:17" ht="24.75" customHeight="1" x14ac:dyDescent="0.3">
      <c r="B16" s="19" t="s">
        <v>25</v>
      </c>
      <c r="C16" s="20">
        <v>0</v>
      </c>
      <c r="D16" s="20">
        <v>136031</v>
      </c>
      <c r="E16" s="20">
        <v>0</v>
      </c>
      <c r="F16" s="20">
        <v>136031</v>
      </c>
      <c r="G16" s="20">
        <v>392411</v>
      </c>
      <c r="H16" s="20">
        <v>0</v>
      </c>
      <c r="I16" s="20">
        <v>392411</v>
      </c>
      <c r="J16" s="20">
        <v>-256379</v>
      </c>
      <c r="K16" s="20">
        <v>-76914</v>
      </c>
      <c r="L16" s="20">
        <v>-179466</v>
      </c>
      <c r="M16" s="20">
        <v>462393</v>
      </c>
      <c r="N16" s="20">
        <v>0</v>
      </c>
      <c r="O16" s="20">
        <v>0</v>
      </c>
      <c r="P16" s="20">
        <v>0</v>
      </c>
      <c r="Q16" s="21">
        <v>282928</v>
      </c>
    </row>
    <row r="17" spans="2:17" ht="24.75" customHeight="1" x14ac:dyDescent="0.3">
      <c r="B17" s="19" t="s">
        <v>26</v>
      </c>
      <c r="C17" s="20">
        <v>872374</v>
      </c>
      <c r="D17" s="20">
        <v>0</v>
      </c>
      <c r="E17" s="20">
        <v>0</v>
      </c>
      <c r="F17" s="20">
        <v>872374</v>
      </c>
      <c r="G17" s="20">
        <v>0</v>
      </c>
      <c r="H17" s="20">
        <v>0</v>
      </c>
      <c r="I17" s="20">
        <v>0</v>
      </c>
      <c r="J17" s="20">
        <v>872374</v>
      </c>
      <c r="K17" s="20">
        <v>287883</v>
      </c>
      <c r="L17" s="20">
        <v>584490</v>
      </c>
      <c r="M17" s="20">
        <v>1846564</v>
      </c>
      <c r="N17" s="20">
        <v>45469</v>
      </c>
      <c r="O17" s="20">
        <v>0</v>
      </c>
      <c r="P17" s="20">
        <v>300000</v>
      </c>
      <c r="Q17" s="21">
        <v>2085586</v>
      </c>
    </row>
    <row r="18" spans="2:17" ht="24.75" customHeight="1" x14ac:dyDescent="0.3">
      <c r="B18" s="19" t="s">
        <v>27</v>
      </c>
      <c r="C18" s="20">
        <v>344722</v>
      </c>
      <c r="D18" s="20">
        <v>0</v>
      </c>
      <c r="E18" s="20">
        <v>0</v>
      </c>
      <c r="F18" s="20">
        <v>344722</v>
      </c>
      <c r="G18" s="20">
        <v>0</v>
      </c>
      <c r="H18" s="20">
        <v>0</v>
      </c>
      <c r="I18" s="20">
        <v>0</v>
      </c>
      <c r="J18" s="20">
        <v>344722</v>
      </c>
      <c r="K18" s="20">
        <v>103417</v>
      </c>
      <c r="L18" s="20">
        <v>241305</v>
      </c>
      <c r="M18" s="20">
        <v>643461</v>
      </c>
      <c r="N18" s="20">
        <v>0</v>
      </c>
      <c r="O18" s="20">
        <v>0</v>
      </c>
      <c r="P18" s="20">
        <v>0</v>
      </c>
      <c r="Q18" s="21">
        <v>884766</v>
      </c>
    </row>
    <row r="19" spans="2:17" ht="24.75" customHeight="1" x14ac:dyDescent="0.3">
      <c r="B19" s="19" t="s">
        <v>28</v>
      </c>
      <c r="C19" s="20">
        <v>393594</v>
      </c>
      <c r="D19" s="20">
        <v>0</v>
      </c>
      <c r="E19" s="20">
        <v>0</v>
      </c>
      <c r="F19" s="20">
        <v>393594</v>
      </c>
      <c r="G19" s="20">
        <v>0</v>
      </c>
      <c r="H19" s="20">
        <v>11581</v>
      </c>
      <c r="I19" s="20">
        <v>11581</v>
      </c>
      <c r="J19" s="20">
        <v>382013</v>
      </c>
      <c r="K19" s="20">
        <v>102910</v>
      </c>
      <c r="L19" s="20">
        <v>279103</v>
      </c>
      <c r="M19" s="20">
        <v>2601771</v>
      </c>
      <c r="N19" s="20">
        <v>0</v>
      </c>
      <c r="O19" s="20">
        <v>68653</v>
      </c>
      <c r="P19" s="20">
        <v>328000</v>
      </c>
      <c r="Q19" s="21">
        <v>2484221</v>
      </c>
    </row>
    <row r="20" spans="2:17" ht="24.75" customHeight="1" x14ac:dyDescent="0.3">
      <c r="B20" s="19" t="s">
        <v>29</v>
      </c>
      <c r="C20" s="20">
        <v>0</v>
      </c>
      <c r="D20" s="20">
        <v>518926</v>
      </c>
      <c r="E20" s="20">
        <v>0</v>
      </c>
      <c r="F20" s="20">
        <v>518926</v>
      </c>
      <c r="G20" s="20">
        <v>142035</v>
      </c>
      <c r="H20" s="20">
        <v>63810</v>
      </c>
      <c r="I20" s="20">
        <v>243344</v>
      </c>
      <c r="J20" s="20">
        <v>275582</v>
      </c>
      <c r="K20" s="20">
        <v>88186</v>
      </c>
      <c r="L20" s="20">
        <v>187395</v>
      </c>
      <c r="M20" s="20">
        <v>2748505</v>
      </c>
      <c r="N20" s="20">
        <v>0</v>
      </c>
      <c r="O20" s="20">
        <v>0</v>
      </c>
      <c r="P20" s="20">
        <v>0</v>
      </c>
      <c r="Q20" s="21">
        <v>2935901</v>
      </c>
    </row>
    <row r="21" spans="2:17" ht="24.75" customHeight="1" x14ac:dyDescent="0.3">
      <c r="B21" s="19" t="s">
        <v>30</v>
      </c>
      <c r="C21" s="20">
        <v>35620</v>
      </c>
      <c r="D21" s="20">
        <v>17988</v>
      </c>
      <c r="E21" s="20">
        <v>10719</v>
      </c>
      <c r="F21" s="20">
        <v>64327</v>
      </c>
      <c r="G21" s="20">
        <v>0</v>
      </c>
      <c r="H21" s="20">
        <v>8941</v>
      </c>
      <c r="I21" s="20">
        <v>10167</v>
      </c>
      <c r="J21" s="20">
        <v>54160</v>
      </c>
      <c r="K21" s="20">
        <v>16248</v>
      </c>
      <c r="L21" s="20">
        <v>37912</v>
      </c>
      <c r="M21" s="20">
        <v>10617</v>
      </c>
      <c r="N21" s="20">
        <v>0</v>
      </c>
      <c r="O21" s="20">
        <v>0</v>
      </c>
      <c r="P21" s="20">
        <v>0</v>
      </c>
      <c r="Q21" s="21">
        <v>48530</v>
      </c>
    </row>
    <row r="22" spans="2:17" ht="24.75" customHeight="1" x14ac:dyDescent="0.3">
      <c r="B22" s="19" t="s">
        <v>31</v>
      </c>
      <c r="C22" s="20">
        <v>0</v>
      </c>
      <c r="D22" s="20">
        <v>17678</v>
      </c>
      <c r="E22" s="20">
        <v>1130</v>
      </c>
      <c r="F22" s="20">
        <v>18808</v>
      </c>
      <c r="G22" s="20">
        <v>107334</v>
      </c>
      <c r="H22" s="20">
        <v>0</v>
      </c>
      <c r="I22" s="20">
        <v>107334</v>
      </c>
      <c r="J22" s="20">
        <v>-88526</v>
      </c>
      <c r="K22" s="20">
        <v>-26558</v>
      </c>
      <c r="L22" s="20">
        <v>-61968</v>
      </c>
      <c r="M22" s="20">
        <v>-1510511</v>
      </c>
      <c r="N22" s="20">
        <v>0</v>
      </c>
      <c r="O22" s="20">
        <v>0</v>
      </c>
      <c r="P22" s="20">
        <v>0</v>
      </c>
      <c r="Q22" s="21">
        <v>-1572480</v>
      </c>
    </row>
    <row r="23" spans="2:17" ht="24.75" customHeight="1" x14ac:dyDescent="0.3">
      <c r="B23" s="19" t="s">
        <v>32</v>
      </c>
      <c r="C23" s="20">
        <v>1051158</v>
      </c>
      <c r="D23" s="20">
        <v>0</v>
      </c>
      <c r="E23" s="20">
        <v>0</v>
      </c>
      <c r="F23" s="20">
        <v>1051158</v>
      </c>
      <c r="G23" s="20">
        <v>0</v>
      </c>
      <c r="H23" s="20">
        <v>0</v>
      </c>
      <c r="I23" s="20">
        <v>0</v>
      </c>
      <c r="J23" s="20">
        <v>1051158</v>
      </c>
      <c r="K23" s="20">
        <v>315347</v>
      </c>
      <c r="L23" s="20">
        <v>735811</v>
      </c>
      <c r="M23" s="20">
        <v>4116230</v>
      </c>
      <c r="N23" s="20">
        <v>0</v>
      </c>
      <c r="O23" s="20">
        <v>0</v>
      </c>
      <c r="P23" s="20">
        <v>0</v>
      </c>
      <c r="Q23" s="21">
        <v>4852041</v>
      </c>
    </row>
    <row r="24" spans="2:17" ht="24.75" customHeight="1" x14ac:dyDescent="0.3">
      <c r="B24" s="19" t="s">
        <v>33</v>
      </c>
      <c r="C24" s="20">
        <v>156043</v>
      </c>
      <c r="D24" s="20">
        <v>0</v>
      </c>
      <c r="E24" s="20">
        <v>2040</v>
      </c>
      <c r="F24" s="20">
        <v>158083</v>
      </c>
      <c r="G24" s="20">
        <v>0</v>
      </c>
      <c r="H24" s="20">
        <v>7708</v>
      </c>
      <c r="I24" s="20">
        <v>50822</v>
      </c>
      <c r="J24" s="20">
        <v>107261</v>
      </c>
      <c r="K24" s="20">
        <v>32178</v>
      </c>
      <c r="L24" s="20">
        <v>75082</v>
      </c>
      <c r="M24" s="20">
        <v>2045252</v>
      </c>
      <c r="N24" s="20">
        <v>0</v>
      </c>
      <c r="O24" s="20">
        <v>0</v>
      </c>
      <c r="P24" s="20">
        <v>0</v>
      </c>
      <c r="Q24" s="21">
        <v>2120334</v>
      </c>
    </row>
    <row r="25" spans="2:17" ht="24.75" customHeight="1" x14ac:dyDescent="0.3">
      <c r="B25" s="19" t="s">
        <v>34</v>
      </c>
      <c r="C25" s="20">
        <v>99781</v>
      </c>
      <c r="D25" s="20">
        <v>20082</v>
      </c>
      <c r="E25" s="20">
        <v>665</v>
      </c>
      <c r="F25" s="20">
        <v>120529</v>
      </c>
      <c r="G25" s="20">
        <v>0</v>
      </c>
      <c r="H25" s="20">
        <v>80693</v>
      </c>
      <c r="I25" s="20">
        <v>80693</v>
      </c>
      <c r="J25" s="20">
        <v>39836</v>
      </c>
      <c r="K25" s="20">
        <v>11951</v>
      </c>
      <c r="L25" s="20">
        <v>27885</v>
      </c>
      <c r="M25" s="20">
        <v>-144987</v>
      </c>
      <c r="N25" s="20">
        <v>0</v>
      </c>
      <c r="O25" s="20">
        <v>0</v>
      </c>
      <c r="P25" s="20">
        <v>0</v>
      </c>
      <c r="Q25" s="21">
        <v>-117102</v>
      </c>
    </row>
    <row r="26" spans="2:17" ht="24.75" customHeight="1" x14ac:dyDescent="0.3">
      <c r="B26" s="19" t="s">
        <v>35</v>
      </c>
      <c r="C26" s="20">
        <v>0</v>
      </c>
      <c r="D26" s="20">
        <v>0</v>
      </c>
      <c r="E26" s="20">
        <v>0</v>
      </c>
      <c r="F26" s="20">
        <v>0</v>
      </c>
      <c r="G26" s="20">
        <v>173531</v>
      </c>
      <c r="H26" s="20">
        <v>0</v>
      </c>
      <c r="I26" s="20">
        <v>173531</v>
      </c>
      <c r="J26" s="20">
        <v>-173531</v>
      </c>
      <c r="K26" s="20">
        <v>0</v>
      </c>
      <c r="L26" s="20">
        <v>-173531</v>
      </c>
      <c r="M26" s="20">
        <v>841027</v>
      </c>
      <c r="N26" s="20">
        <v>0</v>
      </c>
      <c r="O26" s="20">
        <v>0</v>
      </c>
      <c r="P26" s="20">
        <v>0</v>
      </c>
      <c r="Q26" s="21">
        <v>667496</v>
      </c>
    </row>
    <row r="27" spans="2:17" ht="27" customHeight="1" x14ac:dyDescent="0.3">
      <c r="B27" s="19" t="s">
        <v>36</v>
      </c>
      <c r="C27" s="20">
        <v>253912</v>
      </c>
      <c r="D27" s="20">
        <v>180153</v>
      </c>
      <c r="E27" s="20">
        <v>1710</v>
      </c>
      <c r="F27" s="20">
        <v>435775</v>
      </c>
      <c r="G27" s="20">
        <v>0</v>
      </c>
      <c r="H27" s="20">
        <v>10752</v>
      </c>
      <c r="I27" s="20">
        <v>35237</v>
      </c>
      <c r="J27" s="20">
        <v>400539</v>
      </c>
      <c r="K27" s="20">
        <v>120162</v>
      </c>
      <c r="L27" s="20">
        <v>280377</v>
      </c>
      <c r="M27" s="20">
        <v>1055428</v>
      </c>
      <c r="N27" s="20">
        <v>0</v>
      </c>
      <c r="O27" s="20">
        <v>0</v>
      </c>
      <c r="P27" s="20">
        <v>150000</v>
      </c>
      <c r="Q27" s="21">
        <v>1185805</v>
      </c>
    </row>
    <row r="28" spans="2:17" ht="27" customHeight="1" x14ac:dyDescent="0.3">
      <c r="B28" s="19" t="s">
        <v>309</v>
      </c>
      <c r="C28" s="20">
        <v>0</v>
      </c>
      <c r="D28" s="20">
        <v>140094</v>
      </c>
      <c r="E28" s="20">
        <v>0</v>
      </c>
      <c r="F28" s="20">
        <v>140094</v>
      </c>
      <c r="G28" s="20">
        <v>111702</v>
      </c>
      <c r="H28" s="20">
        <v>0</v>
      </c>
      <c r="I28" s="20">
        <v>111702</v>
      </c>
      <c r="J28" s="20">
        <v>28391</v>
      </c>
      <c r="K28" s="20">
        <v>0</v>
      </c>
      <c r="L28" s="20">
        <v>28391</v>
      </c>
      <c r="M28" s="20">
        <v>-265937</v>
      </c>
      <c r="N28" s="20">
        <v>0</v>
      </c>
      <c r="O28" s="20">
        <v>0</v>
      </c>
      <c r="P28" s="20">
        <v>0</v>
      </c>
      <c r="Q28" s="21">
        <v>-237545</v>
      </c>
    </row>
    <row r="29" spans="2:17" ht="27" customHeight="1" x14ac:dyDescent="0.3">
      <c r="B29" s="19" t="s">
        <v>213</v>
      </c>
      <c r="C29" s="20">
        <v>0</v>
      </c>
      <c r="D29" s="20">
        <v>0</v>
      </c>
      <c r="E29" s="20">
        <v>0</v>
      </c>
      <c r="F29" s="20">
        <v>0</v>
      </c>
      <c r="G29" s="20">
        <v>69999</v>
      </c>
      <c r="H29" s="20">
        <v>0</v>
      </c>
      <c r="I29" s="20">
        <v>69999</v>
      </c>
      <c r="J29" s="20">
        <v>-69999</v>
      </c>
      <c r="K29" s="20">
        <v>0</v>
      </c>
      <c r="L29" s="20">
        <v>-69999</v>
      </c>
      <c r="M29" s="20">
        <v>695447</v>
      </c>
      <c r="N29" s="20">
        <v>0</v>
      </c>
      <c r="O29" s="20">
        <v>0</v>
      </c>
      <c r="P29" s="20">
        <v>0</v>
      </c>
      <c r="Q29" s="21">
        <v>625448</v>
      </c>
    </row>
    <row r="30" spans="2:17" ht="27" customHeight="1" x14ac:dyDescent="0.3">
      <c r="B30" s="19" t="s">
        <v>37</v>
      </c>
      <c r="C30" s="20">
        <v>147593</v>
      </c>
      <c r="D30" s="20">
        <v>0</v>
      </c>
      <c r="E30" s="20">
        <v>5198</v>
      </c>
      <c r="F30" s="20">
        <v>152791</v>
      </c>
      <c r="G30" s="20">
        <v>0</v>
      </c>
      <c r="H30" s="20">
        <v>67791</v>
      </c>
      <c r="I30" s="20">
        <v>70344</v>
      </c>
      <c r="J30" s="20">
        <v>82446</v>
      </c>
      <c r="K30" s="20">
        <v>24734</v>
      </c>
      <c r="L30" s="20">
        <v>57712</v>
      </c>
      <c r="M30" s="20">
        <v>401758</v>
      </c>
      <c r="N30" s="20">
        <v>0</v>
      </c>
      <c r="O30" s="20">
        <v>0</v>
      </c>
      <c r="P30" s="20">
        <v>0</v>
      </c>
      <c r="Q30" s="21">
        <v>459471</v>
      </c>
    </row>
    <row r="31" spans="2:17" ht="24.75" customHeight="1" x14ac:dyDescent="0.3">
      <c r="B31" s="14" t="s">
        <v>141</v>
      </c>
      <c r="C31" s="20">
        <v>0</v>
      </c>
      <c r="D31" s="20">
        <v>0</v>
      </c>
      <c r="E31" s="20">
        <v>0</v>
      </c>
      <c r="F31" s="20">
        <v>0</v>
      </c>
      <c r="G31" s="20">
        <v>6259</v>
      </c>
      <c r="H31" s="20">
        <v>0</v>
      </c>
      <c r="I31" s="20">
        <v>6259</v>
      </c>
      <c r="J31" s="20">
        <v>-6259</v>
      </c>
      <c r="K31" s="20">
        <v>0</v>
      </c>
      <c r="L31" s="20">
        <v>-6259</v>
      </c>
      <c r="M31" s="20">
        <v>408138</v>
      </c>
      <c r="N31" s="20">
        <v>0</v>
      </c>
      <c r="O31" s="20">
        <v>0</v>
      </c>
      <c r="P31" s="20">
        <v>14510</v>
      </c>
      <c r="Q31" s="21">
        <v>387369</v>
      </c>
    </row>
    <row r="32" spans="2:17" ht="24.75" customHeight="1" x14ac:dyDescent="0.3">
      <c r="B32" s="19" t="s">
        <v>157</v>
      </c>
      <c r="C32" s="20">
        <v>0</v>
      </c>
      <c r="D32" s="20">
        <v>22318</v>
      </c>
      <c r="E32" s="20">
        <v>0</v>
      </c>
      <c r="F32" s="20">
        <v>22318</v>
      </c>
      <c r="G32" s="20">
        <v>32560</v>
      </c>
      <c r="H32" s="20">
        <v>0</v>
      </c>
      <c r="I32" s="20">
        <v>32560</v>
      </c>
      <c r="J32" s="20">
        <v>-10242</v>
      </c>
      <c r="K32" s="20">
        <v>0</v>
      </c>
      <c r="L32" s="20">
        <v>-10242</v>
      </c>
      <c r="M32" s="20">
        <v>3143</v>
      </c>
      <c r="N32" s="20">
        <v>0</v>
      </c>
      <c r="O32" s="20">
        <v>0</v>
      </c>
      <c r="P32" s="20">
        <v>0</v>
      </c>
      <c r="Q32" s="21">
        <v>-7098</v>
      </c>
    </row>
    <row r="33" spans="2:17" ht="24.75" customHeight="1" x14ac:dyDescent="0.3">
      <c r="B33" s="19" t="s">
        <v>142</v>
      </c>
      <c r="C33" s="20">
        <v>0</v>
      </c>
      <c r="D33" s="20">
        <v>0</v>
      </c>
      <c r="E33" s="20">
        <v>0</v>
      </c>
      <c r="F33" s="20">
        <v>0</v>
      </c>
      <c r="G33" s="20">
        <v>437419</v>
      </c>
      <c r="H33" s="20">
        <v>0</v>
      </c>
      <c r="I33" s="20">
        <v>437419</v>
      </c>
      <c r="J33" s="20">
        <v>-437419</v>
      </c>
      <c r="K33" s="20">
        <v>-131226</v>
      </c>
      <c r="L33" s="20">
        <v>-306193</v>
      </c>
      <c r="M33" s="20">
        <v>-1712351</v>
      </c>
      <c r="N33" s="20">
        <v>0</v>
      </c>
      <c r="O33" s="20">
        <v>0</v>
      </c>
      <c r="P33" s="20">
        <v>0</v>
      </c>
      <c r="Q33" s="21">
        <v>-2018544</v>
      </c>
    </row>
    <row r="34" spans="2:17" ht="24.75" customHeight="1" x14ac:dyDescent="0.3">
      <c r="B34" s="19" t="s">
        <v>143</v>
      </c>
      <c r="C34" s="20">
        <v>31345</v>
      </c>
      <c r="D34" s="20">
        <v>0</v>
      </c>
      <c r="E34" s="20">
        <v>0</v>
      </c>
      <c r="F34" s="20">
        <v>31345</v>
      </c>
      <c r="G34" s="20">
        <v>0</v>
      </c>
      <c r="H34" s="20">
        <v>0</v>
      </c>
      <c r="I34" s="20">
        <v>0</v>
      </c>
      <c r="J34" s="20">
        <v>31345</v>
      </c>
      <c r="K34" s="20">
        <v>9404</v>
      </c>
      <c r="L34" s="20">
        <v>21942</v>
      </c>
      <c r="M34" s="20">
        <v>228268</v>
      </c>
      <c r="N34" s="20">
        <v>0</v>
      </c>
      <c r="O34" s="20">
        <v>0</v>
      </c>
      <c r="P34" s="20">
        <v>0</v>
      </c>
      <c r="Q34" s="21">
        <v>250210</v>
      </c>
    </row>
    <row r="35" spans="2:17" ht="24.75" customHeight="1" x14ac:dyDescent="0.3">
      <c r="B35" s="19" t="s">
        <v>158</v>
      </c>
      <c r="C35" s="20">
        <v>50783</v>
      </c>
      <c r="D35" s="20">
        <v>0</v>
      </c>
      <c r="E35" s="20">
        <v>0</v>
      </c>
      <c r="F35" s="20">
        <v>50783</v>
      </c>
      <c r="G35" s="20">
        <v>0</v>
      </c>
      <c r="H35" s="20">
        <v>0</v>
      </c>
      <c r="I35" s="20">
        <v>0</v>
      </c>
      <c r="J35" s="20">
        <v>50783</v>
      </c>
      <c r="K35" s="20">
        <v>17475</v>
      </c>
      <c r="L35" s="20">
        <v>33308</v>
      </c>
      <c r="M35" s="20">
        <v>-205454</v>
      </c>
      <c r="N35" s="20">
        <v>0</v>
      </c>
      <c r="O35" s="20">
        <v>0</v>
      </c>
      <c r="P35" s="20">
        <v>0</v>
      </c>
      <c r="Q35" s="21">
        <v>-172146</v>
      </c>
    </row>
    <row r="36" spans="2:17" ht="24.75" customHeight="1" x14ac:dyDescent="0.3">
      <c r="B36" s="19" t="s">
        <v>38</v>
      </c>
      <c r="C36" s="20">
        <v>0</v>
      </c>
      <c r="D36" s="20">
        <v>0</v>
      </c>
      <c r="E36" s="20">
        <v>28007</v>
      </c>
      <c r="F36" s="20">
        <v>28007</v>
      </c>
      <c r="G36" s="20">
        <v>74214</v>
      </c>
      <c r="H36" s="20">
        <v>29225</v>
      </c>
      <c r="I36" s="20">
        <v>103439</v>
      </c>
      <c r="J36" s="20">
        <v>-75431</v>
      </c>
      <c r="K36" s="20">
        <v>0</v>
      </c>
      <c r="L36" s="20">
        <v>-75431</v>
      </c>
      <c r="M36" s="20">
        <v>-136224</v>
      </c>
      <c r="N36" s="20">
        <v>0</v>
      </c>
      <c r="O36" s="20">
        <v>0</v>
      </c>
      <c r="P36" s="20">
        <v>0</v>
      </c>
      <c r="Q36" s="21">
        <v>-211655</v>
      </c>
    </row>
    <row r="37" spans="2:17" ht="24.75" customHeight="1" x14ac:dyDescent="0.3">
      <c r="B37" s="19" t="s">
        <v>39</v>
      </c>
      <c r="C37" s="20">
        <v>56256</v>
      </c>
      <c r="D37" s="20">
        <v>143550</v>
      </c>
      <c r="E37" s="20">
        <v>-18373</v>
      </c>
      <c r="F37" s="20">
        <v>181432</v>
      </c>
      <c r="G37" s="20">
        <v>0</v>
      </c>
      <c r="H37" s="20">
        <v>3469</v>
      </c>
      <c r="I37" s="20">
        <v>11966</v>
      </c>
      <c r="J37" s="20">
        <v>169466</v>
      </c>
      <c r="K37" s="20">
        <v>38499</v>
      </c>
      <c r="L37" s="20">
        <v>130967</v>
      </c>
      <c r="M37" s="20">
        <v>552348</v>
      </c>
      <c r="N37" s="20">
        <v>0</v>
      </c>
      <c r="O37" s="20">
        <v>0</v>
      </c>
      <c r="P37" s="20">
        <v>72000</v>
      </c>
      <c r="Q37" s="21">
        <v>611316</v>
      </c>
    </row>
    <row r="38" spans="2:17" ht="24.75" customHeight="1" x14ac:dyDescent="0.3">
      <c r="B38" s="19" t="s">
        <v>40</v>
      </c>
      <c r="C38" s="20">
        <v>-67274</v>
      </c>
      <c r="D38" s="20">
        <v>0</v>
      </c>
      <c r="E38" s="20">
        <v>0</v>
      </c>
      <c r="F38" s="20">
        <v>-67274</v>
      </c>
      <c r="G38" s="20">
        <v>0</v>
      </c>
      <c r="H38" s="20">
        <v>0</v>
      </c>
      <c r="I38" s="20">
        <v>0</v>
      </c>
      <c r="J38" s="20">
        <v>-67274</v>
      </c>
      <c r="K38" s="20">
        <v>-20182</v>
      </c>
      <c r="L38" s="20">
        <v>-47092</v>
      </c>
      <c r="M38" s="20">
        <v>1092028</v>
      </c>
      <c r="N38" s="20">
        <v>0</v>
      </c>
      <c r="O38" s="20">
        <v>0</v>
      </c>
      <c r="P38" s="20">
        <v>0</v>
      </c>
      <c r="Q38" s="21">
        <v>1044937</v>
      </c>
    </row>
    <row r="39" spans="2:17" ht="24.75" customHeight="1" x14ac:dyDescent="0.3">
      <c r="B39" s="19" t="s">
        <v>41</v>
      </c>
      <c r="C39" s="20">
        <v>0</v>
      </c>
      <c r="D39" s="20">
        <v>96246</v>
      </c>
      <c r="E39" s="20">
        <v>0</v>
      </c>
      <c r="F39" s="20">
        <v>96246</v>
      </c>
      <c r="G39" s="20">
        <v>56054</v>
      </c>
      <c r="H39" s="20">
        <v>5360</v>
      </c>
      <c r="I39" s="20">
        <v>69737</v>
      </c>
      <c r="J39" s="20">
        <v>26510</v>
      </c>
      <c r="K39" s="20">
        <v>13087</v>
      </c>
      <c r="L39" s="20">
        <v>13423</v>
      </c>
      <c r="M39" s="20">
        <v>111277</v>
      </c>
      <c r="N39" s="20">
        <v>0</v>
      </c>
      <c r="O39" s="20">
        <v>0</v>
      </c>
      <c r="P39" s="20">
        <v>0</v>
      </c>
      <c r="Q39" s="21">
        <v>124700</v>
      </c>
    </row>
    <row r="40" spans="2:17" ht="24.75" customHeight="1" x14ac:dyDescent="0.3">
      <c r="B40" s="19" t="s">
        <v>42</v>
      </c>
      <c r="C40" s="20">
        <v>0</v>
      </c>
      <c r="D40" s="20">
        <v>6674</v>
      </c>
      <c r="E40" s="20">
        <v>2374</v>
      </c>
      <c r="F40" s="20">
        <v>9048</v>
      </c>
      <c r="G40" s="20">
        <v>511</v>
      </c>
      <c r="H40" s="20">
        <v>21729</v>
      </c>
      <c r="I40" s="20">
        <v>82617</v>
      </c>
      <c r="J40" s="20">
        <v>-73569</v>
      </c>
      <c r="K40" s="20">
        <v>0</v>
      </c>
      <c r="L40" s="20">
        <v>-73569</v>
      </c>
      <c r="M40" s="20">
        <v>1295716</v>
      </c>
      <c r="N40" s="20">
        <v>0</v>
      </c>
      <c r="O40" s="20">
        <v>0</v>
      </c>
      <c r="P40" s="20">
        <v>0</v>
      </c>
      <c r="Q40" s="21">
        <v>1222147</v>
      </c>
    </row>
    <row r="41" spans="2:17" ht="24.75" customHeight="1" x14ac:dyDescent="0.3">
      <c r="B41" s="19" t="s">
        <v>43</v>
      </c>
      <c r="C41" s="20">
        <v>0</v>
      </c>
      <c r="D41" s="20">
        <v>537307</v>
      </c>
      <c r="E41" s="20">
        <v>11589</v>
      </c>
      <c r="F41" s="20">
        <v>548896</v>
      </c>
      <c r="G41" s="20">
        <v>192916</v>
      </c>
      <c r="H41" s="20">
        <v>0</v>
      </c>
      <c r="I41" s="20">
        <v>192916</v>
      </c>
      <c r="J41" s="20">
        <v>355979</v>
      </c>
      <c r="K41" s="20">
        <v>106794</v>
      </c>
      <c r="L41" s="20">
        <v>249186</v>
      </c>
      <c r="M41" s="20">
        <v>4685317</v>
      </c>
      <c r="N41" s="20">
        <v>-1604043</v>
      </c>
      <c r="O41" s="20">
        <v>0</v>
      </c>
      <c r="P41" s="20">
        <v>0</v>
      </c>
      <c r="Q41" s="21">
        <v>6538546</v>
      </c>
    </row>
    <row r="42" spans="2:17" ht="24.75" customHeight="1" x14ac:dyDescent="0.3">
      <c r="B42" s="19" t="s">
        <v>44</v>
      </c>
      <c r="C42" s="20">
        <v>0</v>
      </c>
      <c r="D42" s="20">
        <v>7811</v>
      </c>
      <c r="E42" s="20">
        <v>0</v>
      </c>
      <c r="F42" s="20">
        <v>7811</v>
      </c>
      <c r="G42" s="20">
        <v>84857</v>
      </c>
      <c r="H42" s="20">
        <v>0</v>
      </c>
      <c r="I42" s="20">
        <v>84857</v>
      </c>
      <c r="J42" s="20">
        <v>-77045</v>
      </c>
      <c r="K42" s="20">
        <v>0</v>
      </c>
      <c r="L42" s="20">
        <v>-77045</v>
      </c>
      <c r="M42" s="20">
        <v>223121</v>
      </c>
      <c r="N42" s="20">
        <v>0</v>
      </c>
      <c r="O42" s="20">
        <v>0</v>
      </c>
      <c r="P42" s="20">
        <v>0</v>
      </c>
      <c r="Q42" s="21">
        <v>146076</v>
      </c>
    </row>
    <row r="43" spans="2:17" s="63" customFormat="1" ht="24.75" customHeight="1" x14ac:dyDescent="0.25">
      <c r="B43" s="64" t="s">
        <v>45</v>
      </c>
      <c r="C43" s="65">
        <f t="shared" ref="C43:Q43" si="0">SUM(C6:C42)</f>
        <v>3917637</v>
      </c>
      <c r="D43" s="65">
        <f t="shared" si="0"/>
        <v>3001491</v>
      </c>
      <c r="E43" s="65">
        <f t="shared" si="0"/>
        <v>47386</v>
      </c>
      <c r="F43" s="65">
        <f t="shared" si="0"/>
        <v>6966515</v>
      </c>
      <c r="G43" s="65">
        <f t="shared" si="0"/>
        <v>2573643</v>
      </c>
      <c r="H43" s="65">
        <f t="shared" si="0"/>
        <v>403844</v>
      </c>
      <c r="I43" s="65">
        <f t="shared" si="0"/>
        <v>3365712</v>
      </c>
      <c r="J43" s="65">
        <f t="shared" si="0"/>
        <v>3600805</v>
      </c>
      <c r="K43" s="65">
        <f t="shared" si="0"/>
        <v>1222560</v>
      </c>
      <c r="L43" s="65">
        <f t="shared" si="0"/>
        <v>2378244</v>
      </c>
      <c r="M43" s="65">
        <f t="shared" si="0"/>
        <v>32773477</v>
      </c>
      <c r="N43" s="65">
        <f t="shared" si="0"/>
        <v>-1048683</v>
      </c>
      <c r="O43" s="65">
        <f t="shared" si="0"/>
        <v>401954</v>
      </c>
      <c r="P43" s="65">
        <f t="shared" si="0"/>
        <v>2568510</v>
      </c>
      <c r="Q43" s="65">
        <f t="shared" si="0"/>
        <v>33229946</v>
      </c>
    </row>
    <row r="44" spans="2:17" s="63" customFormat="1" ht="24.75" customHeight="1" x14ac:dyDescent="0.25">
      <c r="B44" s="238" t="s">
        <v>46</v>
      </c>
      <c r="C44" s="239"/>
      <c r="D44" s="239"/>
      <c r="E44" s="239"/>
      <c r="F44" s="239"/>
      <c r="G44" s="239"/>
      <c r="H44" s="239"/>
      <c r="I44" s="239"/>
      <c r="J44" s="239"/>
      <c r="K44" s="239"/>
      <c r="L44" s="239"/>
      <c r="M44" s="239"/>
      <c r="N44" s="239"/>
      <c r="O44" s="239"/>
      <c r="P44" s="239"/>
      <c r="Q44" s="240"/>
    </row>
    <row r="45" spans="2:17" ht="24.75" customHeight="1" x14ac:dyDescent="0.3">
      <c r="B45" s="19" t="s">
        <v>47</v>
      </c>
      <c r="C45" s="20">
        <v>64753</v>
      </c>
      <c r="D45" s="20">
        <v>0</v>
      </c>
      <c r="E45" s="20">
        <v>0</v>
      </c>
      <c r="F45" s="20">
        <v>64753</v>
      </c>
      <c r="G45" s="20">
        <v>0</v>
      </c>
      <c r="H45" s="20">
        <v>0</v>
      </c>
      <c r="I45" s="20">
        <v>0</v>
      </c>
      <c r="J45" s="20">
        <v>64753</v>
      </c>
      <c r="K45" s="20">
        <v>30912</v>
      </c>
      <c r="L45" s="20">
        <v>33841</v>
      </c>
      <c r="M45" s="20">
        <v>256273</v>
      </c>
      <c r="N45" s="20">
        <v>0</v>
      </c>
      <c r="O45" s="20">
        <v>-38288</v>
      </c>
      <c r="P45" s="20">
        <v>0</v>
      </c>
      <c r="Q45" s="21">
        <v>328401</v>
      </c>
    </row>
    <row r="46" spans="2:17" ht="24.75" customHeight="1" x14ac:dyDescent="0.3">
      <c r="B46" s="19" t="s">
        <v>65</v>
      </c>
      <c r="C46" s="20">
        <v>61871</v>
      </c>
      <c r="D46" s="20">
        <v>364018</v>
      </c>
      <c r="E46" s="20">
        <v>6825</v>
      </c>
      <c r="F46" s="20">
        <v>432715</v>
      </c>
      <c r="G46" s="20">
        <v>0</v>
      </c>
      <c r="H46" s="20">
        <v>0</v>
      </c>
      <c r="I46" s="20">
        <v>59378</v>
      </c>
      <c r="J46" s="20">
        <v>373337</v>
      </c>
      <c r="K46" s="20">
        <v>112001</v>
      </c>
      <c r="L46" s="20">
        <v>261336</v>
      </c>
      <c r="M46" s="20">
        <v>1650744</v>
      </c>
      <c r="N46" s="20">
        <v>-50792</v>
      </c>
      <c r="O46" s="20">
        <v>-1345</v>
      </c>
      <c r="P46" s="20">
        <v>0</v>
      </c>
      <c r="Q46" s="21">
        <v>1964217</v>
      </c>
    </row>
    <row r="47" spans="2:17" ht="24.75" customHeight="1" x14ac:dyDescent="0.3">
      <c r="B47" s="19" t="s">
        <v>48</v>
      </c>
      <c r="C47" s="20">
        <v>2581517</v>
      </c>
      <c r="D47" s="20">
        <v>0</v>
      </c>
      <c r="E47" s="20">
        <v>46018</v>
      </c>
      <c r="F47" s="20">
        <v>2627535</v>
      </c>
      <c r="G47" s="20">
        <v>0</v>
      </c>
      <c r="H47" s="20">
        <v>0</v>
      </c>
      <c r="I47" s="20">
        <v>0</v>
      </c>
      <c r="J47" s="20">
        <v>2627535</v>
      </c>
      <c r="K47" s="20">
        <v>594497</v>
      </c>
      <c r="L47" s="20">
        <v>2033038</v>
      </c>
      <c r="M47" s="20">
        <v>21008791</v>
      </c>
      <c r="N47" s="20">
        <v>0</v>
      </c>
      <c r="O47" s="20">
        <v>0</v>
      </c>
      <c r="P47" s="20">
        <v>594957</v>
      </c>
      <c r="Q47" s="21">
        <v>22446872</v>
      </c>
    </row>
    <row r="48" spans="2:17" s="63" customFormat="1" ht="24.75" customHeight="1" x14ac:dyDescent="0.25">
      <c r="B48" s="64" t="s">
        <v>45</v>
      </c>
      <c r="C48" s="65">
        <f>SUM(C45:C47)</f>
        <v>2708141</v>
      </c>
      <c r="D48" s="65">
        <f t="shared" ref="D48:Q48" si="1">SUM(D45:D47)</f>
        <v>364018</v>
      </c>
      <c r="E48" s="65">
        <f t="shared" si="1"/>
        <v>52843</v>
      </c>
      <c r="F48" s="65">
        <f t="shared" si="1"/>
        <v>3125003</v>
      </c>
      <c r="G48" s="65">
        <f t="shared" si="1"/>
        <v>0</v>
      </c>
      <c r="H48" s="65">
        <f t="shared" si="1"/>
        <v>0</v>
      </c>
      <c r="I48" s="65">
        <f t="shared" si="1"/>
        <v>59378</v>
      </c>
      <c r="J48" s="65">
        <f t="shared" si="1"/>
        <v>3065625</v>
      </c>
      <c r="K48" s="65">
        <f t="shared" si="1"/>
        <v>737410</v>
      </c>
      <c r="L48" s="65">
        <f t="shared" si="1"/>
        <v>2328215</v>
      </c>
      <c r="M48" s="65">
        <f t="shared" si="1"/>
        <v>22915808</v>
      </c>
      <c r="N48" s="65">
        <f t="shared" si="1"/>
        <v>-50792</v>
      </c>
      <c r="O48" s="65">
        <f t="shared" si="1"/>
        <v>-39633</v>
      </c>
      <c r="P48" s="65">
        <f t="shared" si="1"/>
        <v>594957</v>
      </c>
      <c r="Q48" s="65">
        <f t="shared" si="1"/>
        <v>24739490</v>
      </c>
    </row>
    <row r="49" spans="1:17" s="63" customFormat="1" ht="24.75" customHeight="1" x14ac:dyDescent="0.25">
      <c r="B49" s="64" t="s">
        <v>49</v>
      </c>
      <c r="C49" s="66">
        <f>C43+C48</f>
        <v>6625778</v>
      </c>
      <c r="D49" s="66">
        <f t="shared" ref="D49:Q49" si="2">D43+D48</f>
        <v>3365509</v>
      </c>
      <c r="E49" s="66">
        <f t="shared" si="2"/>
        <v>100229</v>
      </c>
      <c r="F49" s="66">
        <f t="shared" si="2"/>
        <v>10091518</v>
      </c>
      <c r="G49" s="66">
        <f t="shared" si="2"/>
        <v>2573643</v>
      </c>
      <c r="H49" s="66">
        <f t="shared" si="2"/>
        <v>403844</v>
      </c>
      <c r="I49" s="66">
        <f t="shared" si="2"/>
        <v>3425090</v>
      </c>
      <c r="J49" s="66">
        <f t="shared" si="2"/>
        <v>6666430</v>
      </c>
      <c r="K49" s="66">
        <f t="shared" si="2"/>
        <v>1959970</v>
      </c>
      <c r="L49" s="66">
        <f t="shared" si="2"/>
        <v>4706459</v>
      </c>
      <c r="M49" s="66">
        <f t="shared" si="2"/>
        <v>55689285</v>
      </c>
      <c r="N49" s="66">
        <f t="shared" si="2"/>
        <v>-1099475</v>
      </c>
      <c r="O49" s="66">
        <f t="shared" si="2"/>
        <v>362321</v>
      </c>
      <c r="P49" s="66">
        <f t="shared" si="2"/>
        <v>3163467</v>
      </c>
      <c r="Q49" s="66">
        <f t="shared" si="2"/>
        <v>57969436</v>
      </c>
    </row>
    <row r="50" spans="1:17" ht="19.5" customHeight="1" x14ac:dyDescent="0.25">
      <c r="A50" s="22"/>
      <c r="B50" s="241" t="s">
        <v>50</v>
      </c>
      <c r="C50" s="241"/>
      <c r="D50" s="241"/>
      <c r="E50" s="241"/>
      <c r="F50" s="241"/>
      <c r="G50" s="241"/>
      <c r="H50" s="241"/>
      <c r="I50" s="241"/>
      <c r="J50" s="241"/>
      <c r="K50" s="241"/>
      <c r="L50" s="241"/>
      <c r="M50" s="241"/>
      <c r="N50" s="241"/>
      <c r="O50" s="241"/>
      <c r="P50" s="241"/>
      <c r="Q50" s="241"/>
    </row>
  </sheetData>
  <sheetProtection sheet="1" objects="1" scenarios="1"/>
  <sortState ref="B6:Q41">
    <sortCondition ref="B6:B41"/>
  </sortState>
  <mergeCells count="4">
    <mergeCell ref="B3:Q3"/>
    <mergeCell ref="B44:Q44"/>
    <mergeCell ref="B50:Q50"/>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S41"/>
  <sheetViews>
    <sheetView showGridLines="0" topLeftCell="A28" zoomScale="61" zoomScaleNormal="61" workbookViewId="0">
      <selection activeCell="I59" sqref="I59"/>
    </sheetView>
  </sheetViews>
  <sheetFormatPr defaultColWidth="13.85546875" defaultRowHeight="15" x14ac:dyDescent="0.25"/>
  <cols>
    <col min="1" max="1" width="13.85546875" style="10"/>
    <col min="2" max="2" width="46.7109375" style="18" customWidth="1"/>
    <col min="3" max="3" width="24" style="10" customWidth="1"/>
    <col min="4" max="9" width="19.28515625" style="10" customWidth="1"/>
    <col min="10" max="12" width="17.5703125" style="10" customWidth="1"/>
    <col min="13" max="13" width="19.28515625" style="10" customWidth="1"/>
    <col min="14" max="14" width="17.5703125" style="10" customWidth="1"/>
    <col min="15" max="15" width="18.7109375" style="10" customWidth="1"/>
    <col min="16" max="16" width="17.5703125" style="10" customWidth="1"/>
    <col min="17" max="17" width="19.42578125" style="10" customWidth="1"/>
    <col min="18" max="16384" width="13.85546875" style="10"/>
  </cols>
  <sheetData>
    <row r="1" spans="2:17" ht="22.5" customHeight="1" x14ac:dyDescent="0.25"/>
    <row r="2" spans="2:17" ht="7.5" customHeight="1" x14ac:dyDescent="0.25"/>
    <row r="3" spans="2:17" s="67" customFormat="1" ht="23.25" customHeight="1" x14ac:dyDescent="0.2">
      <c r="B3" s="248" t="s">
        <v>201</v>
      </c>
      <c r="C3" s="248"/>
      <c r="D3" s="248"/>
      <c r="E3" s="248"/>
      <c r="F3" s="248"/>
      <c r="G3" s="248"/>
      <c r="H3" s="248"/>
      <c r="I3" s="248"/>
      <c r="J3" s="248"/>
      <c r="K3" s="248"/>
      <c r="L3" s="248"/>
      <c r="M3" s="248"/>
      <c r="N3" s="248"/>
      <c r="O3" s="248"/>
      <c r="P3" s="248"/>
      <c r="Q3" s="248"/>
    </row>
    <row r="4" spans="2:17" s="67" customFormat="1" ht="29.25" customHeight="1" x14ac:dyDescent="0.2">
      <c r="B4" s="68" t="s">
        <v>0</v>
      </c>
      <c r="C4" s="69" t="s">
        <v>1</v>
      </c>
      <c r="D4" s="69" t="s">
        <v>2</v>
      </c>
      <c r="E4" s="69" t="s">
        <v>3</v>
      </c>
      <c r="F4" s="69" t="s">
        <v>4</v>
      </c>
      <c r="G4" s="70" t="s">
        <v>5</v>
      </c>
      <c r="H4" s="70" t="s">
        <v>6</v>
      </c>
      <c r="I4" s="70" t="s">
        <v>7</v>
      </c>
      <c r="J4" s="70" t="s">
        <v>8</v>
      </c>
      <c r="K4" s="71" t="s">
        <v>9</v>
      </c>
      <c r="L4" s="71" t="s">
        <v>10</v>
      </c>
      <c r="M4" s="71" t="s">
        <v>11</v>
      </c>
      <c r="N4" s="71" t="s">
        <v>12</v>
      </c>
      <c r="O4" s="71" t="s">
        <v>13</v>
      </c>
      <c r="P4" s="71" t="s">
        <v>14</v>
      </c>
      <c r="Q4" s="71" t="s">
        <v>15</v>
      </c>
    </row>
    <row r="5" spans="2:17" s="67" customFormat="1" ht="21.75" customHeight="1" x14ac:dyDescent="0.2">
      <c r="B5" s="245" t="s">
        <v>16</v>
      </c>
      <c r="C5" s="246"/>
      <c r="D5" s="246"/>
      <c r="E5" s="246"/>
      <c r="F5" s="246"/>
      <c r="G5" s="246"/>
      <c r="H5" s="246"/>
      <c r="I5" s="246"/>
      <c r="J5" s="246"/>
      <c r="K5" s="246"/>
      <c r="L5" s="246"/>
      <c r="M5" s="246"/>
      <c r="N5" s="246"/>
      <c r="O5" s="246"/>
      <c r="P5" s="246"/>
      <c r="Q5" s="247"/>
    </row>
    <row r="6" spans="2:17" ht="21.75" customHeight="1" x14ac:dyDescent="0.3">
      <c r="B6" s="19" t="s">
        <v>51</v>
      </c>
      <c r="C6" s="20">
        <v>31093</v>
      </c>
      <c r="D6" s="20">
        <v>38526</v>
      </c>
      <c r="E6" s="20">
        <v>0</v>
      </c>
      <c r="F6" s="20">
        <v>69619</v>
      </c>
      <c r="G6" s="20">
        <v>0</v>
      </c>
      <c r="H6" s="20">
        <v>0</v>
      </c>
      <c r="I6" s="20">
        <v>7411</v>
      </c>
      <c r="J6" s="20">
        <v>62208</v>
      </c>
      <c r="K6" s="20">
        <v>0</v>
      </c>
      <c r="L6" s="20">
        <v>62208</v>
      </c>
      <c r="M6" s="20">
        <v>-134467</v>
      </c>
      <c r="N6" s="20">
        <v>0</v>
      </c>
      <c r="O6" s="20">
        <v>0</v>
      </c>
      <c r="P6" s="20">
        <v>0</v>
      </c>
      <c r="Q6" s="21">
        <v>-72259</v>
      </c>
    </row>
    <row r="7" spans="2:17" ht="21.75" customHeight="1" x14ac:dyDescent="0.3">
      <c r="B7" s="19" t="s">
        <v>144</v>
      </c>
      <c r="C7" s="20">
        <v>0</v>
      </c>
      <c r="D7" s="20">
        <v>91460</v>
      </c>
      <c r="E7" s="20">
        <v>0</v>
      </c>
      <c r="F7" s="20">
        <v>91460</v>
      </c>
      <c r="G7" s="20">
        <v>0</v>
      </c>
      <c r="H7" s="20">
        <v>0</v>
      </c>
      <c r="I7" s="20">
        <v>0</v>
      </c>
      <c r="J7" s="20">
        <v>91460</v>
      </c>
      <c r="K7" s="20">
        <v>0</v>
      </c>
      <c r="L7" s="20">
        <v>91460</v>
      </c>
      <c r="M7" s="20">
        <v>0</v>
      </c>
      <c r="N7" s="20">
        <v>0</v>
      </c>
      <c r="O7" s="20">
        <v>0</v>
      </c>
      <c r="P7" s="20">
        <v>0</v>
      </c>
      <c r="Q7" s="21">
        <v>91460</v>
      </c>
    </row>
    <row r="8" spans="2:17" ht="21.75" customHeight="1" x14ac:dyDescent="0.3">
      <c r="B8" s="19" t="s">
        <v>154</v>
      </c>
      <c r="C8" s="20">
        <v>0</v>
      </c>
      <c r="D8" s="20">
        <v>-24681</v>
      </c>
      <c r="E8" s="20">
        <v>0</v>
      </c>
      <c r="F8" s="20">
        <v>-24681</v>
      </c>
      <c r="G8" s="20">
        <v>0</v>
      </c>
      <c r="H8" s="20">
        <v>0</v>
      </c>
      <c r="I8" s="20">
        <v>0</v>
      </c>
      <c r="J8" s="20">
        <v>-24681</v>
      </c>
      <c r="K8" s="20">
        <v>0</v>
      </c>
      <c r="L8" s="20">
        <v>-24681</v>
      </c>
      <c r="M8" s="20">
        <v>0</v>
      </c>
      <c r="N8" s="20">
        <v>0</v>
      </c>
      <c r="O8" s="20">
        <v>0</v>
      </c>
      <c r="P8" s="20">
        <v>0</v>
      </c>
      <c r="Q8" s="21">
        <v>-24681</v>
      </c>
    </row>
    <row r="9" spans="2:17" ht="21.75" customHeight="1" x14ac:dyDescent="0.3">
      <c r="B9" s="19" t="s">
        <v>52</v>
      </c>
      <c r="C9" s="20">
        <v>0</v>
      </c>
      <c r="D9" s="20">
        <v>0</v>
      </c>
      <c r="E9" s="20">
        <v>-4466</v>
      </c>
      <c r="F9" s="20">
        <v>-4466</v>
      </c>
      <c r="G9" s="20">
        <v>0</v>
      </c>
      <c r="H9" s="20">
        <v>0</v>
      </c>
      <c r="I9" s="20">
        <v>0</v>
      </c>
      <c r="J9" s="20">
        <v>-4466</v>
      </c>
      <c r="K9" s="20">
        <v>0</v>
      </c>
      <c r="L9" s="20">
        <v>-4466</v>
      </c>
      <c r="M9" s="20">
        <v>32225</v>
      </c>
      <c r="N9" s="20">
        <v>0</v>
      </c>
      <c r="O9" s="20">
        <v>0</v>
      </c>
      <c r="P9" s="20">
        <v>0</v>
      </c>
      <c r="Q9" s="21">
        <v>27759</v>
      </c>
    </row>
    <row r="10" spans="2:17" ht="21.75" customHeight="1" x14ac:dyDescent="0.3">
      <c r="B10" s="19" t="s">
        <v>53</v>
      </c>
      <c r="C10" s="20">
        <v>86250</v>
      </c>
      <c r="D10" s="20">
        <v>0</v>
      </c>
      <c r="E10" s="20">
        <v>0</v>
      </c>
      <c r="F10" s="20">
        <v>86250</v>
      </c>
      <c r="G10" s="20">
        <v>0</v>
      </c>
      <c r="H10" s="20">
        <v>0</v>
      </c>
      <c r="I10" s="20">
        <v>0</v>
      </c>
      <c r="J10" s="20">
        <v>86250</v>
      </c>
      <c r="K10" s="20">
        <v>26250</v>
      </c>
      <c r="L10" s="20">
        <v>60000</v>
      </c>
      <c r="M10" s="20">
        <v>0</v>
      </c>
      <c r="N10" s="20">
        <v>0</v>
      </c>
      <c r="O10" s="20">
        <v>0</v>
      </c>
      <c r="P10" s="20">
        <v>0</v>
      </c>
      <c r="Q10" s="21">
        <v>60000</v>
      </c>
    </row>
    <row r="11" spans="2:17" ht="21.75" customHeight="1" x14ac:dyDescent="0.3">
      <c r="B11" s="19" t="s">
        <v>22</v>
      </c>
      <c r="C11" s="20">
        <v>0</v>
      </c>
      <c r="D11" s="20">
        <v>0</v>
      </c>
      <c r="E11" s="20">
        <v>-44609</v>
      </c>
      <c r="F11" s="20">
        <v>-44609</v>
      </c>
      <c r="G11" s="20">
        <v>0</v>
      </c>
      <c r="H11" s="20">
        <v>0</v>
      </c>
      <c r="I11" s="20">
        <v>0</v>
      </c>
      <c r="J11" s="20">
        <v>-44609</v>
      </c>
      <c r="K11" s="20">
        <v>0</v>
      </c>
      <c r="L11" s="20">
        <v>-44609</v>
      </c>
      <c r="M11" s="20">
        <v>152203</v>
      </c>
      <c r="N11" s="20">
        <v>0</v>
      </c>
      <c r="O11" s="20">
        <v>0</v>
      </c>
      <c r="P11" s="20">
        <v>0</v>
      </c>
      <c r="Q11" s="21">
        <v>107594</v>
      </c>
    </row>
    <row r="12" spans="2:17" ht="21.75" customHeight="1" x14ac:dyDescent="0.3">
      <c r="B12" s="19" t="s">
        <v>54</v>
      </c>
      <c r="C12" s="20">
        <v>0</v>
      </c>
      <c r="D12" s="20">
        <v>0</v>
      </c>
      <c r="E12" s="20">
        <v>0</v>
      </c>
      <c r="F12" s="20">
        <v>0</v>
      </c>
      <c r="G12" s="20">
        <v>0</v>
      </c>
      <c r="H12" s="20">
        <v>0</v>
      </c>
      <c r="I12" s="20">
        <v>0</v>
      </c>
      <c r="J12" s="20">
        <v>0</v>
      </c>
      <c r="K12" s="20">
        <v>6964</v>
      </c>
      <c r="L12" s="20">
        <v>-6964</v>
      </c>
      <c r="M12" s="20">
        <v>0</v>
      </c>
      <c r="N12" s="20">
        <v>-6964</v>
      </c>
      <c r="O12" s="20">
        <v>0</v>
      </c>
      <c r="P12" s="20">
        <v>0</v>
      </c>
      <c r="Q12" s="21">
        <v>0</v>
      </c>
    </row>
    <row r="13" spans="2:17" ht="21.75" customHeight="1" x14ac:dyDescent="0.3">
      <c r="B13" s="19" t="s">
        <v>55</v>
      </c>
      <c r="C13" s="20">
        <v>0</v>
      </c>
      <c r="D13" s="20">
        <v>0</v>
      </c>
      <c r="E13" s="20">
        <v>9911</v>
      </c>
      <c r="F13" s="20">
        <v>9911</v>
      </c>
      <c r="G13" s="20">
        <v>0</v>
      </c>
      <c r="H13" s="20">
        <v>0</v>
      </c>
      <c r="I13" s="20">
        <v>0</v>
      </c>
      <c r="J13" s="20">
        <v>9911</v>
      </c>
      <c r="K13" s="20">
        <v>2973</v>
      </c>
      <c r="L13" s="20">
        <v>6938</v>
      </c>
      <c r="M13" s="20">
        <v>0</v>
      </c>
      <c r="N13" s="20">
        <v>0</v>
      </c>
      <c r="O13" s="20">
        <v>0</v>
      </c>
      <c r="P13" s="20">
        <v>0</v>
      </c>
      <c r="Q13" s="21">
        <v>6938</v>
      </c>
    </row>
    <row r="14" spans="2:17" ht="21.75" customHeight="1" x14ac:dyDescent="0.3">
      <c r="B14" s="19" t="s">
        <v>56</v>
      </c>
      <c r="C14" s="20">
        <v>30725</v>
      </c>
      <c r="D14" s="20">
        <v>0</v>
      </c>
      <c r="E14" s="20">
        <v>0</v>
      </c>
      <c r="F14" s="20">
        <v>30725</v>
      </c>
      <c r="G14" s="20">
        <v>0</v>
      </c>
      <c r="H14" s="20">
        <v>0</v>
      </c>
      <c r="I14" s="20">
        <v>0</v>
      </c>
      <c r="J14" s="20">
        <v>30725</v>
      </c>
      <c r="K14" s="20">
        <v>0</v>
      </c>
      <c r="L14" s="20">
        <v>30725</v>
      </c>
      <c r="M14" s="20">
        <v>0</v>
      </c>
      <c r="N14" s="20">
        <v>0</v>
      </c>
      <c r="O14" s="20">
        <v>0</v>
      </c>
      <c r="P14" s="20">
        <v>0</v>
      </c>
      <c r="Q14" s="21">
        <v>30725</v>
      </c>
    </row>
    <row r="15" spans="2:17" ht="21.75" customHeight="1" x14ac:dyDescent="0.3">
      <c r="B15" s="19" t="s">
        <v>57</v>
      </c>
      <c r="C15" s="20">
        <v>375000</v>
      </c>
      <c r="D15" s="20">
        <v>89575</v>
      </c>
      <c r="E15" s="20">
        <v>0</v>
      </c>
      <c r="F15" s="20">
        <v>464575</v>
      </c>
      <c r="G15" s="20">
        <v>0</v>
      </c>
      <c r="H15" s="20">
        <v>55</v>
      </c>
      <c r="I15" s="20">
        <v>55</v>
      </c>
      <c r="J15" s="20">
        <v>464520</v>
      </c>
      <c r="K15" s="20">
        <v>131856</v>
      </c>
      <c r="L15" s="20">
        <v>332664</v>
      </c>
      <c r="M15" s="20">
        <v>2126552</v>
      </c>
      <c r="N15" s="20">
        <v>0</v>
      </c>
      <c r="O15" s="20">
        <v>0</v>
      </c>
      <c r="P15" s="20">
        <v>0</v>
      </c>
      <c r="Q15" s="21">
        <v>2459216</v>
      </c>
    </row>
    <row r="16" spans="2:17" ht="21.75" customHeight="1" x14ac:dyDescent="0.3">
      <c r="B16" s="19" t="s">
        <v>58</v>
      </c>
      <c r="C16" s="20">
        <v>227394</v>
      </c>
      <c r="D16" s="20">
        <v>386510</v>
      </c>
      <c r="E16" s="20">
        <v>0</v>
      </c>
      <c r="F16" s="20">
        <v>613904</v>
      </c>
      <c r="G16" s="20">
        <v>0</v>
      </c>
      <c r="H16" s="20">
        <v>0</v>
      </c>
      <c r="I16" s="20">
        <v>0</v>
      </c>
      <c r="J16" s="20">
        <v>613904</v>
      </c>
      <c r="K16" s="20">
        <v>68218</v>
      </c>
      <c r="L16" s="20">
        <v>545685</v>
      </c>
      <c r="M16" s="20">
        <v>0</v>
      </c>
      <c r="N16" s="20">
        <v>0</v>
      </c>
      <c r="O16" s="20">
        <v>0</v>
      </c>
      <c r="P16" s="20">
        <v>0</v>
      </c>
      <c r="Q16" s="21">
        <v>545685</v>
      </c>
    </row>
    <row r="17" spans="2:19" ht="21.75" customHeight="1" x14ac:dyDescent="0.3">
      <c r="B17" s="19" t="s">
        <v>59</v>
      </c>
      <c r="C17" s="20">
        <v>45000</v>
      </c>
      <c r="D17" s="20">
        <v>0</v>
      </c>
      <c r="E17" s="20">
        <v>0</v>
      </c>
      <c r="F17" s="20">
        <v>45000</v>
      </c>
      <c r="G17" s="20">
        <v>0</v>
      </c>
      <c r="H17" s="20">
        <v>0</v>
      </c>
      <c r="I17" s="20">
        <v>0</v>
      </c>
      <c r="J17" s="20">
        <v>45000</v>
      </c>
      <c r="K17" s="20">
        <v>0</v>
      </c>
      <c r="L17" s="20">
        <v>45000</v>
      </c>
      <c r="M17" s="20">
        <v>22379</v>
      </c>
      <c r="N17" s="20">
        <v>0</v>
      </c>
      <c r="O17" s="20">
        <v>0</v>
      </c>
      <c r="P17" s="20">
        <v>55737</v>
      </c>
      <c r="Q17" s="21">
        <v>11642</v>
      </c>
    </row>
    <row r="18" spans="2:19" ht="21.75" customHeight="1" x14ac:dyDescent="0.3">
      <c r="B18" s="19" t="s">
        <v>133</v>
      </c>
      <c r="C18" s="20">
        <v>0</v>
      </c>
      <c r="D18" s="20">
        <v>-7734</v>
      </c>
      <c r="E18" s="20">
        <v>0</v>
      </c>
      <c r="F18" s="20">
        <v>-7734</v>
      </c>
      <c r="G18" s="20">
        <v>0</v>
      </c>
      <c r="H18" s="20">
        <v>3945</v>
      </c>
      <c r="I18" s="20">
        <v>6798</v>
      </c>
      <c r="J18" s="20">
        <v>-14532</v>
      </c>
      <c r="K18" s="20">
        <v>4937</v>
      </c>
      <c r="L18" s="20">
        <v>-19469</v>
      </c>
      <c r="M18" s="20">
        <v>5625</v>
      </c>
      <c r="N18" s="20">
        <v>0</v>
      </c>
      <c r="O18" s="20">
        <v>0</v>
      </c>
      <c r="P18" s="20">
        <v>0</v>
      </c>
      <c r="Q18" s="21">
        <v>-13844</v>
      </c>
    </row>
    <row r="19" spans="2:19" ht="21.75" customHeight="1" x14ac:dyDescent="0.3">
      <c r="B19" s="19" t="s">
        <v>138</v>
      </c>
      <c r="C19" s="20">
        <v>0</v>
      </c>
      <c r="D19" s="20">
        <v>0</v>
      </c>
      <c r="E19" s="20">
        <v>390303</v>
      </c>
      <c r="F19" s="20">
        <v>390303</v>
      </c>
      <c r="G19" s="20">
        <v>0</v>
      </c>
      <c r="H19" s="20">
        <v>0</v>
      </c>
      <c r="I19" s="20">
        <v>0</v>
      </c>
      <c r="J19" s="20">
        <v>390303</v>
      </c>
      <c r="K19" s="20">
        <v>27935</v>
      </c>
      <c r="L19" s="20">
        <v>362368</v>
      </c>
      <c r="M19" s="20">
        <v>-315463</v>
      </c>
      <c r="N19" s="20">
        <v>391613</v>
      </c>
      <c r="O19" s="20">
        <v>0</v>
      </c>
      <c r="P19" s="20">
        <v>0</v>
      </c>
      <c r="Q19" s="21">
        <v>-344708</v>
      </c>
    </row>
    <row r="20" spans="2:19" ht="21.75" customHeight="1" x14ac:dyDescent="0.3">
      <c r="B20" s="19" t="s">
        <v>35</v>
      </c>
      <c r="C20" s="20">
        <v>0</v>
      </c>
      <c r="D20" s="20">
        <v>0</v>
      </c>
      <c r="E20" s="20">
        <v>0</v>
      </c>
      <c r="F20" s="20">
        <v>0</v>
      </c>
      <c r="G20" s="20">
        <v>215209</v>
      </c>
      <c r="H20" s="20">
        <v>0</v>
      </c>
      <c r="I20" s="20">
        <v>215209</v>
      </c>
      <c r="J20" s="20">
        <v>-215209</v>
      </c>
      <c r="K20" s="20">
        <v>-64563</v>
      </c>
      <c r="L20" s="20">
        <v>-150646</v>
      </c>
      <c r="M20" s="20">
        <v>62000</v>
      </c>
      <c r="N20" s="20">
        <v>-150646</v>
      </c>
      <c r="O20" s="20">
        <v>0</v>
      </c>
      <c r="P20" s="20">
        <v>0</v>
      </c>
      <c r="Q20" s="21">
        <v>62000</v>
      </c>
    </row>
    <row r="21" spans="2:19" ht="21.75" customHeight="1" x14ac:dyDescent="0.3">
      <c r="B21" s="72" t="s">
        <v>199</v>
      </c>
      <c r="C21" s="20">
        <v>0</v>
      </c>
      <c r="D21" s="20">
        <v>0</v>
      </c>
      <c r="E21" s="20">
        <v>0</v>
      </c>
      <c r="F21" s="20">
        <v>0</v>
      </c>
      <c r="G21" s="20">
        <v>212376</v>
      </c>
      <c r="H21" s="20">
        <v>0</v>
      </c>
      <c r="I21" s="20">
        <v>212376</v>
      </c>
      <c r="J21" s="20">
        <v>-212376</v>
      </c>
      <c r="K21" s="20">
        <v>9599</v>
      </c>
      <c r="L21" s="20">
        <v>-221975</v>
      </c>
      <c r="M21" s="20">
        <v>-1104935</v>
      </c>
      <c r="N21" s="20">
        <v>0</v>
      </c>
      <c r="O21" s="20">
        <v>0</v>
      </c>
      <c r="P21" s="20">
        <v>0</v>
      </c>
      <c r="Q21" s="21">
        <v>-1326911</v>
      </c>
    </row>
    <row r="22" spans="2:19" ht="21.75" customHeight="1" x14ac:dyDescent="0.3">
      <c r="B22" s="19" t="s">
        <v>60</v>
      </c>
      <c r="C22" s="20">
        <v>0</v>
      </c>
      <c r="D22" s="20">
        <v>182233</v>
      </c>
      <c r="E22" s="20">
        <v>0</v>
      </c>
      <c r="F22" s="20">
        <v>182233</v>
      </c>
      <c r="G22" s="20">
        <v>238544</v>
      </c>
      <c r="H22" s="20">
        <v>6057</v>
      </c>
      <c r="I22" s="20">
        <v>244601</v>
      </c>
      <c r="J22" s="20">
        <v>-62368</v>
      </c>
      <c r="K22" s="20">
        <v>0</v>
      </c>
      <c r="L22" s="20">
        <v>-62368</v>
      </c>
      <c r="M22" s="20">
        <v>-2412947</v>
      </c>
      <c r="N22" s="20">
        <v>0</v>
      </c>
      <c r="O22" s="20">
        <v>0</v>
      </c>
      <c r="P22" s="20">
        <v>0</v>
      </c>
      <c r="Q22" s="21">
        <v>-2475316</v>
      </c>
    </row>
    <row r="23" spans="2:19" ht="21.75" customHeight="1" x14ac:dyDescent="0.3">
      <c r="B23" s="19" t="s">
        <v>61</v>
      </c>
      <c r="C23" s="20">
        <v>0</v>
      </c>
      <c r="D23" s="20">
        <v>0</v>
      </c>
      <c r="E23" s="20">
        <v>0</v>
      </c>
      <c r="F23" s="20">
        <v>0</v>
      </c>
      <c r="G23" s="20">
        <v>246082</v>
      </c>
      <c r="H23" s="20">
        <v>0</v>
      </c>
      <c r="I23" s="20">
        <v>246082</v>
      </c>
      <c r="J23" s="20">
        <v>-246082</v>
      </c>
      <c r="K23" s="20">
        <v>0</v>
      </c>
      <c r="L23" s="20">
        <v>-246082</v>
      </c>
      <c r="M23" s="20">
        <v>259255</v>
      </c>
      <c r="N23" s="20">
        <v>0</v>
      </c>
      <c r="O23" s="20">
        <v>0</v>
      </c>
      <c r="P23" s="20">
        <v>0</v>
      </c>
      <c r="Q23" s="21">
        <v>13173</v>
      </c>
    </row>
    <row r="24" spans="2:19" ht="21.75" customHeight="1" x14ac:dyDescent="0.3">
      <c r="B24" s="19" t="s">
        <v>136</v>
      </c>
      <c r="C24" s="20">
        <v>0</v>
      </c>
      <c r="D24" s="20">
        <v>50802</v>
      </c>
      <c r="E24" s="20">
        <v>0</v>
      </c>
      <c r="F24" s="20">
        <v>50802</v>
      </c>
      <c r="G24" s="20">
        <v>0</v>
      </c>
      <c r="H24" s="20">
        <v>237079</v>
      </c>
      <c r="I24" s="20">
        <v>251705</v>
      </c>
      <c r="J24" s="20">
        <v>-200904</v>
      </c>
      <c r="K24" s="20">
        <v>27042</v>
      </c>
      <c r="L24" s="20">
        <v>-227946</v>
      </c>
      <c r="M24" s="20">
        <v>-1525056</v>
      </c>
      <c r="N24" s="20">
        <v>0</v>
      </c>
      <c r="O24" s="20">
        <v>0</v>
      </c>
      <c r="P24" s="20">
        <v>0</v>
      </c>
      <c r="Q24" s="21">
        <v>-1753002</v>
      </c>
    </row>
    <row r="25" spans="2:19" ht="21.75" customHeight="1" x14ac:dyDescent="0.3">
      <c r="B25" s="19" t="s">
        <v>137</v>
      </c>
      <c r="C25" s="20">
        <v>0</v>
      </c>
      <c r="D25" s="20">
        <v>0</v>
      </c>
      <c r="E25" s="20">
        <v>0</v>
      </c>
      <c r="F25" s="20">
        <v>0</v>
      </c>
      <c r="G25" s="20">
        <v>0</v>
      </c>
      <c r="H25" s="20">
        <v>0</v>
      </c>
      <c r="I25" s="20">
        <v>0</v>
      </c>
      <c r="J25" s="20">
        <v>0</v>
      </c>
      <c r="K25" s="20">
        <v>0</v>
      </c>
      <c r="L25" s="20">
        <v>0</v>
      </c>
      <c r="M25" s="20">
        <v>0</v>
      </c>
      <c r="N25" s="20">
        <v>0</v>
      </c>
      <c r="O25" s="20">
        <v>-14360</v>
      </c>
      <c r="P25" s="20">
        <v>0</v>
      </c>
      <c r="Q25" s="21">
        <v>14360</v>
      </c>
    </row>
    <row r="26" spans="2:19" ht="21.75" customHeight="1" x14ac:dyDescent="0.3">
      <c r="B26" s="19" t="s">
        <v>155</v>
      </c>
      <c r="C26" s="20">
        <v>0</v>
      </c>
      <c r="D26" s="20">
        <v>0</v>
      </c>
      <c r="E26" s="20">
        <v>0</v>
      </c>
      <c r="F26" s="20">
        <v>0</v>
      </c>
      <c r="G26" s="20">
        <v>0</v>
      </c>
      <c r="H26" s="20">
        <v>0</v>
      </c>
      <c r="I26" s="20">
        <v>0</v>
      </c>
      <c r="J26" s="20">
        <v>0</v>
      </c>
      <c r="K26" s="20">
        <v>0</v>
      </c>
      <c r="L26" s="20">
        <v>0</v>
      </c>
      <c r="M26" s="20">
        <v>560253</v>
      </c>
      <c r="N26" s="20">
        <v>0</v>
      </c>
      <c r="O26" s="20">
        <v>0</v>
      </c>
      <c r="P26" s="20">
        <v>0</v>
      </c>
      <c r="Q26" s="21">
        <v>560253</v>
      </c>
    </row>
    <row r="27" spans="2:19" ht="21.75" customHeight="1" x14ac:dyDescent="0.3">
      <c r="B27" s="19" t="s">
        <v>38</v>
      </c>
      <c r="C27" s="20">
        <v>17830</v>
      </c>
      <c r="D27" s="20">
        <v>0</v>
      </c>
      <c r="E27" s="20">
        <v>0</v>
      </c>
      <c r="F27" s="20">
        <v>17830</v>
      </c>
      <c r="G27" s="20">
        <v>0</v>
      </c>
      <c r="H27" s="20">
        <v>0</v>
      </c>
      <c r="I27" s="20">
        <v>0</v>
      </c>
      <c r="J27" s="20">
        <v>17830</v>
      </c>
      <c r="K27" s="20">
        <v>0</v>
      </c>
      <c r="L27" s="20">
        <v>17830</v>
      </c>
      <c r="M27" s="20">
        <v>41155</v>
      </c>
      <c r="N27" s="20">
        <v>0</v>
      </c>
      <c r="O27" s="20">
        <v>0</v>
      </c>
      <c r="P27" s="20">
        <v>0</v>
      </c>
      <c r="Q27" s="21">
        <v>58985</v>
      </c>
    </row>
    <row r="28" spans="2:19" ht="21.75" customHeight="1" x14ac:dyDescent="0.3">
      <c r="B28" s="19" t="s">
        <v>62</v>
      </c>
      <c r="C28" s="20">
        <v>0</v>
      </c>
      <c r="D28" s="20">
        <v>0</v>
      </c>
      <c r="E28" s="20">
        <v>0</v>
      </c>
      <c r="F28" s="20">
        <v>0</v>
      </c>
      <c r="G28" s="20">
        <v>0</v>
      </c>
      <c r="H28" s="20">
        <v>0</v>
      </c>
      <c r="I28" s="20">
        <v>0</v>
      </c>
      <c r="J28" s="20">
        <v>0</v>
      </c>
      <c r="K28" s="20">
        <v>0</v>
      </c>
      <c r="L28" s="20">
        <v>0</v>
      </c>
      <c r="M28" s="20">
        <v>40029</v>
      </c>
      <c r="N28" s="20">
        <v>0</v>
      </c>
      <c r="O28" s="20">
        <v>0</v>
      </c>
      <c r="P28" s="20">
        <v>0</v>
      </c>
      <c r="Q28" s="21">
        <v>40029</v>
      </c>
    </row>
    <row r="29" spans="2:19" ht="21.75" customHeight="1" x14ac:dyDescent="0.3">
      <c r="B29" s="19" t="s">
        <v>63</v>
      </c>
      <c r="C29" s="20">
        <v>0</v>
      </c>
      <c r="D29" s="20">
        <v>0</v>
      </c>
      <c r="E29" s="20">
        <v>0</v>
      </c>
      <c r="F29" s="20">
        <v>0</v>
      </c>
      <c r="G29" s="20">
        <v>0</v>
      </c>
      <c r="H29" s="20">
        <v>0</v>
      </c>
      <c r="I29" s="20">
        <v>0</v>
      </c>
      <c r="J29" s="20">
        <v>0</v>
      </c>
      <c r="K29" s="20">
        <v>0</v>
      </c>
      <c r="L29" s="20">
        <v>0</v>
      </c>
      <c r="M29" s="20">
        <v>151510</v>
      </c>
      <c r="N29" s="20">
        <v>0</v>
      </c>
      <c r="O29" s="20">
        <v>0</v>
      </c>
      <c r="P29" s="20">
        <v>0</v>
      </c>
      <c r="Q29" s="21">
        <v>151510</v>
      </c>
    </row>
    <row r="30" spans="2:19" ht="21.75" customHeight="1" x14ac:dyDescent="0.3">
      <c r="B30" s="19" t="s">
        <v>64</v>
      </c>
      <c r="C30" s="20">
        <v>0</v>
      </c>
      <c r="D30" s="20">
        <v>0</v>
      </c>
      <c r="E30" s="20">
        <v>241827</v>
      </c>
      <c r="F30" s="20">
        <v>241827</v>
      </c>
      <c r="G30" s="20">
        <v>0</v>
      </c>
      <c r="H30" s="20">
        <v>0</v>
      </c>
      <c r="I30" s="20">
        <v>0</v>
      </c>
      <c r="J30" s="20">
        <v>241827</v>
      </c>
      <c r="K30" s="20">
        <v>80450</v>
      </c>
      <c r="L30" s="20">
        <v>161377</v>
      </c>
      <c r="M30" s="20">
        <v>129744</v>
      </c>
      <c r="N30" s="20">
        <v>0</v>
      </c>
      <c r="O30" s="20">
        <v>0</v>
      </c>
      <c r="P30" s="20">
        <v>0</v>
      </c>
      <c r="Q30" s="21">
        <v>291121</v>
      </c>
    </row>
    <row r="31" spans="2:19" s="73" customFormat="1" ht="21.75" customHeight="1" x14ac:dyDescent="0.2">
      <c r="B31" s="74" t="s">
        <v>45</v>
      </c>
      <c r="C31" s="75">
        <f t="shared" ref="C31:Q31" si="0">SUM(C6:C30)</f>
        <v>813292</v>
      </c>
      <c r="D31" s="75">
        <f t="shared" si="0"/>
        <v>806691</v>
      </c>
      <c r="E31" s="75">
        <f t="shared" si="0"/>
        <v>592966</v>
      </c>
      <c r="F31" s="75">
        <f t="shared" si="0"/>
        <v>2212949</v>
      </c>
      <c r="G31" s="75">
        <f t="shared" si="0"/>
        <v>912211</v>
      </c>
      <c r="H31" s="75">
        <f t="shared" si="0"/>
        <v>247136</v>
      </c>
      <c r="I31" s="75">
        <f t="shared" si="0"/>
        <v>1184237</v>
      </c>
      <c r="J31" s="75">
        <f t="shared" si="0"/>
        <v>1028711</v>
      </c>
      <c r="K31" s="75">
        <f t="shared" si="0"/>
        <v>321661</v>
      </c>
      <c r="L31" s="75">
        <f t="shared" si="0"/>
        <v>707049</v>
      </c>
      <c r="M31" s="75">
        <f t="shared" si="0"/>
        <v>-1909938</v>
      </c>
      <c r="N31" s="75">
        <f t="shared" si="0"/>
        <v>234003</v>
      </c>
      <c r="O31" s="75">
        <f t="shared" si="0"/>
        <v>-14360</v>
      </c>
      <c r="P31" s="75">
        <f t="shared" si="0"/>
        <v>55737</v>
      </c>
      <c r="Q31" s="75">
        <f t="shared" si="0"/>
        <v>-1478271</v>
      </c>
      <c r="S31" s="67"/>
    </row>
    <row r="32" spans="2:19" s="73" customFormat="1" ht="21.75" customHeight="1" x14ac:dyDescent="0.2">
      <c r="B32" s="245" t="s">
        <v>46</v>
      </c>
      <c r="C32" s="246"/>
      <c r="D32" s="246"/>
      <c r="E32" s="246"/>
      <c r="F32" s="246"/>
      <c r="G32" s="246"/>
      <c r="H32" s="246"/>
      <c r="I32" s="246"/>
      <c r="J32" s="246"/>
      <c r="K32" s="246"/>
      <c r="L32" s="246"/>
      <c r="M32" s="246"/>
      <c r="N32" s="246"/>
      <c r="O32" s="246"/>
      <c r="P32" s="246"/>
      <c r="Q32" s="247"/>
      <c r="S32" s="67"/>
    </row>
    <row r="33" spans="2:19" s="76" customFormat="1" ht="21.75" customHeight="1" x14ac:dyDescent="0.3">
      <c r="B33" s="77" t="s">
        <v>47</v>
      </c>
      <c r="C33" s="20">
        <v>47738</v>
      </c>
      <c r="D33" s="20">
        <v>0</v>
      </c>
      <c r="E33" s="20">
        <v>0</v>
      </c>
      <c r="F33" s="20">
        <v>47738</v>
      </c>
      <c r="G33" s="20">
        <v>0</v>
      </c>
      <c r="H33" s="20">
        <v>0</v>
      </c>
      <c r="I33" s="20">
        <v>0</v>
      </c>
      <c r="J33" s="20">
        <v>47738</v>
      </c>
      <c r="K33" s="20">
        <v>2835</v>
      </c>
      <c r="L33" s="20">
        <v>44903</v>
      </c>
      <c r="M33" s="20">
        <v>131273</v>
      </c>
      <c r="N33" s="20">
        <v>0</v>
      </c>
      <c r="O33" s="20">
        <v>38288</v>
      </c>
      <c r="P33" s="20">
        <v>0</v>
      </c>
      <c r="Q33" s="21">
        <v>137887</v>
      </c>
      <c r="S33" s="67"/>
    </row>
    <row r="34" spans="2:19" s="76" customFormat="1" ht="21.75" customHeight="1" x14ac:dyDescent="0.3">
      <c r="B34" s="77" t="s">
        <v>79</v>
      </c>
      <c r="C34" s="20">
        <v>38759</v>
      </c>
      <c r="D34" s="20">
        <v>129643</v>
      </c>
      <c r="E34" s="20">
        <v>0</v>
      </c>
      <c r="F34" s="20">
        <v>168402</v>
      </c>
      <c r="G34" s="20">
        <v>0</v>
      </c>
      <c r="H34" s="20">
        <v>1091</v>
      </c>
      <c r="I34" s="20">
        <v>1822</v>
      </c>
      <c r="J34" s="20">
        <v>166580</v>
      </c>
      <c r="K34" s="20">
        <v>54715</v>
      </c>
      <c r="L34" s="20">
        <v>111864</v>
      </c>
      <c r="M34" s="20">
        <v>515349</v>
      </c>
      <c r="N34" s="20">
        <v>50792</v>
      </c>
      <c r="O34" s="20">
        <v>0</v>
      </c>
      <c r="P34" s="20">
        <v>0</v>
      </c>
      <c r="Q34" s="21">
        <v>576421</v>
      </c>
      <c r="S34" s="67"/>
    </row>
    <row r="35" spans="2:19" s="76" customFormat="1" ht="21.75" customHeight="1" x14ac:dyDescent="0.3">
      <c r="B35" s="77" t="s">
        <v>48</v>
      </c>
      <c r="C35" s="20">
        <v>277146</v>
      </c>
      <c r="D35" s="20">
        <v>0</v>
      </c>
      <c r="E35" s="20">
        <v>0</v>
      </c>
      <c r="F35" s="20">
        <v>277146</v>
      </c>
      <c r="G35" s="20">
        <v>0</v>
      </c>
      <c r="H35" s="20">
        <v>0</v>
      </c>
      <c r="I35" s="20">
        <v>0</v>
      </c>
      <c r="J35" s="20">
        <v>277146</v>
      </c>
      <c r="K35" s="20">
        <v>71174</v>
      </c>
      <c r="L35" s="20">
        <v>205972</v>
      </c>
      <c r="M35" s="20">
        <v>3885371</v>
      </c>
      <c r="N35" s="20">
        <v>0</v>
      </c>
      <c r="O35" s="20">
        <v>0</v>
      </c>
      <c r="P35" s="20">
        <v>0</v>
      </c>
      <c r="Q35" s="21">
        <v>4091343</v>
      </c>
      <c r="S35" s="67"/>
    </row>
    <row r="36" spans="2:19" s="73" customFormat="1" ht="21.75" customHeight="1" x14ac:dyDescent="0.2">
      <c r="B36" s="74" t="s">
        <v>45</v>
      </c>
      <c r="C36" s="75">
        <f>SUM(C33:C35)</f>
        <v>363643</v>
      </c>
      <c r="D36" s="75">
        <f t="shared" ref="D36:Q36" si="1">SUM(D33:D35)</f>
        <v>129643</v>
      </c>
      <c r="E36" s="75">
        <f t="shared" si="1"/>
        <v>0</v>
      </c>
      <c r="F36" s="75">
        <f t="shared" si="1"/>
        <v>493286</v>
      </c>
      <c r="G36" s="75">
        <f t="shared" si="1"/>
        <v>0</v>
      </c>
      <c r="H36" s="75">
        <f t="shared" si="1"/>
        <v>1091</v>
      </c>
      <c r="I36" s="75">
        <f t="shared" si="1"/>
        <v>1822</v>
      </c>
      <c r="J36" s="75">
        <f t="shared" si="1"/>
        <v>491464</v>
      </c>
      <c r="K36" s="75">
        <f t="shared" si="1"/>
        <v>128724</v>
      </c>
      <c r="L36" s="75">
        <f t="shared" si="1"/>
        <v>362739</v>
      </c>
      <c r="M36" s="75">
        <f t="shared" si="1"/>
        <v>4531993</v>
      </c>
      <c r="N36" s="75">
        <f t="shared" si="1"/>
        <v>50792</v>
      </c>
      <c r="O36" s="75">
        <f t="shared" si="1"/>
        <v>38288</v>
      </c>
      <c r="P36" s="75">
        <f t="shared" si="1"/>
        <v>0</v>
      </c>
      <c r="Q36" s="75">
        <f t="shared" si="1"/>
        <v>4805651</v>
      </c>
      <c r="S36" s="67"/>
    </row>
    <row r="37" spans="2:19" s="76" customFormat="1" ht="21.75" customHeight="1" x14ac:dyDescent="0.2">
      <c r="B37" s="74" t="s">
        <v>49</v>
      </c>
      <c r="C37" s="78">
        <f t="shared" ref="C37:Q37" si="2">C36+C31</f>
        <v>1176935</v>
      </c>
      <c r="D37" s="78">
        <f t="shared" si="2"/>
        <v>936334</v>
      </c>
      <c r="E37" s="78">
        <f t="shared" si="2"/>
        <v>592966</v>
      </c>
      <c r="F37" s="78">
        <f t="shared" si="2"/>
        <v>2706235</v>
      </c>
      <c r="G37" s="78">
        <f t="shared" si="2"/>
        <v>912211</v>
      </c>
      <c r="H37" s="78">
        <f t="shared" si="2"/>
        <v>248227</v>
      </c>
      <c r="I37" s="78">
        <f t="shared" si="2"/>
        <v>1186059</v>
      </c>
      <c r="J37" s="78">
        <f t="shared" si="2"/>
        <v>1520175</v>
      </c>
      <c r="K37" s="78">
        <f t="shared" si="2"/>
        <v>450385</v>
      </c>
      <c r="L37" s="78">
        <f t="shared" si="2"/>
        <v>1069788</v>
      </c>
      <c r="M37" s="78">
        <f t="shared" si="2"/>
        <v>2622055</v>
      </c>
      <c r="N37" s="78">
        <f t="shared" si="2"/>
        <v>284795</v>
      </c>
      <c r="O37" s="78">
        <f t="shared" si="2"/>
        <v>23928</v>
      </c>
      <c r="P37" s="78">
        <f t="shared" si="2"/>
        <v>55737</v>
      </c>
      <c r="Q37" s="78">
        <f t="shared" si="2"/>
        <v>3327380</v>
      </c>
      <c r="S37" s="67"/>
    </row>
    <row r="38" spans="2:19" s="22" customFormat="1" ht="19.5" customHeight="1" x14ac:dyDescent="0.25">
      <c r="B38" s="249" t="s">
        <v>50</v>
      </c>
      <c r="C38" s="249"/>
      <c r="D38" s="249"/>
      <c r="E38" s="249"/>
      <c r="F38" s="249"/>
      <c r="G38" s="249"/>
      <c r="H38" s="249"/>
      <c r="I38" s="249"/>
      <c r="J38" s="249"/>
      <c r="K38" s="249"/>
      <c r="L38" s="249"/>
      <c r="M38" s="249"/>
      <c r="N38" s="249"/>
      <c r="O38" s="249"/>
      <c r="P38" s="249"/>
      <c r="Q38" s="249"/>
    </row>
    <row r="39" spans="2:19" x14ac:dyDescent="0.25">
      <c r="I39" s="9"/>
    </row>
    <row r="41" spans="2:19" x14ac:dyDescent="0.25">
      <c r="J41" s="9"/>
      <c r="K41" s="9"/>
      <c r="L41" s="9"/>
    </row>
  </sheetData>
  <sheetProtection sheet="1" objects="1" scenarios="1"/>
  <mergeCells count="4">
    <mergeCell ref="B5:Q5"/>
    <mergeCell ref="B3:Q3"/>
    <mergeCell ref="B32:Q32"/>
    <mergeCell ref="B38:Q38"/>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P39"/>
  <sheetViews>
    <sheetView showGridLines="0" topLeftCell="A35" zoomScale="70" zoomScaleNormal="70" workbookViewId="0">
      <selection activeCell="G57" sqref="G57"/>
    </sheetView>
  </sheetViews>
  <sheetFormatPr defaultColWidth="9.140625" defaultRowHeight="18" customHeight="1" x14ac:dyDescent="0.25"/>
  <cols>
    <col min="1" max="1" width="12.42578125" style="8" customWidth="1"/>
    <col min="2" max="2" width="50" style="8" customWidth="1"/>
    <col min="3" max="3" width="25.140625" style="8" customWidth="1"/>
    <col min="4" max="4" width="15.5703125" style="8" customWidth="1"/>
    <col min="5" max="11" width="25.140625" style="8" customWidth="1"/>
    <col min="12" max="12" width="11.5703125" style="8" bestFit="1" customWidth="1"/>
    <col min="13" max="13" width="13.5703125" style="8" bestFit="1" customWidth="1"/>
    <col min="14" max="16384" width="9.140625" style="8"/>
  </cols>
  <sheetData>
    <row r="1" spans="2:13" ht="15" x14ac:dyDescent="0.25"/>
    <row r="2" spans="2:13" ht="15" x14ac:dyDescent="0.25"/>
    <row r="3" spans="2:13" ht="6.75" customHeight="1" x14ac:dyDescent="0.25"/>
    <row r="4" spans="2:13" ht="21" customHeight="1" x14ac:dyDescent="0.25">
      <c r="B4" s="250" t="s">
        <v>202</v>
      </c>
      <c r="C4" s="250"/>
      <c r="D4" s="250"/>
      <c r="E4" s="250"/>
      <c r="F4" s="250"/>
      <c r="G4" s="250"/>
      <c r="H4" s="250"/>
      <c r="I4" s="250"/>
      <c r="J4" s="250"/>
      <c r="K4" s="250"/>
    </row>
    <row r="5" spans="2:13" s="135" customFormat="1" ht="39" customHeight="1" x14ac:dyDescent="0.2">
      <c r="B5" s="147" t="s">
        <v>0</v>
      </c>
      <c r="C5" s="145" t="s">
        <v>80</v>
      </c>
      <c r="D5" s="145" t="s">
        <v>81</v>
      </c>
      <c r="E5" s="145" t="s">
        <v>160</v>
      </c>
      <c r="F5" s="145" t="s">
        <v>82</v>
      </c>
      <c r="G5" s="145" t="s">
        <v>83</v>
      </c>
      <c r="H5" s="145" t="s">
        <v>140</v>
      </c>
      <c r="I5" s="145" t="s">
        <v>161</v>
      </c>
      <c r="J5" s="145" t="s">
        <v>84</v>
      </c>
      <c r="K5" s="145" t="s">
        <v>85</v>
      </c>
    </row>
    <row r="6" spans="2:13" ht="29.25" customHeight="1" x14ac:dyDescent="0.25">
      <c r="B6" s="255" t="s">
        <v>16</v>
      </c>
      <c r="C6" s="256"/>
      <c r="D6" s="256"/>
      <c r="E6" s="256"/>
      <c r="F6" s="256"/>
      <c r="G6" s="256"/>
      <c r="H6" s="256"/>
      <c r="I6" s="256"/>
      <c r="J6" s="256"/>
      <c r="K6" s="257"/>
    </row>
    <row r="7" spans="2:13" ht="29.25" customHeight="1" x14ac:dyDescent="0.3">
      <c r="B7" s="24" t="s">
        <v>51</v>
      </c>
      <c r="C7" s="25">
        <f>'APPENDIX 5'!D6</f>
        <v>92199</v>
      </c>
      <c r="D7" s="25">
        <f>'APPENDIX 6'!D6</f>
        <v>7516</v>
      </c>
      <c r="E7" s="25">
        <f>'APPENDIX 11'!D6</f>
        <v>390163</v>
      </c>
      <c r="F7" s="25">
        <f>'APPENDIX 7'!D6</f>
        <v>504154</v>
      </c>
      <c r="G7" s="25">
        <f>'APPENDIX 8'!D6</f>
        <v>178987</v>
      </c>
      <c r="H7" s="25">
        <f>'APPENDIX 10'!D6</f>
        <v>0</v>
      </c>
      <c r="I7" s="25">
        <f>'APPENDIX 9'!D6</f>
        <v>161</v>
      </c>
      <c r="J7" s="36">
        <f t="shared" ref="J7:J30" si="0">SUM(C7:I7)</f>
        <v>1173180</v>
      </c>
      <c r="K7" s="26">
        <f t="shared" ref="K7:K31" si="1">IFERROR(J7/$J$32,0)*100</f>
        <v>1.8678111647020084</v>
      </c>
      <c r="M7" s="152"/>
    </row>
    <row r="8" spans="2:13" ht="29.25" customHeight="1" x14ac:dyDescent="0.3">
      <c r="B8" s="24" t="s">
        <v>144</v>
      </c>
      <c r="C8" s="25">
        <f>'APPENDIX 5'!D7</f>
        <v>282078</v>
      </c>
      <c r="D8" s="25">
        <f>'APPENDIX 6'!D7</f>
        <v>0</v>
      </c>
      <c r="E8" s="25">
        <f>'APPENDIX 11'!D7</f>
        <v>0</v>
      </c>
      <c r="F8" s="25">
        <f>'APPENDIX 7'!D7</f>
        <v>531264</v>
      </c>
      <c r="G8" s="25">
        <f>'APPENDIX 8'!D7</f>
        <v>568030</v>
      </c>
      <c r="H8" s="25">
        <f>'APPENDIX 10'!D7</f>
        <v>0</v>
      </c>
      <c r="I8" s="25">
        <f>'APPENDIX 9'!D7</f>
        <v>0</v>
      </c>
      <c r="J8" s="36">
        <f t="shared" si="0"/>
        <v>1381372</v>
      </c>
      <c r="K8" s="26">
        <f t="shared" si="1"/>
        <v>2.1992721016440298</v>
      </c>
      <c r="M8" s="152"/>
    </row>
    <row r="9" spans="2:13" ht="29.25" customHeight="1" x14ac:dyDescent="0.3">
      <c r="B9" s="13" t="s">
        <v>154</v>
      </c>
      <c r="C9" s="25">
        <f>'APPENDIX 5'!D8</f>
        <v>5985958</v>
      </c>
      <c r="D9" s="25">
        <f>'APPENDIX 6'!D8</f>
        <v>1208698</v>
      </c>
      <c r="E9" s="25">
        <f>'APPENDIX 11'!D8</f>
        <v>6011791</v>
      </c>
      <c r="F9" s="25">
        <f>'APPENDIX 7'!D8</f>
        <v>918503</v>
      </c>
      <c r="G9" s="25">
        <f>'APPENDIX 8'!D8</f>
        <v>898258</v>
      </c>
      <c r="H9" s="25">
        <f>'APPENDIX 10'!D8</f>
        <v>0</v>
      </c>
      <c r="I9" s="25">
        <f>'APPENDIX 9'!D8</f>
        <v>430991</v>
      </c>
      <c r="J9" s="36">
        <f t="shared" si="0"/>
        <v>15454199</v>
      </c>
      <c r="K9" s="26">
        <f t="shared" si="1"/>
        <v>24.604515448376731</v>
      </c>
      <c r="M9" s="152"/>
    </row>
    <row r="10" spans="2:13" ht="29.25" customHeight="1" x14ac:dyDescent="0.3">
      <c r="B10" s="13" t="s">
        <v>52</v>
      </c>
      <c r="C10" s="25">
        <f>'APPENDIX 5'!D9</f>
        <v>169838</v>
      </c>
      <c r="D10" s="25">
        <f>'APPENDIX 6'!D9</f>
        <v>0</v>
      </c>
      <c r="E10" s="25">
        <f>'APPENDIX 11'!D9</f>
        <v>0</v>
      </c>
      <c r="F10" s="25">
        <f>'APPENDIX 7'!D9</f>
        <v>68388</v>
      </c>
      <c r="G10" s="25">
        <f>'APPENDIX 8'!D9</f>
        <v>0</v>
      </c>
      <c r="H10" s="25">
        <f>'APPENDIX 10'!D9</f>
        <v>0</v>
      </c>
      <c r="I10" s="25">
        <f>'APPENDIX 9'!D9</f>
        <v>0</v>
      </c>
      <c r="J10" s="36">
        <f t="shared" si="0"/>
        <v>238226</v>
      </c>
      <c r="K10" s="26">
        <f t="shared" si="1"/>
        <v>0.37927784527719588</v>
      </c>
      <c r="M10" s="152"/>
    </row>
    <row r="11" spans="2:13" ht="29.25" customHeight="1" x14ac:dyDescent="0.3">
      <c r="B11" s="13" t="s">
        <v>53</v>
      </c>
      <c r="C11" s="25">
        <f>'APPENDIX 5'!D10</f>
        <v>759151</v>
      </c>
      <c r="D11" s="25">
        <f>'APPENDIX 6'!D10</f>
        <v>791352</v>
      </c>
      <c r="E11" s="25">
        <f>'APPENDIX 11'!D10</f>
        <v>708594</v>
      </c>
      <c r="F11" s="25">
        <f>'APPENDIX 7'!D10</f>
        <v>634174</v>
      </c>
      <c r="G11" s="25">
        <f>'APPENDIX 8'!D10</f>
        <v>1971147</v>
      </c>
      <c r="H11" s="25">
        <f>'APPENDIX 10'!D10</f>
        <v>0</v>
      </c>
      <c r="I11" s="25">
        <f>'APPENDIX 9'!D10</f>
        <v>0</v>
      </c>
      <c r="J11" s="36">
        <f t="shared" si="0"/>
        <v>4864418</v>
      </c>
      <c r="K11" s="26">
        <f t="shared" si="1"/>
        <v>7.7446037693937972</v>
      </c>
      <c r="M11" s="152"/>
    </row>
    <row r="12" spans="2:13" ht="29.25" customHeight="1" x14ac:dyDescent="0.3">
      <c r="B12" s="13" t="s">
        <v>22</v>
      </c>
      <c r="C12" s="25">
        <f>'APPENDIX 5'!D11</f>
        <v>223200</v>
      </c>
      <c r="D12" s="25">
        <f>'APPENDIX 6'!D11</f>
        <v>0</v>
      </c>
      <c r="E12" s="25">
        <f>'APPENDIX 11'!D11</f>
        <v>0</v>
      </c>
      <c r="F12" s="25">
        <f>'APPENDIX 7'!D11</f>
        <v>1224</v>
      </c>
      <c r="G12" s="25">
        <f>'APPENDIX 8'!D11</f>
        <v>0</v>
      </c>
      <c r="H12" s="25">
        <f>'APPENDIX 10'!D11</f>
        <v>0</v>
      </c>
      <c r="I12" s="25">
        <f>'APPENDIX 9'!D11</f>
        <v>0</v>
      </c>
      <c r="J12" s="36">
        <f t="shared" si="0"/>
        <v>224424</v>
      </c>
      <c r="K12" s="26">
        <f t="shared" si="1"/>
        <v>0.35730378358571024</v>
      </c>
      <c r="M12" s="152"/>
    </row>
    <row r="13" spans="2:13" ht="29.25" customHeight="1" x14ac:dyDescent="0.3">
      <c r="B13" s="13" t="s">
        <v>54</v>
      </c>
      <c r="C13" s="25">
        <f>'APPENDIX 5'!D12</f>
        <v>0</v>
      </c>
      <c r="D13" s="25">
        <f>'APPENDIX 6'!D12</f>
        <v>0</v>
      </c>
      <c r="E13" s="25">
        <f>'APPENDIX 11'!D12</f>
        <v>0</v>
      </c>
      <c r="F13" s="25">
        <f>'APPENDIX 7'!D12</f>
        <v>96306</v>
      </c>
      <c r="G13" s="25">
        <f>'APPENDIX 8'!D12</f>
        <v>8622</v>
      </c>
      <c r="H13" s="25">
        <f>'APPENDIX 10'!D12</f>
        <v>0</v>
      </c>
      <c r="I13" s="25">
        <f>'APPENDIX 9'!D12</f>
        <v>0</v>
      </c>
      <c r="J13" s="36">
        <f t="shared" si="0"/>
        <v>104928</v>
      </c>
      <c r="K13" s="26">
        <f t="shared" si="1"/>
        <v>0.16705508949168274</v>
      </c>
      <c r="M13" s="152"/>
    </row>
    <row r="14" spans="2:13" ht="29.25" customHeight="1" x14ac:dyDescent="0.3">
      <c r="B14" s="13" t="s">
        <v>55</v>
      </c>
      <c r="C14" s="25">
        <f>'APPENDIX 5'!D13</f>
        <v>0</v>
      </c>
      <c r="D14" s="25">
        <f>'APPENDIX 6'!D13</f>
        <v>0</v>
      </c>
      <c r="E14" s="25">
        <f>'APPENDIX 11'!D13</f>
        <v>1147645</v>
      </c>
      <c r="F14" s="25">
        <f>'APPENDIX 7'!D13</f>
        <v>30508</v>
      </c>
      <c r="G14" s="25">
        <f>'APPENDIX 8'!D13</f>
        <v>4976</v>
      </c>
      <c r="H14" s="25">
        <f>'APPENDIX 10'!D13</f>
        <v>0</v>
      </c>
      <c r="I14" s="25">
        <f>'APPENDIX 9'!D13</f>
        <v>0</v>
      </c>
      <c r="J14" s="36">
        <f t="shared" si="0"/>
        <v>1183129</v>
      </c>
      <c r="K14" s="26">
        <f t="shared" si="1"/>
        <v>1.8836508937100211</v>
      </c>
      <c r="M14" s="152"/>
    </row>
    <row r="15" spans="2:13" ht="29.25" customHeight="1" x14ac:dyDescent="0.3">
      <c r="B15" s="13" t="s">
        <v>56</v>
      </c>
      <c r="C15" s="25">
        <f>'APPENDIX 5'!D14</f>
        <v>40128</v>
      </c>
      <c r="D15" s="25">
        <f>'APPENDIX 6'!D14</f>
        <v>0</v>
      </c>
      <c r="E15" s="25">
        <f>'APPENDIX 11'!D14</f>
        <v>9450</v>
      </c>
      <c r="F15" s="25">
        <f>'APPENDIX 7'!D14</f>
        <v>65417</v>
      </c>
      <c r="G15" s="25">
        <f>'APPENDIX 8'!D14</f>
        <v>0</v>
      </c>
      <c r="H15" s="25">
        <f>'APPENDIX 10'!D14</f>
        <v>0</v>
      </c>
      <c r="I15" s="25">
        <f>'APPENDIX 9'!D14</f>
        <v>0</v>
      </c>
      <c r="J15" s="36">
        <f t="shared" si="0"/>
        <v>114995</v>
      </c>
      <c r="K15" s="26">
        <f t="shared" si="1"/>
        <v>0.18308268542330031</v>
      </c>
      <c r="M15" s="152"/>
    </row>
    <row r="16" spans="2:13" ht="29.25" customHeight="1" x14ac:dyDescent="0.3">
      <c r="B16" s="13" t="s">
        <v>57</v>
      </c>
      <c r="C16" s="25">
        <f>'APPENDIX 5'!D15</f>
        <v>1839732</v>
      </c>
      <c r="D16" s="25">
        <f>'APPENDIX 6'!D15</f>
        <v>663589</v>
      </c>
      <c r="E16" s="25">
        <f>'APPENDIX 11'!D15</f>
        <v>5594338</v>
      </c>
      <c r="F16" s="25">
        <f>'APPENDIX 7'!D15</f>
        <v>263293</v>
      </c>
      <c r="G16" s="25">
        <f>'APPENDIX 8'!D15</f>
        <v>180012</v>
      </c>
      <c r="H16" s="25">
        <f>'APPENDIX 10'!D15</f>
        <v>0</v>
      </c>
      <c r="I16" s="25">
        <f>'APPENDIX 9'!D15</f>
        <v>29241</v>
      </c>
      <c r="J16" s="36">
        <f t="shared" si="0"/>
        <v>8570205</v>
      </c>
      <c r="K16" s="26">
        <f t="shared" si="1"/>
        <v>13.644559728929046</v>
      </c>
      <c r="M16" s="152"/>
    </row>
    <row r="17" spans="2:16" ht="29.25" customHeight="1" x14ac:dyDescent="0.3">
      <c r="B17" s="13" t="s">
        <v>58</v>
      </c>
      <c r="C17" s="25">
        <f>'APPENDIX 5'!D16</f>
        <v>2541096</v>
      </c>
      <c r="D17" s="25">
        <f>'APPENDIX 6'!D16</f>
        <v>577948</v>
      </c>
      <c r="E17" s="25">
        <f>'APPENDIX 11'!D16</f>
        <v>5384383</v>
      </c>
      <c r="F17" s="25">
        <f>'APPENDIX 7'!D16</f>
        <v>691412</v>
      </c>
      <c r="G17" s="25">
        <f>'APPENDIX 8'!D16</f>
        <v>90218</v>
      </c>
      <c r="H17" s="25">
        <f>'APPENDIX 10'!D16</f>
        <v>0</v>
      </c>
      <c r="I17" s="25">
        <f>'APPENDIX 9'!D16</f>
        <v>0</v>
      </c>
      <c r="J17" s="36">
        <f t="shared" si="0"/>
        <v>9285057</v>
      </c>
      <c r="K17" s="26">
        <f t="shared" si="1"/>
        <v>14.782670288868321</v>
      </c>
      <c r="M17" s="152"/>
    </row>
    <row r="18" spans="2:16" ht="29.25" customHeight="1" x14ac:dyDescent="0.3">
      <c r="B18" s="13" t="s">
        <v>59</v>
      </c>
      <c r="C18" s="25">
        <f>'APPENDIX 5'!D17</f>
        <v>1068590</v>
      </c>
      <c r="D18" s="25">
        <f>'APPENDIX 6'!D17</f>
        <v>428115</v>
      </c>
      <c r="E18" s="25">
        <f>'APPENDIX 11'!D17</f>
        <v>2679915</v>
      </c>
      <c r="F18" s="25">
        <f>'APPENDIX 7'!D17</f>
        <v>42664</v>
      </c>
      <c r="G18" s="25">
        <f>'APPENDIX 8'!D17</f>
        <v>0</v>
      </c>
      <c r="H18" s="25">
        <f>'APPENDIX 10'!D17</f>
        <v>0</v>
      </c>
      <c r="I18" s="25">
        <f>'APPENDIX 9'!D17</f>
        <v>0</v>
      </c>
      <c r="J18" s="36">
        <f t="shared" si="0"/>
        <v>4219284</v>
      </c>
      <c r="K18" s="26">
        <f t="shared" si="1"/>
        <v>6.7174907194535782</v>
      </c>
      <c r="M18" s="152"/>
    </row>
    <row r="19" spans="2:16" ht="29.25" customHeight="1" x14ac:dyDescent="0.3">
      <c r="B19" s="13" t="s">
        <v>133</v>
      </c>
      <c r="C19" s="25">
        <f>'APPENDIX 5'!D18</f>
        <v>31438</v>
      </c>
      <c r="D19" s="25">
        <f>'APPENDIX 6'!D18</f>
        <v>160052</v>
      </c>
      <c r="E19" s="25">
        <f>'APPENDIX 11'!D18</f>
        <v>56803</v>
      </c>
      <c r="F19" s="25">
        <f>'APPENDIX 7'!D18</f>
        <v>20532</v>
      </c>
      <c r="G19" s="25">
        <f>'APPENDIX 8'!D18</f>
        <v>148926</v>
      </c>
      <c r="H19" s="25">
        <f>'APPENDIX 10'!D18</f>
        <v>0</v>
      </c>
      <c r="I19" s="25">
        <f>'APPENDIX 9'!D18</f>
        <v>0</v>
      </c>
      <c r="J19" s="36">
        <f t="shared" si="0"/>
        <v>417751</v>
      </c>
      <c r="K19" s="26">
        <f t="shared" si="1"/>
        <v>0.66509826443122855</v>
      </c>
      <c r="M19" s="152"/>
    </row>
    <row r="20" spans="2:16" ht="29.25" customHeight="1" x14ac:dyDescent="0.3">
      <c r="B20" s="13" t="s">
        <v>138</v>
      </c>
      <c r="C20" s="25">
        <f>'APPENDIX 5'!D19</f>
        <v>927996</v>
      </c>
      <c r="D20" s="25">
        <f>'APPENDIX 6'!D19</f>
        <v>93889</v>
      </c>
      <c r="E20" s="25">
        <f>'APPENDIX 11'!D19</f>
        <v>889359</v>
      </c>
      <c r="F20" s="25">
        <f>'APPENDIX 7'!D19</f>
        <v>317208</v>
      </c>
      <c r="G20" s="25">
        <f>'APPENDIX 8'!D19</f>
        <v>388946</v>
      </c>
      <c r="H20" s="25">
        <f>'APPENDIX 10'!D19</f>
        <v>0</v>
      </c>
      <c r="I20" s="25">
        <f>'APPENDIX 9'!D19</f>
        <v>784292</v>
      </c>
      <c r="J20" s="36">
        <f t="shared" si="0"/>
        <v>3401690</v>
      </c>
      <c r="K20" s="26">
        <f t="shared" si="1"/>
        <v>5.4158053843870295</v>
      </c>
      <c r="M20" s="152"/>
    </row>
    <row r="21" spans="2:16" ht="29.25" customHeight="1" x14ac:dyDescent="0.3">
      <c r="B21" s="13" t="s">
        <v>35</v>
      </c>
      <c r="C21" s="25">
        <f>'APPENDIX 5'!D20</f>
        <v>909895</v>
      </c>
      <c r="D21" s="25">
        <f>'APPENDIX 6'!D20</f>
        <v>1150710</v>
      </c>
      <c r="E21" s="25">
        <f>'APPENDIX 11'!D20</f>
        <v>256352</v>
      </c>
      <c r="F21" s="25">
        <f>'APPENDIX 7'!D20</f>
        <v>78130</v>
      </c>
      <c r="G21" s="25">
        <f>'APPENDIX 8'!D20</f>
        <v>125265</v>
      </c>
      <c r="H21" s="25">
        <f>'APPENDIX 10'!D20</f>
        <v>0</v>
      </c>
      <c r="I21" s="25">
        <f>'APPENDIX 9'!D20</f>
        <v>9925</v>
      </c>
      <c r="J21" s="36">
        <f t="shared" si="0"/>
        <v>2530277</v>
      </c>
      <c r="K21" s="26">
        <f t="shared" si="1"/>
        <v>4.0284352191383279</v>
      </c>
      <c r="M21" s="152"/>
    </row>
    <row r="22" spans="2:16" ht="29.25" customHeight="1" x14ac:dyDescent="0.3">
      <c r="B22" s="72" t="s">
        <v>199</v>
      </c>
      <c r="C22" s="25">
        <f>'APPENDIX 5'!D21</f>
        <v>69772</v>
      </c>
      <c r="D22" s="25">
        <f>'APPENDIX 6'!D21</f>
        <v>0</v>
      </c>
      <c r="E22" s="25">
        <f>'APPENDIX 11'!D21</f>
        <v>0</v>
      </c>
      <c r="F22" s="25">
        <f>'APPENDIX 7'!D21</f>
        <v>93193</v>
      </c>
      <c r="G22" s="25">
        <f>'APPENDIX 8'!D21</f>
        <v>25622</v>
      </c>
      <c r="H22" s="25">
        <f>'APPENDIX 10'!D21</f>
        <v>0</v>
      </c>
      <c r="I22" s="25">
        <f>'APPENDIX 9'!D21</f>
        <v>8126</v>
      </c>
      <c r="J22" s="36">
        <f t="shared" si="0"/>
        <v>196713</v>
      </c>
      <c r="K22" s="26">
        <f t="shared" si="1"/>
        <v>0.31318530629743618</v>
      </c>
      <c r="M22" s="152"/>
    </row>
    <row r="23" spans="2:16" ht="29.25" customHeight="1" x14ac:dyDescent="0.3">
      <c r="B23" s="13" t="s">
        <v>60</v>
      </c>
      <c r="C23" s="25">
        <f>'APPENDIX 5'!D22</f>
        <v>654088</v>
      </c>
      <c r="D23" s="25">
        <f>'APPENDIX 6'!D22</f>
        <v>0</v>
      </c>
      <c r="E23" s="25">
        <f>'APPENDIX 11'!D22</f>
        <v>0</v>
      </c>
      <c r="F23" s="25">
        <f>'APPENDIX 7'!D22</f>
        <v>217266</v>
      </c>
      <c r="G23" s="25">
        <f>'APPENDIX 8'!D22</f>
        <v>0</v>
      </c>
      <c r="H23" s="25">
        <f>'APPENDIX 10'!D22</f>
        <v>0</v>
      </c>
      <c r="I23" s="25">
        <f>'APPENDIX 9'!D22</f>
        <v>636635</v>
      </c>
      <c r="J23" s="36">
        <f t="shared" si="0"/>
        <v>1507989</v>
      </c>
      <c r="K23" s="26">
        <f t="shared" si="1"/>
        <v>2.4008580869498433</v>
      </c>
      <c r="M23" s="152"/>
    </row>
    <row r="24" spans="2:16" ht="29.25" customHeight="1" x14ac:dyDescent="0.3">
      <c r="B24" s="13" t="s">
        <v>61</v>
      </c>
      <c r="C24" s="25">
        <f>'APPENDIX 5'!D23</f>
        <v>549193</v>
      </c>
      <c r="D24" s="25">
        <f>'APPENDIX 6'!D23</f>
        <v>42516</v>
      </c>
      <c r="E24" s="25">
        <f>'APPENDIX 11'!D23</f>
        <v>127446</v>
      </c>
      <c r="F24" s="25">
        <f>'APPENDIX 7'!D23</f>
        <v>824168</v>
      </c>
      <c r="G24" s="25">
        <f>'APPENDIX 8'!D23</f>
        <v>505062</v>
      </c>
      <c r="H24" s="25">
        <f>'APPENDIX 10'!D23</f>
        <v>0</v>
      </c>
      <c r="I24" s="25">
        <f>'APPENDIX 9'!D23</f>
        <v>45118</v>
      </c>
      <c r="J24" s="36">
        <f t="shared" si="0"/>
        <v>2093503</v>
      </c>
      <c r="K24" s="26">
        <f t="shared" si="1"/>
        <v>3.333050577692382</v>
      </c>
      <c r="M24" s="152"/>
    </row>
    <row r="25" spans="2:16" ht="29.25" customHeight="1" x14ac:dyDescent="0.3">
      <c r="B25" s="13" t="s">
        <v>136</v>
      </c>
      <c r="C25" s="25">
        <f>'APPENDIX 5'!D24</f>
        <v>123912</v>
      </c>
      <c r="D25" s="25">
        <f>'APPENDIX 6'!D24</f>
        <v>0</v>
      </c>
      <c r="E25" s="25">
        <f>'APPENDIX 11'!D24</f>
        <v>0</v>
      </c>
      <c r="F25" s="25">
        <f>'APPENDIX 7'!D24</f>
        <v>43459</v>
      </c>
      <c r="G25" s="25">
        <f>'APPENDIX 8'!D24</f>
        <v>135204</v>
      </c>
      <c r="H25" s="25">
        <f>'APPENDIX 10'!D24</f>
        <v>0</v>
      </c>
      <c r="I25" s="25">
        <f>'APPENDIX 9'!D24</f>
        <v>0</v>
      </c>
      <c r="J25" s="36">
        <f t="shared" si="0"/>
        <v>302575</v>
      </c>
      <c r="K25" s="26">
        <f t="shared" si="1"/>
        <v>0.48172741025222915</v>
      </c>
      <c r="M25" s="152"/>
    </row>
    <row r="26" spans="2:16" ht="29.25" customHeight="1" x14ac:dyDescent="0.3">
      <c r="B26" s="13" t="s">
        <v>137</v>
      </c>
      <c r="C26" s="25">
        <f>'APPENDIX 5'!D25</f>
        <v>28601</v>
      </c>
      <c r="D26" s="25">
        <f>'APPENDIX 6'!D25</f>
        <v>0</v>
      </c>
      <c r="E26" s="25">
        <f>'APPENDIX 11'!D25</f>
        <v>13631</v>
      </c>
      <c r="F26" s="25">
        <f>'APPENDIX 7'!D25</f>
        <v>2893</v>
      </c>
      <c r="G26" s="25">
        <f>'APPENDIX 8'!D25</f>
        <v>343</v>
      </c>
      <c r="H26" s="25">
        <f>'APPENDIX 10'!D25</f>
        <v>0</v>
      </c>
      <c r="I26" s="25">
        <f>'APPENDIX 9'!D25</f>
        <v>0</v>
      </c>
      <c r="J26" s="36">
        <f t="shared" si="0"/>
        <v>45468</v>
      </c>
      <c r="K26" s="26">
        <f t="shared" si="1"/>
        <v>7.2389265105670855E-2</v>
      </c>
      <c r="M26" s="152"/>
    </row>
    <row r="27" spans="2:16" ht="29.25" customHeight="1" x14ac:dyDescent="0.3">
      <c r="B27" s="13" t="s">
        <v>155</v>
      </c>
      <c r="C27" s="25">
        <f>'APPENDIX 5'!D26</f>
        <v>1297768</v>
      </c>
      <c r="D27" s="25">
        <f>'APPENDIX 6'!D26</f>
        <v>498585</v>
      </c>
      <c r="E27" s="25">
        <f>'APPENDIX 11'!D26</f>
        <v>170054</v>
      </c>
      <c r="F27" s="25">
        <f>'APPENDIX 7'!D26</f>
        <v>479585</v>
      </c>
      <c r="G27" s="25">
        <f>'APPENDIX 8'!D26</f>
        <v>361146</v>
      </c>
      <c r="H27" s="25">
        <f>'APPENDIX 10'!D26</f>
        <v>0</v>
      </c>
      <c r="I27" s="25">
        <f>'APPENDIX 9'!D26</f>
        <v>601908</v>
      </c>
      <c r="J27" s="36">
        <f t="shared" si="0"/>
        <v>3409046</v>
      </c>
      <c r="K27" s="26">
        <f t="shared" si="1"/>
        <v>5.4275168173534523</v>
      </c>
      <c r="M27" s="152"/>
    </row>
    <row r="28" spans="2:16" ht="29.25" customHeight="1" x14ac:dyDescent="0.3">
      <c r="B28" s="13" t="s">
        <v>38</v>
      </c>
      <c r="C28" s="25">
        <f>'APPENDIX 5'!D27</f>
        <v>0</v>
      </c>
      <c r="D28" s="25">
        <f>'APPENDIX 6'!D27</f>
        <v>0</v>
      </c>
      <c r="E28" s="25">
        <f>'APPENDIX 11'!D27</f>
        <v>0</v>
      </c>
      <c r="F28" s="25">
        <f>'APPENDIX 7'!D27</f>
        <v>15339</v>
      </c>
      <c r="G28" s="25">
        <f>'APPENDIX 8'!D27</f>
        <v>25003</v>
      </c>
      <c r="H28" s="25">
        <f>'APPENDIX 10'!D27</f>
        <v>0</v>
      </c>
      <c r="I28" s="25">
        <f>'APPENDIX 9'!D27</f>
        <v>0</v>
      </c>
      <c r="J28" s="36">
        <f t="shared" si="0"/>
        <v>40342</v>
      </c>
      <c r="K28" s="26">
        <f t="shared" si="1"/>
        <v>6.4228198576866666E-2</v>
      </c>
      <c r="M28" s="152"/>
    </row>
    <row r="29" spans="2:16" ht="29.25" customHeight="1" x14ac:dyDescent="0.3">
      <c r="B29" s="13" t="s">
        <v>62</v>
      </c>
      <c r="C29" s="25">
        <f>'APPENDIX 5'!D28</f>
        <v>19863</v>
      </c>
      <c r="D29" s="25">
        <f>'APPENDIX 6'!D28</f>
        <v>0</v>
      </c>
      <c r="E29" s="25">
        <f>'APPENDIX 11'!D28</f>
        <v>176907</v>
      </c>
      <c r="F29" s="25">
        <f>'APPENDIX 7'!D28</f>
        <v>121897</v>
      </c>
      <c r="G29" s="25">
        <f>'APPENDIX 8'!D28</f>
        <v>4519</v>
      </c>
      <c r="H29" s="25">
        <f>'APPENDIX 10'!D28</f>
        <v>0</v>
      </c>
      <c r="I29" s="25">
        <f>'APPENDIX 9'!D28</f>
        <v>1727</v>
      </c>
      <c r="J29" s="36">
        <f t="shared" si="0"/>
        <v>324913</v>
      </c>
      <c r="K29" s="26">
        <f t="shared" si="1"/>
        <v>0.51729157414618698</v>
      </c>
      <c r="M29" s="152"/>
    </row>
    <row r="30" spans="2:16" ht="29.25" customHeight="1" x14ac:dyDescent="0.3">
      <c r="B30" s="13" t="s">
        <v>63</v>
      </c>
      <c r="C30" s="25">
        <f>'APPENDIX 5'!D29</f>
        <v>17310</v>
      </c>
      <c r="D30" s="25">
        <f>'APPENDIX 6'!D29</f>
        <v>0</v>
      </c>
      <c r="E30" s="25">
        <f>'APPENDIX 11'!D29</f>
        <v>0</v>
      </c>
      <c r="F30" s="25">
        <f>'APPENDIX 7'!D29</f>
        <v>12625</v>
      </c>
      <c r="G30" s="25">
        <f>'APPENDIX 8'!D29</f>
        <v>0</v>
      </c>
      <c r="H30" s="25">
        <f>'APPENDIX 10'!D29</f>
        <v>0</v>
      </c>
      <c r="I30" s="25">
        <f>'APPENDIX 9'!D29</f>
        <v>0</v>
      </c>
      <c r="J30" s="36">
        <f t="shared" si="0"/>
        <v>29935</v>
      </c>
      <c r="K30" s="26">
        <f t="shared" si="1"/>
        <v>4.7659291170455191E-2</v>
      </c>
      <c r="M30" s="152"/>
    </row>
    <row r="31" spans="2:16" ht="29.25" customHeight="1" x14ac:dyDescent="0.3">
      <c r="B31" s="13" t="s">
        <v>64</v>
      </c>
      <c r="C31" s="25">
        <f>'APPENDIX 5'!D30</f>
        <v>481721</v>
      </c>
      <c r="D31" s="25">
        <f>'APPENDIX 6'!D30</f>
        <v>0</v>
      </c>
      <c r="E31" s="25">
        <f>'APPENDIX 11'!D30</f>
        <v>581238</v>
      </c>
      <c r="F31" s="25">
        <f>'APPENDIX 7'!D30</f>
        <v>304034</v>
      </c>
      <c r="G31" s="25">
        <f>'APPENDIX 8'!D30</f>
        <v>255927</v>
      </c>
      <c r="H31" s="25">
        <f>'APPENDIX 10'!D30</f>
        <v>0</v>
      </c>
      <c r="I31" s="25">
        <f>'APPENDIX 9'!D30</f>
        <v>73879</v>
      </c>
      <c r="J31" s="36">
        <f t="shared" ref="J31" si="2">SUM(C31:I31)</f>
        <v>1696799</v>
      </c>
      <c r="K31" s="26">
        <f t="shared" si="1"/>
        <v>2.7014610856434675</v>
      </c>
      <c r="M31" s="152"/>
    </row>
    <row r="32" spans="2:16" s="15" customFormat="1" ht="29.25" customHeight="1" x14ac:dyDescent="0.25">
      <c r="B32" s="79" t="s">
        <v>45</v>
      </c>
      <c r="C32" s="80">
        <f t="shared" ref="C32:K32" si="3">SUM(C7:C31)</f>
        <v>18113527</v>
      </c>
      <c r="D32" s="80">
        <f t="shared" si="3"/>
        <v>5622970</v>
      </c>
      <c r="E32" s="80">
        <f t="shared" si="3"/>
        <v>24198069</v>
      </c>
      <c r="F32" s="80">
        <f t="shared" si="3"/>
        <v>6377636</v>
      </c>
      <c r="G32" s="80">
        <f t="shared" si="3"/>
        <v>5876213</v>
      </c>
      <c r="H32" s="80">
        <f t="shared" si="3"/>
        <v>0</v>
      </c>
      <c r="I32" s="80">
        <f t="shared" si="3"/>
        <v>2622003</v>
      </c>
      <c r="J32" s="80">
        <f t="shared" si="3"/>
        <v>62810418</v>
      </c>
      <c r="K32" s="80">
        <f t="shared" si="3"/>
        <v>100</v>
      </c>
      <c r="L32" s="8"/>
      <c r="M32" s="152"/>
      <c r="N32" s="8"/>
      <c r="O32" s="8"/>
      <c r="P32" s="8"/>
    </row>
    <row r="33" spans="2:16" s="15" customFormat="1" ht="29.25" customHeight="1" x14ac:dyDescent="0.25">
      <c r="B33" s="251" t="s">
        <v>46</v>
      </c>
      <c r="C33" s="252"/>
      <c r="D33" s="252"/>
      <c r="E33" s="252"/>
      <c r="F33" s="252"/>
      <c r="G33" s="252"/>
      <c r="H33" s="252"/>
      <c r="I33" s="252"/>
      <c r="J33" s="252"/>
      <c r="K33" s="253"/>
      <c r="L33" s="8"/>
      <c r="M33" s="152"/>
      <c r="N33" s="8"/>
      <c r="O33" s="8"/>
      <c r="P33" s="8"/>
    </row>
    <row r="34" spans="2:16" s="10" customFormat="1" ht="29.25" customHeight="1" x14ac:dyDescent="0.3">
      <c r="B34" s="17" t="s">
        <v>47</v>
      </c>
      <c r="C34" s="25">
        <f>'APPENDIX 5'!D33</f>
        <v>1244</v>
      </c>
      <c r="D34" s="25">
        <f>'APPENDIX 6'!D33</f>
        <v>0</v>
      </c>
      <c r="E34" s="25">
        <f>'APPENDIX 11'!D33</f>
        <v>0</v>
      </c>
      <c r="F34" s="25">
        <f>'APPENDIX 7'!D33</f>
        <v>142618</v>
      </c>
      <c r="G34" s="25">
        <f>'APPENDIX 8'!D33</f>
        <v>0</v>
      </c>
      <c r="H34" s="25">
        <f>'APPENDIX 10'!D33</f>
        <v>0</v>
      </c>
      <c r="I34" s="25">
        <f>'APPENDIX 9'!D33</f>
        <v>0</v>
      </c>
      <c r="J34" s="36">
        <f t="shared" ref="J34:J36" si="4">SUM(C34:I34)</f>
        <v>143862</v>
      </c>
      <c r="K34" s="26">
        <f>IFERROR(J34/$J$37,0)*100</f>
        <v>7.8774581122289451</v>
      </c>
      <c r="L34" s="8"/>
      <c r="M34" s="152"/>
      <c r="N34" s="8"/>
      <c r="O34" s="8"/>
      <c r="P34" s="8"/>
    </row>
    <row r="35" spans="2:16" s="10" customFormat="1" ht="29.25" customHeight="1" x14ac:dyDescent="0.3">
      <c r="B35" s="17" t="s">
        <v>79</v>
      </c>
      <c r="C35" s="25">
        <f>'APPENDIX 5'!D34</f>
        <v>33695</v>
      </c>
      <c r="D35" s="25">
        <f>'APPENDIX 6'!D34</f>
        <v>0</v>
      </c>
      <c r="E35" s="25">
        <f>'APPENDIX 11'!D34</f>
        <v>0</v>
      </c>
      <c r="F35" s="25">
        <f>'APPENDIX 7'!D34</f>
        <v>791872</v>
      </c>
      <c r="G35" s="25">
        <f>'APPENDIX 8'!D34</f>
        <v>0</v>
      </c>
      <c r="H35" s="25">
        <f>'APPENDIX 10'!D34</f>
        <v>0</v>
      </c>
      <c r="I35" s="25">
        <f>'APPENDIX 9'!D34</f>
        <v>0</v>
      </c>
      <c r="J35" s="36">
        <f t="shared" si="4"/>
        <v>825567</v>
      </c>
      <c r="K35" s="26">
        <f t="shared" ref="K35:K36" si="5">IFERROR(J35/$J$37,0)*100</f>
        <v>45.205609968848712</v>
      </c>
      <c r="L35" s="8"/>
      <c r="M35" s="152"/>
      <c r="N35" s="8"/>
      <c r="O35" s="8"/>
      <c r="P35" s="8"/>
    </row>
    <row r="36" spans="2:16" s="10" customFormat="1" ht="29.25" customHeight="1" x14ac:dyDescent="0.3">
      <c r="B36" s="17" t="s">
        <v>48</v>
      </c>
      <c r="C36" s="25">
        <f>'APPENDIX 5'!D35</f>
        <v>85682</v>
      </c>
      <c r="D36" s="25">
        <f>'APPENDIX 6'!D35</f>
        <v>0</v>
      </c>
      <c r="E36" s="25">
        <f>'APPENDIX 11'!D35</f>
        <v>0</v>
      </c>
      <c r="F36" s="25">
        <f>'APPENDIX 7'!D35</f>
        <v>771138</v>
      </c>
      <c r="G36" s="25">
        <f>'APPENDIX 8'!D35</f>
        <v>0</v>
      </c>
      <c r="H36" s="25">
        <f>'APPENDIX 10'!D35</f>
        <v>0</v>
      </c>
      <c r="I36" s="25">
        <f>'APPENDIX 9'!D35</f>
        <v>0</v>
      </c>
      <c r="J36" s="36">
        <f t="shared" si="4"/>
        <v>856820</v>
      </c>
      <c r="K36" s="26">
        <f t="shared" si="5"/>
        <v>46.916931918922337</v>
      </c>
      <c r="L36" s="8"/>
      <c r="M36" s="152"/>
      <c r="N36" s="8"/>
      <c r="O36" s="8"/>
      <c r="P36" s="8"/>
    </row>
    <row r="37" spans="2:16" s="15" customFormat="1" ht="29.25" customHeight="1" x14ac:dyDescent="0.25">
      <c r="B37" s="79" t="s">
        <v>45</v>
      </c>
      <c r="C37" s="81">
        <f>SUM(C34:C36)</f>
        <v>120621</v>
      </c>
      <c r="D37" s="82">
        <f t="shared" ref="D37:J37" si="6">SUM(D34:D36)</f>
        <v>0</v>
      </c>
      <c r="E37" s="82">
        <f t="shared" si="6"/>
        <v>0</v>
      </c>
      <c r="F37" s="82">
        <f t="shared" si="6"/>
        <v>1705628</v>
      </c>
      <c r="G37" s="82">
        <f t="shared" si="6"/>
        <v>0</v>
      </c>
      <c r="H37" s="82">
        <f t="shared" si="6"/>
        <v>0</v>
      </c>
      <c r="I37" s="82">
        <f t="shared" si="6"/>
        <v>0</v>
      </c>
      <c r="J37" s="82">
        <f t="shared" si="6"/>
        <v>1826249</v>
      </c>
      <c r="K37" s="83">
        <f>SUM(K34:K36)</f>
        <v>100</v>
      </c>
      <c r="L37" s="8"/>
      <c r="M37" s="152"/>
      <c r="N37" s="8"/>
      <c r="O37" s="8"/>
      <c r="P37" s="8"/>
    </row>
    <row r="38" spans="2:16" s="12" customFormat="1" ht="18" customHeight="1" x14ac:dyDescent="0.25">
      <c r="B38" s="254" t="s">
        <v>50</v>
      </c>
      <c r="C38" s="254"/>
      <c r="D38" s="254"/>
      <c r="E38" s="254"/>
      <c r="F38" s="254"/>
      <c r="G38" s="254"/>
      <c r="H38" s="254"/>
      <c r="I38" s="254"/>
      <c r="J38" s="254"/>
      <c r="K38" s="254"/>
      <c r="L38" s="8"/>
      <c r="M38" s="8"/>
      <c r="N38" s="8"/>
      <c r="O38" s="8"/>
      <c r="P38" s="8"/>
    </row>
    <row r="39" spans="2:16" s="37" customFormat="1" ht="18" customHeight="1" x14ac:dyDescent="0.3">
      <c r="L39" s="8"/>
      <c r="M39" s="8"/>
      <c r="N39" s="8"/>
      <c r="O39" s="8"/>
      <c r="P39" s="8"/>
    </row>
  </sheetData>
  <sheetProtection sheet="1" objects="1" scenarios="1"/>
  <mergeCells count="4">
    <mergeCell ref="B4:K4"/>
    <mergeCell ref="B33:K33"/>
    <mergeCell ref="B38:K38"/>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K37"/>
  <sheetViews>
    <sheetView showGridLines="0" topLeftCell="A31" zoomScale="80" zoomScaleNormal="80" workbookViewId="0">
      <selection activeCell="F50" sqref="F50"/>
    </sheetView>
  </sheetViews>
  <sheetFormatPr defaultColWidth="9.140625" defaultRowHeight="15" x14ac:dyDescent="0.25"/>
  <cols>
    <col min="1" max="1" width="14.140625" style="8" customWidth="1"/>
    <col min="2" max="2" width="56.5703125" style="8" customWidth="1"/>
    <col min="3" max="10" width="25.140625" style="8" customWidth="1"/>
    <col min="11" max="11" width="11.5703125" style="8" bestFit="1" customWidth="1"/>
    <col min="12" max="16384" width="9.140625" style="8"/>
  </cols>
  <sheetData>
    <row r="2" spans="2:10" ht="6.75" customHeight="1" x14ac:dyDescent="0.25"/>
    <row r="3" spans="2:10" ht="21" customHeight="1" x14ac:dyDescent="0.25">
      <c r="B3" s="258" t="s">
        <v>204</v>
      </c>
      <c r="C3" s="258"/>
      <c r="D3" s="258"/>
      <c r="E3" s="258"/>
      <c r="F3" s="258"/>
      <c r="G3" s="258"/>
      <c r="H3" s="258"/>
      <c r="I3" s="258"/>
      <c r="J3" s="258"/>
    </row>
    <row r="4" spans="2:10" s="10" customFormat="1" ht="39" customHeight="1" x14ac:dyDescent="0.25">
      <c r="B4" s="84" t="s">
        <v>0</v>
      </c>
      <c r="C4" s="85" t="s">
        <v>80</v>
      </c>
      <c r="D4" s="85" t="s">
        <v>81</v>
      </c>
      <c r="E4" s="85" t="s">
        <v>160</v>
      </c>
      <c r="F4" s="85" t="s">
        <v>82</v>
      </c>
      <c r="G4" s="85" t="s">
        <v>83</v>
      </c>
      <c r="H4" s="85" t="s">
        <v>140</v>
      </c>
      <c r="I4" s="85" t="s">
        <v>161</v>
      </c>
      <c r="J4" s="86" t="s">
        <v>84</v>
      </c>
    </row>
    <row r="5" spans="2:10" ht="27.75" customHeight="1" x14ac:dyDescent="0.25">
      <c r="B5" s="255" t="s">
        <v>16</v>
      </c>
      <c r="C5" s="256"/>
      <c r="D5" s="256"/>
      <c r="E5" s="256"/>
      <c r="F5" s="256"/>
      <c r="G5" s="256"/>
      <c r="H5" s="256"/>
      <c r="I5" s="256"/>
      <c r="J5" s="257"/>
    </row>
    <row r="6" spans="2:10" ht="27.75" customHeight="1" x14ac:dyDescent="0.3">
      <c r="B6" s="24" t="s">
        <v>154</v>
      </c>
      <c r="C6" s="38">
        <f>IFERROR(('APPENDIX 3'!C9/'APPENDIX 3'!C$32)*100,0)</f>
        <v>33.046893628170814</v>
      </c>
      <c r="D6" s="38">
        <f>IFERROR(('APPENDIX 3'!D9/'APPENDIX 3'!D$32)*100,0)</f>
        <v>21.495722011677103</v>
      </c>
      <c r="E6" s="38">
        <f>IFERROR(('APPENDIX 3'!E9/'APPENDIX 3'!E$32)*100,0)</f>
        <v>24.844093964687843</v>
      </c>
      <c r="F6" s="38">
        <f>IFERROR(('APPENDIX 3'!F9/'APPENDIX 3'!F$32)*100,0)</f>
        <v>14.401935137094684</v>
      </c>
      <c r="G6" s="38">
        <f>IFERROR(('APPENDIX 3'!G9/'APPENDIX 3'!G$32)*100,0)</f>
        <v>15.286341730635019</v>
      </c>
      <c r="H6" s="38">
        <f>IFERROR(('APPENDIX 3'!H9/'APPENDIX 3'!H$32)*100,0)</f>
        <v>0</v>
      </c>
      <c r="I6" s="38">
        <f>IFERROR(('APPENDIX 3'!I9/'APPENDIX 3'!I$32)*100,0)</f>
        <v>16.437471658117857</v>
      </c>
      <c r="J6" s="132">
        <f>IFERROR(('APPENDIX 3'!J9/'APPENDIX 3'!J$32)*100,0)</f>
        <v>24.604515448376731</v>
      </c>
    </row>
    <row r="7" spans="2:10" ht="27.75" customHeight="1" x14ac:dyDescent="0.3">
      <c r="B7" s="24" t="s">
        <v>58</v>
      </c>
      <c r="C7" s="38">
        <f>IFERROR(('APPENDIX 3'!C17/'APPENDIX 3'!C$32)*100,0)</f>
        <v>14.028720083062785</v>
      </c>
      <c r="D7" s="38">
        <f>IFERROR(('APPENDIX 3'!D17/'APPENDIX 3'!D$32)*100,0)</f>
        <v>10.278340449975724</v>
      </c>
      <c r="E7" s="38">
        <f>IFERROR(('APPENDIX 3'!E17/'APPENDIX 3'!E$32)*100,0)</f>
        <v>22.251292034914023</v>
      </c>
      <c r="F7" s="38">
        <f>IFERROR(('APPENDIX 3'!F17/'APPENDIX 3'!F$32)*100,0)</f>
        <v>10.841195703235494</v>
      </c>
      <c r="G7" s="38">
        <f>IFERROR(('APPENDIX 3'!G17/'APPENDIX 3'!G$32)*100,0)</f>
        <v>1.5353085397006541</v>
      </c>
      <c r="H7" s="38">
        <f>IFERROR(('APPENDIX 3'!H17/'APPENDIX 3'!H$32)*100,0)</f>
        <v>0</v>
      </c>
      <c r="I7" s="38">
        <f>IFERROR(('APPENDIX 3'!I17/'APPENDIX 3'!I$32)*100,0)</f>
        <v>0</v>
      </c>
      <c r="J7" s="132">
        <f>IFERROR(('APPENDIX 3'!J17/'APPENDIX 3'!J$32)*100,0)</f>
        <v>14.782670288868321</v>
      </c>
    </row>
    <row r="8" spans="2:10" ht="27.75" customHeight="1" x14ac:dyDescent="0.3">
      <c r="B8" s="24" t="s">
        <v>57</v>
      </c>
      <c r="C8" s="38">
        <f>IFERROR(('APPENDIX 3'!C16/'APPENDIX 3'!C$32)*100,0)</f>
        <v>10.15667462223122</v>
      </c>
      <c r="D8" s="38">
        <f>IFERROR(('APPENDIX 3'!D16/'APPENDIX 3'!D$32)*100,0)</f>
        <v>11.801396770745709</v>
      </c>
      <c r="E8" s="38">
        <f>IFERROR(('APPENDIX 3'!E16/'APPENDIX 3'!E$32)*100,0)</f>
        <v>23.118943912425408</v>
      </c>
      <c r="F8" s="38">
        <f>IFERROR(('APPENDIX 3'!F16/'APPENDIX 3'!F$32)*100,0)</f>
        <v>4.1283792301724338</v>
      </c>
      <c r="G8" s="38">
        <f>IFERROR(('APPENDIX 3'!G16/'APPENDIX 3'!G$32)*100,0)</f>
        <v>3.0634015479016843</v>
      </c>
      <c r="H8" s="38">
        <f>IFERROR(('APPENDIX 3'!H16/'APPENDIX 3'!H$32)*100,0)</f>
        <v>0</v>
      </c>
      <c r="I8" s="38">
        <f>IFERROR(('APPENDIX 3'!I16/'APPENDIX 3'!I$32)*100,0)</f>
        <v>1.1152161153133693</v>
      </c>
      <c r="J8" s="132">
        <f>IFERROR(('APPENDIX 3'!J16/'APPENDIX 3'!J$32)*100,0)</f>
        <v>13.644559728929046</v>
      </c>
    </row>
    <row r="9" spans="2:10" ht="27.75" customHeight="1" x14ac:dyDescent="0.3">
      <c r="B9" s="24" t="s">
        <v>53</v>
      </c>
      <c r="C9" s="38">
        <f>IFERROR(('APPENDIX 3'!C11/'APPENDIX 3'!C$32)*100,0)</f>
        <v>4.1910722301625745</v>
      </c>
      <c r="D9" s="38">
        <f>IFERROR(('APPENDIX 3'!D11/'APPENDIX 3'!D$32)*100,0)</f>
        <v>14.073558991066998</v>
      </c>
      <c r="E9" s="38">
        <f>IFERROR(('APPENDIX 3'!E11/'APPENDIX 3'!E$32)*100,0)</f>
        <v>2.9283080397861498</v>
      </c>
      <c r="F9" s="38">
        <f>IFERROR(('APPENDIX 3'!F11/'APPENDIX 3'!F$32)*100,0)</f>
        <v>9.9437158219754149</v>
      </c>
      <c r="G9" s="38">
        <f>IFERROR(('APPENDIX 3'!G11/'APPENDIX 3'!G$32)*100,0)</f>
        <v>33.544512426625786</v>
      </c>
      <c r="H9" s="38">
        <f>IFERROR(('APPENDIX 3'!H11/'APPENDIX 3'!H$32)*100,0)</f>
        <v>0</v>
      </c>
      <c r="I9" s="38">
        <f>IFERROR(('APPENDIX 3'!I11/'APPENDIX 3'!I$32)*100,0)</f>
        <v>0</v>
      </c>
      <c r="J9" s="132">
        <f>IFERROR(('APPENDIX 3'!J11/'APPENDIX 3'!J$32)*100,0)</f>
        <v>7.7446037693937972</v>
      </c>
    </row>
    <row r="10" spans="2:10" ht="27.75" customHeight="1" x14ac:dyDescent="0.3">
      <c r="B10" s="24" t="s">
        <v>59</v>
      </c>
      <c r="C10" s="38">
        <f>IFERROR(('APPENDIX 3'!C18/'APPENDIX 3'!C$32)*100,0)</f>
        <v>5.8994032470871076</v>
      </c>
      <c r="D10" s="38">
        <f>IFERROR(('APPENDIX 3'!D18/'APPENDIX 3'!D$32)*100,0)</f>
        <v>7.6136810262192407</v>
      </c>
      <c r="E10" s="38">
        <f>IFERROR(('APPENDIX 3'!E18/'APPENDIX 3'!E$32)*100,0)</f>
        <v>11.07491263042518</v>
      </c>
      <c r="F10" s="38">
        <f>IFERROR(('APPENDIX 3'!F18/'APPENDIX 3'!F$32)*100,0)</f>
        <v>0.66896260620706482</v>
      </c>
      <c r="G10" s="38">
        <f>IFERROR(('APPENDIX 3'!G18/'APPENDIX 3'!G$32)*100,0)</f>
        <v>0</v>
      </c>
      <c r="H10" s="38">
        <f>IFERROR(('APPENDIX 3'!H18/'APPENDIX 3'!H$32)*100,0)</f>
        <v>0</v>
      </c>
      <c r="I10" s="38">
        <f>IFERROR(('APPENDIX 3'!I18/'APPENDIX 3'!I$32)*100,0)</f>
        <v>0</v>
      </c>
      <c r="J10" s="132">
        <f>IFERROR(('APPENDIX 3'!J18/'APPENDIX 3'!J$32)*100,0)</f>
        <v>6.7174907194535782</v>
      </c>
    </row>
    <row r="11" spans="2:10" ht="27.75" customHeight="1" x14ac:dyDescent="0.3">
      <c r="B11" s="24" t="s">
        <v>138</v>
      </c>
      <c r="C11" s="38">
        <f>IFERROR(('APPENDIX 3'!C20/'APPENDIX 3'!C$32)*100,0)</f>
        <v>5.1232208945281608</v>
      </c>
      <c r="D11" s="38">
        <f>IFERROR(('APPENDIX 3'!D20/'APPENDIX 3'!D$32)*100,0)</f>
        <v>1.6697403685241075</v>
      </c>
      <c r="E11" s="38">
        <f>IFERROR(('APPENDIX 3'!E20/'APPENDIX 3'!E$32)*100,0)</f>
        <v>3.6753304571534202</v>
      </c>
      <c r="F11" s="38">
        <f>IFERROR(('APPENDIX 3'!F20/'APPENDIX 3'!F$32)*100,0)</f>
        <v>4.9737551657071677</v>
      </c>
      <c r="G11" s="38">
        <f>IFERROR(('APPENDIX 3'!G20/'APPENDIX 3'!G$32)*100,0)</f>
        <v>6.6189908364451728</v>
      </c>
      <c r="H11" s="38">
        <f>IFERROR(('APPENDIX 3'!H20/'APPENDIX 3'!H$32)*100,0)</f>
        <v>0</v>
      </c>
      <c r="I11" s="38">
        <f>IFERROR(('APPENDIX 3'!I20/'APPENDIX 3'!I$32)*100,0)</f>
        <v>29.911941366962587</v>
      </c>
      <c r="J11" s="132">
        <f>IFERROR(('APPENDIX 3'!J20/'APPENDIX 3'!J$32)*100,0)</f>
        <v>5.4158053843870295</v>
      </c>
    </row>
    <row r="12" spans="2:10" ht="27.75" customHeight="1" x14ac:dyDescent="0.3">
      <c r="B12" s="24" t="s">
        <v>155</v>
      </c>
      <c r="C12" s="38">
        <f>IFERROR(('APPENDIX 3'!C27/'APPENDIX 3'!C$32)*100,0)</f>
        <v>7.1646344745559487</v>
      </c>
      <c r="D12" s="38">
        <f>IFERROR(('APPENDIX 3'!D27/'APPENDIX 3'!D$32)*100,0)</f>
        <v>8.8669333110438071</v>
      </c>
      <c r="E12" s="38">
        <f>IFERROR(('APPENDIX 3'!E27/'APPENDIX 3'!E$32)*100,0)</f>
        <v>0.70275855482518046</v>
      </c>
      <c r="F12" s="38">
        <f>IFERROR(('APPENDIX 3'!F27/'APPENDIX 3'!F$32)*100,0)</f>
        <v>7.519792600267559</v>
      </c>
      <c r="G12" s="38">
        <f>IFERROR(('APPENDIX 3'!G27/'APPENDIX 3'!G$32)*100,0)</f>
        <v>6.1458970258566188</v>
      </c>
      <c r="H12" s="38">
        <f>IFERROR(('APPENDIX 3'!H27/'APPENDIX 3'!H$32)*100,0)</f>
        <v>0</v>
      </c>
      <c r="I12" s="38">
        <f>IFERROR(('APPENDIX 3'!I27/'APPENDIX 3'!I$32)*100,0)</f>
        <v>22.956037807737061</v>
      </c>
      <c r="J12" s="132">
        <f>IFERROR(('APPENDIX 3'!J27/'APPENDIX 3'!J$32)*100,0)</f>
        <v>5.4275168173534523</v>
      </c>
    </row>
    <row r="13" spans="2:10" ht="27.75" customHeight="1" x14ac:dyDescent="0.3">
      <c r="B13" s="24" t="s">
        <v>35</v>
      </c>
      <c r="C13" s="38">
        <f>IFERROR(('APPENDIX 3'!C21/'APPENDIX 3'!C$32)*100,0)</f>
        <v>5.0232900527876208</v>
      </c>
      <c r="D13" s="38">
        <f>IFERROR(('APPENDIX 3'!D21/'APPENDIX 3'!D$32)*100,0)</f>
        <v>20.464452060032333</v>
      </c>
      <c r="E13" s="38">
        <f>IFERROR(('APPENDIX 3'!E21/'APPENDIX 3'!E$32)*100,0)</f>
        <v>1.0593903174670674</v>
      </c>
      <c r="F13" s="38">
        <f>IFERROR(('APPENDIX 3'!F21/'APPENDIX 3'!F$32)*100,0)</f>
        <v>1.2250620762928459</v>
      </c>
      <c r="G13" s="38">
        <f>IFERROR(('APPENDIX 3'!G21/'APPENDIX 3'!G$32)*100,0)</f>
        <v>2.1317300785386779</v>
      </c>
      <c r="H13" s="38">
        <f>IFERROR(('APPENDIX 3'!H21/'APPENDIX 3'!H$32)*100,0)</f>
        <v>0</v>
      </c>
      <c r="I13" s="38">
        <f>IFERROR(('APPENDIX 3'!I21/'APPENDIX 3'!I$32)*100,0)</f>
        <v>0.37852740824476555</v>
      </c>
      <c r="J13" s="132">
        <f>IFERROR(('APPENDIX 3'!J21/'APPENDIX 3'!J$32)*100,0)</f>
        <v>4.0284352191383279</v>
      </c>
    </row>
    <row r="14" spans="2:10" ht="27.75" customHeight="1" x14ac:dyDescent="0.3">
      <c r="B14" s="24" t="s">
        <v>61</v>
      </c>
      <c r="C14" s="38">
        <f>IFERROR(('APPENDIX 3'!C24/'APPENDIX 3'!C$32)*100,0)</f>
        <v>3.0319495479814615</v>
      </c>
      <c r="D14" s="38">
        <f>IFERROR(('APPENDIX 3'!D24/'APPENDIX 3'!D$32)*100,0)</f>
        <v>0.75611287273451577</v>
      </c>
      <c r="E14" s="38">
        <f>IFERROR(('APPENDIX 3'!E24/'APPENDIX 3'!E$32)*100,0)</f>
        <v>0.52667838908964182</v>
      </c>
      <c r="F14" s="38">
        <f>IFERROR(('APPENDIX 3'!F24/'APPENDIX 3'!F$32)*100,0)</f>
        <v>12.922782046513786</v>
      </c>
      <c r="G14" s="38">
        <f>IFERROR(('APPENDIX 3'!G24/'APPENDIX 3'!G$32)*100,0)</f>
        <v>8.5950254015638983</v>
      </c>
      <c r="H14" s="38">
        <f>IFERROR(('APPENDIX 3'!H24/'APPENDIX 3'!H$32)*100,0)</f>
        <v>0</v>
      </c>
      <c r="I14" s="38">
        <f>IFERROR(('APPENDIX 3'!I24/'APPENDIX 3'!I$32)*100,0)</f>
        <v>1.7207455521599326</v>
      </c>
      <c r="J14" s="132">
        <f>IFERROR(('APPENDIX 3'!J24/'APPENDIX 3'!J$32)*100,0)</f>
        <v>3.333050577692382</v>
      </c>
    </row>
    <row r="15" spans="2:10" ht="27.75" customHeight="1" x14ac:dyDescent="0.3">
      <c r="B15" s="24" t="s">
        <v>64</v>
      </c>
      <c r="C15" s="38">
        <f>IFERROR(('APPENDIX 3'!C31/'APPENDIX 3'!C$32)*100,0)</f>
        <v>2.6594544508090556</v>
      </c>
      <c r="D15" s="38">
        <f>IFERROR(('APPENDIX 3'!D31/'APPENDIX 3'!D$32)*100,0)</f>
        <v>0</v>
      </c>
      <c r="E15" s="38">
        <f>IFERROR(('APPENDIX 3'!E31/'APPENDIX 3'!E$32)*100,0)</f>
        <v>2.4020015812005497</v>
      </c>
      <c r="F15" s="38">
        <f>IFERROR(('APPENDIX 3'!F31/'APPENDIX 3'!F$32)*100,0)</f>
        <v>4.7671895981520427</v>
      </c>
      <c r="G15" s="38">
        <f>IFERROR(('APPENDIX 3'!G31/'APPENDIX 3'!G$32)*100,0)</f>
        <v>4.3553050238308249</v>
      </c>
      <c r="H15" s="38">
        <f>IFERROR(('APPENDIX 3'!H31/'APPENDIX 3'!H$32)*100,0)</f>
        <v>0</v>
      </c>
      <c r="I15" s="38">
        <f>IFERROR(('APPENDIX 3'!I31/'APPENDIX 3'!I$32)*100,0)</f>
        <v>2.8176550522634796</v>
      </c>
      <c r="J15" s="132">
        <f>IFERROR(('APPENDIX 3'!J31/'APPENDIX 3'!J$32)*100,0)</f>
        <v>2.7014610856434675</v>
      </c>
    </row>
    <row r="16" spans="2:10" ht="27.75" customHeight="1" x14ac:dyDescent="0.3">
      <c r="B16" s="24" t="s">
        <v>60</v>
      </c>
      <c r="C16" s="38">
        <f>IFERROR(('APPENDIX 3'!C23/'APPENDIX 3'!C$32)*100,0)</f>
        <v>3.611047147250781</v>
      </c>
      <c r="D16" s="38">
        <f>IFERROR(('APPENDIX 3'!D23/'APPENDIX 3'!D$32)*100,0)</f>
        <v>0</v>
      </c>
      <c r="E16" s="38">
        <f>IFERROR(('APPENDIX 3'!E23/'APPENDIX 3'!E$32)*100,0)</f>
        <v>0</v>
      </c>
      <c r="F16" s="38">
        <f>IFERROR(('APPENDIX 3'!F23/'APPENDIX 3'!F$32)*100,0)</f>
        <v>3.4066854865972283</v>
      </c>
      <c r="G16" s="38">
        <f>IFERROR(('APPENDIX 3'!G23/'APPENDIX 3'!G$32)*100,0)</f>
        <v>0</v>
      </c>
      <c r="H16" s="38">
        <f>IFERROR(('APPENDIX 3'!H23/'APPENDIX 3'!H$32)*100,0)</f>
        <v>0</v>
      </c>
      <c r="I16" s="38">
        <f>IFERROR(('APPENDIX 3'!I23/'APPENDIX 3'!I$32)*100,0)</f>
        <v>24.280483279386026</v>
      </c>
      <c r="J16" s="132">
        <f>IFERROR(('APPENDIX 3'!J23/'APPENDIX 3'!J$32)*100,0)</f>
        <v>2.4008580869498433</v>
      </c>
    </row>
    <row r="17" spans="2:11" ht="27.75" customHeight="1" x14ac:dyDescent="0.3">
      <c r="B17" s="24" t="s">
        <v>144</v>
      </c>
      <c r="C17" s="38">
        <f>IFERROR(('APPENDIX 3'!C8/'APPENDIX 3'!C$32)*100,0)</f>
        <v>1.5572781601286156</v>
      </c>
      <c r="D17" s="38">
        <f>IFERROR(('APPENDIX 3'!D8/'APPENDIX 3'!D$32)*100,0)</f>
        <v>0</v>
      </c>
      <c r="E17" s="38">
        <f>IFERROR(('APPENDIX 3'!E8/'APPENDIX 3'!E$32)*100,0)</f>
        <v>0</v>
      </c>
      <c r="F17" s="38">
        <f>IFERROR(('APPENDIX 3'!F8/'APPENDIX 3'!F$32)*100,0)</f>
        <v>8.3301085229699527</v>
      </c>
      <c r="G17" s="38">
        <f>IFERROR(('APPENDIX 3'!G8/'APPENDIX 3'!G$32)*100,0)</f>
        <v>9.6665999003099436</v>
      </c>
      <c r="H17" s="38">
        <f>IFERROR(('APPENDIX 3'!H8/'APPENDIX 3'!H$32)*100,0)</f>
        <v>0</v>
      </c>
      <c r="I17" s="38">
        <f>IFERROR(('APPENDIX 3'!I8/'APPENDIX 3'!I$32)*100,0)</f>
        <v>0</v>
      </c>
      <c r="J17" s="132">
        <f>IFERROR(('APPENDIX 3'!J8/'APPENDIX 3'!J$32)*100,0)</f>
        <v>2.1992721016440298</v>
      </c>
    </row>
    <row r="18" spans="2:11" ht="27.75" customHeight="1" x14ac:dyDescent="0.3">
      <c r="B18" s="24" t="s">
        <v>51</v>
      </c>
      <c r="C18" s="38">
        <f>IFERROR(('APPENDIX 3'!C7/'APPENDIX 3'!C$32)*100,0)</f>
        <v>0.50900633543097373</v>
      </c>
      <c r="D18" s="38">
        <f>IFERROR(('APPENDIX 3'!D7/'APPENDIX 3'!D$32)*100,0)</f>
        <v>0.1336660163579034</v>
      </c>
      <c r="E18" s="38">
        <f>IFERROR(('APPENDIX 3'!E7/'APPENDIX 3'!E$32)*100,0)</f>
        <v>1.6123724583147523</v>
      </c>
      <c r="F18" s="38">
        <f>IFERROR(('APPENDIX 3'!F7/'APPENDIX 3'!F$32)*100,0)</f>
        <v>7.905029387064423</v>
      </c>
      <c r="G18" s="38">
        <f>IFERROR(('APPENDIX 3'!G7/'APPENDIX 3'!G$32)*100,0)</f>
        <v>3.0459583408566027</v>
      </c>
      <c r="H18" s="38">
        <f>IFERROR(('APPENDIX 3'!H7/'APPENDIX 3'!H$32)*100,0)</f>
        <v>0</v>
      </c>
      <c r="I18" s="38">
        <f>IFERROR(('APPENDIX 3'!I7/'APPENDIX 3'!I$32)*100,0)</f>
        <v>6.1403438516279352E-3</v>
      </c>
      <c r="J18" s="132">
        <f>IFERROR(('APPENDIX 3'!J7/'APPENDIX 3'!J$32)*100,0)</f>
        <v>1.8678111647020084</v>
      </c>
    </row>
    <row r="19" spans="2:11" ht="27.75" customHeight="1" x14ac:dyDescent="0.3">
      <c r="B19" s="24" t="s">
        <v>55</v>
      </c>
      <c r="C19" s="38">
        <f>IFERROR(('APPENDIX 3'!C14/'APPENDIX 3'!C$32)*100,0)</f>
        <v>0</v>
      </c>
      <c r="D19" s="38">
        <f>IFERROR(('APPENDIX 3'!D14/'APPENDIX 3'!D$32)*100,0)</f>
        <v>0</v>
      </c>
      <c r="E19" s="38">
        <f>IFERROR(('APPENDIX 3'!E14/'APPENDIX 3'!E$32)*100,0)</f>
        <v>4.7427131478962226</v>
      </c>
      <c r="F19" s="38">
        <f>IFERROR(('APPENDIX 3'!F14/'APPENDIX 3'!F$32)*100,0)</f>
        <v>0.47835906596111788</v>
      </c>
      <c r="G19" s="38">
        <f>IFERROR(('APPENDIX 3'!G14/'APPENDIX 3'!G$32)*100,0)</f>
        <v>8.4680388542757043E-2</v>
      </c>
      <c r="H19" s="38">
        <f>IFERROR(('APPENDIX 3'!H14/'APPENDIX 3'!H$32)*100,0)</f>
        <v>0</v>
      </c>
      <c r="I19" s="38">
        <f>IFERROR(('APPENDIX 3'!I14/'APPENDIX 3'!I$32)*100,0)</f>
        <v>0</v>
      </c>
      <c r="J19" s="132">
        <f>IFERROR(('APPENDIX 3'!J14/'APPENDIX 3'!J$32)*100,0)</f>
        <v>1.8836508937100211</v>
      </c>
    </row>
    <row r="20" spans="2:11" ht="27.75" customHeight="1" x14ac:dyDescent="0.3">
      <c r="B20" s="24" t="s">
        <v>133</v>
      </c>
      <c r="C20" s="38">
        <f>IFERROR(('APPENDIX 3'!C19/'APPENDIX 3'!C$32)*100,0)</f>
        <v>0.1735608973337992</v>
      </c>
      <c r="D20" s="38">
        <f>IFERROR(('APPENDIX 3'!D19/'APPENDIX 3'!D$32)*100,0)</f>
        <v>2.8463961216225591</v>
      </c>
      <c r="E20" s="38">
        <f>IFERROR(('APPENDIX 3'!E19/'APPENDIX 3'!E$32)*100,0)</f>
        <v>0.23474187134518873</v>
      </c>
      <c r="F20" s="38">
        <f>IFERROR(('APPENDIX 3'!F19/'APPENDIX 3'!F$32)*100,0)</f>
        <v>0.32193747024759645</v>
      </c>
      <c r="G20" s="38">
        <f>IFERROR(('APPENDIX 3'!G19/'APPENDIX 3'!G$32)*100,0)</f>
        <v>2.534387368191044</v>
      </c>
      <c r="H20" s="38">
        <f>IFERROR(('APPENDIX 3'!H19/'APPENDIX 3'!H$32)*100,0)</f>
        <v>0</v>
      </c>
      <c r="I20" s="38">
        <f>IFERROR(('APPENDIX 3'!I19/'APPENDIX 3'!I$32)*100,0)</f>
        <v>0</v>
      </c>
      <c r="J20" s="132">
        <f>IFERROR(('APPENDIX 3'!J19/'APPENDIX 3'!J$32)*100,0)</f>
        <v>0.66509826443122855</v>
      </c>
    </row>
    <row r="21" spans="2:11" ht="27.75" customHeight="1" x14ac:dyDescent="0.3">
      <c r="B21" s="24" t="s">
        <v>52</v>
      </c>
      <c r="C21" s="38">
        <f>IFERROR(('APPENDIX 3'!C10/'APPENDIX 3'!C$32)*100,0)</f>
        <v>0.93763075518092076</v>
      </c>
      <c r="D21" s="38">
        <f>IFERROR(('APPENDIX 3'!D10/'APPENDIX 3'!D$32)*100,0)</f>
        <v>0</v>
      </c>
      <c r="E21" s="38">
        <f>IFERROR(('APPENDIX 3'!E10/'APPENDIX 3'!E$32)*100,0)</f>
        <v>0</v>
      </c>
      <c r="F21" s="38">
        <f>IFERROR(('APPENDIX 3'!F10/'APPENDIX 3'!F$32)*100,0)</f>
        <v>1.0723095516896857</v>
      </c>
      <c r="G21" s="38">
        <f>IFERROR(('APPENDIX 3'!G10/'APPENDIX 3'!G$32)*100,0)</f>
        <v>0</v>
      </c>
      <c r="H21" s="38">
        <f>IFERROR(('APPENDIX 3'!H10/'APPENDIX 3'!H$32)*100,0)</f>
        <v>0</v>
      </c>
      <c r="I21" s="38">
        <f>IFERROR(('APPENDIX 3'!I10/'APPENDIX 3'!I$32)*100,0)</f>
        <v>0</v>
      </c>
      <c r="J21" s="132">
        <f>IFERROR(('APPENDIX 3'!J10/'APPENDIX 3'!J$32)*100,0)</f>
        <v>0.37927784527719588</v>
      </c>
    </row>
    <row r="22" spans="2:11" ht="27.75" customHeight="1" x14ac:dyDescent="0.3">
      <c r="B22" s="24" t="s">
        <v>136</v>
      </c>
      <c r="C22" s="38">
        <f>IFERROR(('APPENDIX 3'!C25/'APPENDIX 3'!C$32)*100,0)</f>
        <v>0.68408543515572651</v>
      </c>
      <c r="D22" s="38">
        <f>IFERROR(('APPENDIX 3'!D25/'APPENDIX 3'!D$32)*100,0)</f>
        <v>0</v>
      </c>
      <c r="E22" s="38">
        <f>IFERROR(('APPENDIX 3'!E25/'APPENDIX 3'!E$32)*100,0)</f>
        <v>0</v>
      </c>
      <c r="F22" s="38">
        <f>IFERROR(('APPENDIX 3'!F25/'APPENDIX 3'!F$32)*100,0)</f>
        <v>0.68142804010765123</v>
      </c>
      <c r="G22" s="38">
        <f>IFERROR(('APPENDIX 3'!G25/'APPENDIX 3'!G$32)*100,0)</f>
        <v>2.3008696247055713</v>
      </c>
      <c r="H22" s="38">
        <f>IFERROR(('APPENDIX 3'!H25/'APPENDIX 3'!H$32)*100,0)</f>
        <v>0</v>
      </c>
      <c r="I22" s="38">
        <f>IFERROR(('APPENDIX 3'!I25/'APPENDIX 3'!I$32)*100,0)</f>
        <v>0</v>
      </c>
      <c r="J22" s="132">
        <f>IFERROR(('APPENDIX 3'!J25/'APPENDIX 3'!J$32)*100,0)</f>
        <v>0.48172741025222915</v>
      </c>
    </row>
    <row r="23" spans="2:11" ht="27.75" customHeight="1" x14ac:dyDescent="0.3">
      <c r="B23" s="24" t="s">
        <v>22</v>
      </c>
      <c r="C23" s="38">
        <f>IFERROR(('APPENDIX 3'!C12/'APPENDIX 3'!C$32)*100,0)</f>
        <v>1.2322282678574967</v>
      </c>
      <c r="D23" s="38">
        <f>IFERROR(('APPENDIX 3'!D12/'APPENDIX 3'!D$32)*100,0)</f>
        <v>0</v>
      </c>
      <c r="E23" s="38">
        <f>IFERROR(('APPENDIX 3'!E12/'APPENDIX 3'!E$32)*100,0)</f>
        <v>0</v>
      </c>
      <c r="F23" s="38">
        <f>IFERROR(('APPENDIX 3'!F12/'APPENDIX 3'!F$32)*100,0)</f>
        <v>1.9192064269582018E-2</v>
      </c>
      <c r="G23" s="38">
        <f>IFERROR(('APPENDIX 3'!G12/'APPENDIX 3'!G$32)*100,0)</f>
        <v>0</v>
      </c>
      <c r="H23" s="38">
        <f>IFERROR(('APPENDIX 3'!H12/'APPENDIX 3'!H$32)*100,0)</f>
        <v>0</v>
      </c>
      <c r="I23" s="38">
        <f>IFERROR(('APPENDIX 3'!I12/'APPENDIX 3'!I$32)*100,0)</f>
        <v>0</v>
      </c>
      <c r="J23" s="132">
        <f>IFERROR(('APPENDIX 3'!J12/'APPENDIX 3'!J$32)*100,0)</f>
        <v>0.35730378358571024</v>
      </c>
    </row>
    <row r="24" spans="2:11" ht="27.75" customHeight="1" x14ac:dyDescent="0.3">
      <c r="B24" s="72" t="s">
        <v>199</v>
      </c>
      <c r="C24" s="38">
        <f>IFERROR(('APPENDIX 3'!C22/'APPENDIX 3'!C$32)*100,0)</f>
        <v>0.38519278989674399</v>
      </c>
      <c r="D24" s="38">
        <f>IFERROR(('APPENDIX 3'!D22/'APPENDIX 3'!D$32)*100,0)</f>
        <v>0</v>
      </c>
      <c r="E24" s="38">
        <f>IFERROR(('APPENDIX 3'!E22/'APPENDIX 3'!E$32)*100,0)</f>
        <v>0</v>
      </c>
      <c r="F24" s="38">
        <f>IFERROR(('APPENDIX 3'!F22/'APPENDIX 3'!F$32)*100,0)</f>
        <v>1.4612467691790501</v>
      </c>
      <c r="G24" s="38">
        <f>IFERROR(('APPENDIX 3'!G22/'APPENDIX 3'!G$32)*100,0)</f>
        <v>0.43602912283812717</v>
      </c>
      <c r="H24" s="38">
        <f>IFERROR(('APPENDIX 3'!H22/'APPENDIX 3'!H$32)*100,0)</f>
        <v>0</v>
      </c>
      <c r="I24" s="38">
        <f>IFERROR(('APPENDIX 3'!I22/'APPENDIX 3'!I$32)*100,0)</f>
        <v>0.30991573998961863</v>
      </c>
      <c r="J24" s="132">
        <f>IFERROR(('APPENDIX 3'!J22/'APPENDIX 3'!J$32)*100,0)</f>
        <v>0.31318530629743618</v>
      </c>
    </row>
    <row r="25" spans="2:11" ht="27.75" customHeight="1" x14ac:dyDescent="0.3">
      <c r="B25" s="24" t="s">
        <v>54</v>
      </c>
      <c r="C25" s="38">
        <f>IFERROR(('APPENDIX 3'!C13/'APPENDIX 3'!C$32)*100,0)</f>
        <v>0</v>
      </c>
      <c r="D25" s="38">
        <f>IFERROR(('APPENDIX 3'!D13/'APPENDIX 3'!D$32)*100,0)</f>
        <v>0</v>
      </c>
      <c r="E25" s="38">
        <f>IFERROR(('APPENDIX 3'!E13/'APPENDIX 3'!E$32)*100,0)</f>
        <v>0</v>
      </c>
      <c r="F25" s="38">
        <f>IFERROR(('APPENDIX 3'!F13/'APPENDIX 3'!F$32)*100,0)</f>
        <v>1.5100579587797109</v>
      </c>
      <c r="G25" s="38">
        <f>IFERROR(('APPENDIX 3'!G13/'APPENDIX 3'!G$32)*100,0)</f>
        <v>0.14672715233433503</v>
      </c>
      <c r="H25" s="38">
        <f>IFERROR(('APPENDIX 3'!H13/'APPENDIX 3'!H$32)*100,0)</f>
        <v>0</v>
      </c>
      <c r="I25" s="38">
        <f>IFERROR(('APPENDIX 3'!I13/'APPENDIX 3'!I$32)*100,0)</f>
        <v>0</v>
      </c>
      <c r="J25" s="132">
        <f>IFERROR(('APPENDIX 3'!J13/'APPENDIX 3'!J$32)*100,0)</f>
        <v>0.16705508949168274</v>
      </c>
    </row>
    <row r="26" spans="2:11" ht="27.75" customHeight="1" x14ac:dyDescent="0.3">
      <c r="B26" s="24" t="s">
        <v>56</v>
      </c>
      <c r="C26" s="38">
        <f>IFERROR(('APPENDIX 3'!C15/'APPENDIX 3'!C$32)*100,0)</f>
        <v>0.22153609288792847</v>
      </c>
      <c r="D26" s="38">
        <f>IFERROR(('APPENDIX 3'!D15/'APPENDIX 3'!D$32)*100,0)</f>
        <v>0</v>
      </c>
      <c r="E26" s="38">
        <f>IFERROR(('APPENDIX 3'!E15/'APPENDIX 3'!E$32)*100,0)</f>
        <v>3.9052702924353179E-2</v>
      </c>
      <c r="F26" s="38">
        <f>IFERROR(('APPENDIX 3'!F15/'APPENDIX 3'!F$32)*100,0)</f>
        <v>1.0257248924209534</v>
      </c>
      <c r="G26" s="38">
        <f>IFERROR(('APPENDIX 3'!G15/'APPENDIX 3'!G$32)*100,0)</f>
        <v>0</v>
      </c>
      <c r="H26" s="38">
        <f>IFERROR(('APPENDIX 3'!H15/'APPENDIX 3'!H$32)*100,0)</f>
        <v>0</v>
      </c>
      <c r="I26" s="38">
        <f>IFERROR(('APPENDIX 3'!I15/'APPENDIX 3'!I$32)*100,0)</f>
        <v>0</v>
      </c>
      <c r="J26" s="132">
        <f>IFERROR(('APPENDIX 3'!J15/'APPENDIX 3'!J$32)*100,0)</f>
        <v>0.18308268542330031</v>
      </c>
    </row>
    <row r="27" spans="2:11" ht="27.75" customHeight="1" x14ac:dyDescent="0.3">
      <c r="B27" s="24" t="s">
        <v>137</v>
      </c>
      <c r="C27" s="38">
        <f>IFERROR(('APPENDIX 3'!C26/'APPENDIX 3'!C$32)*100,0)</f>
        <v>0.15789856939512664</v>
      </c>
      <c r="D27" s="38">
        <f>IFERROR(('APPENDIX 3'!D26/'APPENDIX 3'!D$32)*100,0)</f>
        <v>0</v>
      </c>
      <c r="E27" s="38">
        <f>IFERROR(('APPENDIX 3'!E26/'APPENDIX 3'!E$32)*100,0)</f>
        <v>5.6330941117656949E-2</v>
      </c>
      <c r="F27" s="38">
        <f>IFERROR(('APPENDIX 3'!F26/'APPENDIX 3'!F$32)*100,0)</f>
        <v>4.5361635565278419E-2</v>
      </c>
      <c r="G27" s="38">
        <f>IFERROR(('APPENDIX 3'!G26/'APPENDIX 3'!G$32)*100,0)</f>
        <v>5.8370926989882764E-3</v>
      </c>
      <c r="H27" s="38">
        <f>IFERROR(('APPENDIX 3'!H26/'APPENDIX 3'!H$32)*100,0)</f>
        <v>0</v>
      </c>
      <c r="I27" s="38">
        <f>IFERROR(('APPENDIX 3'!I26/'APPENDIX 3'!I$32)*100,0)</f>
        <v>0</v>
      </c>
      <c r="J27" s="132">
        <f>IFERROR(('APPENDIX 3'!J26/'APPENDIX 3'!J$32)*100,0)</f>
        <v>7.2389265105670855E-2</v>
      </c>
    </row>
    <row r="28" spans="2:11" ht="27.75" customHeight="1" x14ac:dyDescent="0.3">
      <c r="B28" s="24" t="s">
        <v>63</v>
      </c>
      <c r="C28" s="38">
        <f>IFERROR(('APPENDIX 3'!C30/'APPENDIX 3'!C$32)*100,0)</f>
        <v>9.5563939590561239E-2</v>
      </c>
      <c r="D28" s="38">
        <f>IFERROR(('APPENDIX 3'!D30/'APPENDIX 3'!D$32)*100,0)</f>
        <v>0</v>
      </c>
      <c r="E28" s="38">
        <f>IFERROR(('APPENDIX 3'!E30/'APPENDIX 3'!E$32)*100,0)</f>
        <v>0</v>
      </c>
      <c r="F28" s="38">
        <f>IFERROR(('APPENDIX 3'!F30/'APPENDIX 3'!F$32)*100,0)</f>
        <v>0.19795736225773938</v>
      </c>
      <c r="G28" s="38">
        <f>IFERROR(('APPENDIX 3'!G30/'APPENDIX 3'!G$32)*100,0)</f>
        <v>0</v>
      </c>
      <c r="H28" s="38">
        <f>IFERROR(('APPENDIX 3'!H30/'APPENDIX 3'!H$32)*100,0)</f>
        <v>0</v>
      </c>
      <c r="I28" s="38">
        <f>IFERROR(('APPENDIX 3'!I30/'APPENDIX 3'!I$32)*100,0)</f>
        <v>0</v>
      </c>
      <c r="J28" s="132">
        <f>IFERROR(('APPENDIX 3'!J30/'APPENDIX 3'!J$32)*100,0)</f>
        <v>4.7659291170455191E-2</v>
      </c>
    </row>
    <row r="29" spans="2:11" ht="27.75" customHeight="1" x14ac:dyDescent="0.3">
      <c r="B29" s="24" t="s">
        <v>62</v>
      </c>
      <c r="C29" s="38">
        <f>IFERROR(('APPENDIX 3'!C29/'APPENDIX 3'!C$32)*100,0)</f>
        <v>0.10965837851457644</v>
      </c>
      <c r="D29" s="38">
        <f>IFERROR(('APPENDIX 3'!D29/'APPENDIX 3'!D$32)*100,0)</f>
        <v>0</v>
      </c>
      <c r="E29" s="38">
        <f>IFERROR(('APPENDIX 3'!E29/'APPENDIX 3'!E$32)*100,0)</f>
        <v>0.73107899642735952</v>
      </c>
      <c r="F29" s="38">
        <f>IFERROR(('APPENDIX 3'!F29/'APPENDIX 3'!F$32)*100,0)</f>
        <v>1.9113194920500323</v>
      </c>
      <c r="G29" s="38">
        <f>IFERROR(('APPENDIX 3'!G29/'APPENDIX 3'!G$32)*100,0)</f>
        <v>7.6903270865096282E-2</v>
      </c>
      <c r="H29" s="38">
        <f>IFERROR(('APPENDIX 3'!H29/'APPENDIX 3'!H$32)*100,0)</f>
        <v>0</v>
      </c>
      <c r="I29" s="38">
        <f>IFERROR(('APPENDIX 3'!I29/'APPENDIX 3'!I$32)*100,0)</f>
        <v>6.5865675973673557E-2</v>
      </c>
      <c r="J29" s="132">
        <f>IFERROR(('APPENDIX 3'!J29/'APPENDIX 3'!J$32)*100,0)</f>
        <v>0.51729157414618698</v>
      </c>
    </row>
    <row r="30" spans="2:11" ht="27.75" customHeight="1" x14ac:dyDescent="0.3">
      <c r="B30" s="24" t="s">
        <v>38</v>
      </c>
      <c r="C30" s="38">
        <f>IFERROR(('APPENDIX 3'!C28/'APPENDIX 3'!C$32)*100,0)</f>
        <v>0</v>
      </c>
      <c r="D30" s="38">
        <f>IFERROR(('APPENDIX 3'!D28/'APPENDIX 3'!D$32)*100,0)</f>
        <v>0</v>
      </c>
      <c r="E30" s="38">
        <f>IFERROR(('APPENDIX 3'!E28/'APPENDIX 3'!E$32)*100,0)</f>
        <v>0</v>
      </c>
      <c r="F30" s="38">
        <f>IFERROR(('APPENDIX 3'!F28/'APPENDIX 3'!F$32)*100,0)</f>
        <v>0.24051231522150213</v>
      </c>
      <c r="G30" s="38">
        <f>IFERROR(('APPENDIX 3'!G28/'APPENDIX 3'!G$32)*100,0)</f>
        <v>0.425495127559195</v>
      </c>
      <c r="H30" s="38">
        <f>IFERROR(('APPENDIX 3'!H28/'APPENDIX 3'!H$32)*100,0)</f>
        <v>0</v>
      </c>
      <c r="I30" s="38">
        <f>IFERROR(('APPENDIX 3'!I28/'APPENDIX 3'!I$32)*100,0)</f>
        <v>0</v>
      </c>
      <c r="J30" s="132">
        <f>IFERROR(('APPENDIX 3'!J28/'APPENDIX 3'!J$32)*100,0)</f>
        <v>6.4228198576866666E-2</v>
      </c>
    </row>
    <row r="31" spans="2:11" s="16" customFormat="1" ht="27.75" customHeight="1" x14ac:dyDescent="0.25">
      <c r="B31" s="87" t="s">
        <v>45</v>
      </c>
      <c r="C31" s="88">
        <f t="shared" ref="C31:J31" si="0">SUM(C6:C30)</f>
        <v>100</v>
      </c>
      <c r="D31" s="88">
        <f t="shared" si="0"/>
        <v>100</v>
      </c>
      <c r="E31" s="88">
        <f t="shared" si="0"/>
        <v>99.999999999999972</v>
      </c>
      <c r="F31" s="88">
        <f t="shared" si="0"/>
        <v>99.999999999999986</v>
      </c>
      <c r="G31" s="88">
        <f t="shared" si="0"/>
        <v>100</v>
      </c>
      <c r="H31" s="153">
        <f t="shared" si="0"/>
        <v>0</v>
      </c>
      <c r="I31" s="88">
        <f t="shared" si="0"/>
        <v>99.999999999999986</v>
      </c>
      <c r="J31" s="88">
        <f t="shared" si="0"/>
        <v>100</v>
      </c>
    </row>
    <row r="32" spans="2:11" s="16" customFormat="1" ht="27.75" customHeight="1" x14ac:dyDescent="0.25">
      <c r="B32" s="255" t="s">
        <v>46</v>
      </c>
      <c r="C32" s="256"/>
      <c r="D32" s="256"/>
      <c r="E32" s="256"/>
      <c r="F32" s="256"/>
      <c r="G32" s="256"/>
      <c r="H32" s="256"/>
      <c r="I32" s="256"/>
      <c r="J32" s="257"/>
      <c r="K32" s="30"/>
    </row>
    <row r="33" spans="1:10" s="10" customFormat="1" ht="27.75" customHeight="1" x14ac:dyDescent="0.3">
      <c r="A33" s="16"/>
      <c r="B33" s="17" t="s">
        <v>79</v>
      </c>
      <c r="C33" s="38">
        <f>IFERROR(('APPENDIX 3'!C35/'APPENDIX 3'!C$37)*100,0)</f>
        <v>27.934605085349979</v>
      </c>
      <c r="D33" s="38">
        <f>IFERROR(('APPENDIX 3'!D35/'APPENDIX 3'!D$37)*100,0)</f>
        <v>0</v>
      </c>
      <c r="E33" s="38">
        <f>IFERROR(('APPENDIX 3'!E35/'APPENDIX 3'!E$37)*100,0)</f>
        <v>0</v>
      </c>
      <c r="F33" s="38">
        <f>IFERROR(('APPENDIX 3'!F35/'APPENDIX 3'!F$37)*100,0)</f>
        <v>46.427005185186921</v>
      </c>
      <c r="G33" s="38">
        <f>IFERROR(('APPENDIX 3'!G35/'APPENDIX 3'!G$37)*100,0)</f>
        <v>0</v>
      </c>
      <c r="H33" s="38">
        <f>IFERROR(('APPENDIX 3'!H35/'APPENDIX 3'!H$37)*100,0)</f>
        <v>0</v>
      </c>
      <c r="I33" s="38">
        <f>IFERROR(('APPENDIX 3'!I35/'APPENDIX 3'!I$37)*100,0)</f>
        <v>0</v>
      </c>
      <c r="J33" s="132">
        <f>IFERROR(('APPENDIX 3'!J35/'APPENDIX 3'!J$37)*100,0)</f>
        <v>45.205609968848712</v>
      </c>
    </row>
    <row r="34" spans="1:10" s="10" customFormat="1" ht="27.75" customHeight="1" x14ac:dyDescent="0.3">
      <c r="A34" s="16"/>
      <c r="B34" s="13" t="s">
        <v>48</v>
      </c>
      <c r="C34" s="38">
        <f>IFERROR(('APPENDIX 3'!C36/'APPENDIX 3'!C$37)*100,0)</f>
        <v>71.034065378333793</v>
      </c>
      <c r="D34" s="38">
        <f>IFERROR(('APPENDIX 3'!D36/'APPENDIX 3'!D$37)*100,0)</f>
        <v>0</v>
      </c>
      <c r="E34" s="38">
        <f>IFERROR(('APPENDIX 3'!E36/'APPENDIX 3'!E$37)*100,0)</f>
        <v>0</v>
      </c>
      <c r="F34" s="38">
        <f>IFERROR(('APPENDIX 3'!F36/'APPENDIX 3'!F$37)*100,0)</f>
        <v>45.211382552350223</v>
      </c>
      <c r="G34" s="38">
        <f>IFERROR(('APPENDIX 3'!G36/'APPENDIX 3'!G$37)*100,0)</f>
        <v>0</v>
      </c>
      <c r="H34" s="38">
        <f>IFERROR(('APPENDIX 3'!H36/'APPENDIX 3'!H$37)*100,0)</f>
        <v>0</v>
      </c>
      <c r="I34" s="38">
        <f>IFERROR(('APPENDIX 3'!I36/'APPENDIX 3'!I$37)*100,0)</f>
        <v>0</v>
      </c>
      <c r="J34" s="132">
        <f>IFERROR(('APPENDIX 3'!J36/'APPENDIX 3'!J$37)*100,0)</f>
        <v>46.916931918922337</v>
      </c>
    </row>
    <row r="35" spans="1:10" s="10" customFormat="1" ht="27.75" customHeight="1" x14ac:dyDescent="0.3">
      <c r="A35" s="16"/>
      <c r="B35" s="17" t="s">
        <v>47</v>
      </c>
      <c r="C35" s="38">
        <f>IFERROR(('APPENDIX 3'!C34/'APPENDIX 3'!C$37)*100,0)</f>
        <v>1.0313295363162303</v>
      </c>
      <c r="D35" s="38">
        <f>IFERROR(('APPENDIX 3'!D34/'APPENDIX 3'!D$37)*100,0)</f>
        <v>0</v>
      </c>
      <c r="E35" s="38">
        <f>IFERROR(('APPENDIX 3'!E34/'APPENDIX 3'!E$37)*100,0)</f>
        <v>0</v>
      </c>
      <c r="F35" s="38">
        <f>IFERROR(('APPENDIX 3'!F34/'APPENDIX 3'!F$37)*100,0)</f>
        <v>8.3616122624628595</v>
      </c>
      <c r="G35" s="38">
        <f>IFERROR(('APPENDIX 3'!G34/'APPENDIX 3'!G$37)*100,0)</f>
        <v>0</v>
      </c>
      <c r="H35" s="38">
        <f>IFERROR(('APPENDIX 3'!H34/'APPENDIX 3'!H$37)*100,0)</f>
        <v>0</v>
      </c>
      <c r="I35" s="38">
        <f>IFERROR(('APPENDIX 3'!I34/'APPENDIX 3'!I$37)*100,0)</f>
        <v>0</v>
      </c>
      <c r="J35" s="132">
        <f>IFERROR(('APPENDIX 3'!J34/'APPENDIX 3'!J$37)*100,0)</f>
        <v>7.8774581122289451</v>
      </c>
    </row>
    <row r="36" spans="1:10" s="16" customFormat="1" ht="27.75" customHeight="1" x14ac:dyDescent="0.25">
      <c r="B36" s="87" t="s">
        <v>45</v>
      </c>
      <c r="C36" s="88">
        <f>SUM(C33:C35)</f>
        <v>100</v>
      </c>
      <c r="D36" s="88">
        <f t="shared" ref="D36:J36" si="1">SUM(D33:D35)</f>
        <v>0</v>
      </c>
      <c r="E36" s="88">
        <f t="shared" si="1"/>
        <v>0</v>
      </c>
      <c r="F36" s="88">
        <f t="shared" si="1"/>
        <v>100</v>
      </c>
      <c r="G36" s="88">
        <f t="shared" si="1"/>
        <v>0</v>
      </c>
      <c r="H36" s="88">
        <f t="shared" si="1"/>
        <v>0</v>
      </c>
      <c r="I36" s="88">
        <f t="shared" si="1"/>
        <v>0</v>
      </c>
      <c r="J36" s="88">
        <f t="shared" si="1"/>
        <v>100</v>
      </c>
    </row>
    <row r="37" spans="1:10" x14ac:dyDescent="0.25">
      <c r="B37" s="259" t="s">
        <v>197</v>
      </c>
      <c r="C37" s="259"/>
      <c r="D37" s="259"/>
      <c r="E37" s="259"/>
      <c r="F37" s="259"/>
      <c r="G37" s="259"/>
      <c r="H37" s="259"/>
      <c r="I37" s="259"/>
      <c r="J37" s="259"/>
    </row>
  </sheetData>
  <sheetProtection sheet="1" objects="1" scenarios="1"/>
  <sortState ref="B7:J31">
    <sortCondition descending="1" ref="J7:J31"/>
  </sortState>
  <mergeCells count="4">
    <mergeCell ref="B3:J3"/>
    <mergeCell ref="B32:J32"/>
    <mergeCell ref="B5:J5"/>
    <mergeCell ref="B37:J37"/>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1:Q39"/>
  <sheetViews>
    <sheetView showGridLines="0" topLeftCell="A25" zoomScale="80" zoomScaleNormal="80" workbookViewId="0">
      <selection activeCell="H39" sqref="H39"/>
    </sheetView>
  </sheetViews>
  <sheetFormatPr defaultColWidth="14.28515625" defaultRowHeight="21.75" customHeight="1" x14ac:dyDescent="0.25"/>
  <cols>
    <col min="1" max="1" width="14.28515625" style="10"/>
    <col min="2" max="2" width="43.5703125" style="10" customWidth="1"/>
    <col min="3" max="16" width="17.85546875" style="10" customWidth="1"/>
    <col min="17" max="17" width="17.85546875" style="16" customWidth="1"/>
    <col min="18" max="16384" width="14.28515625" style="10"/>
  </cols>
  <sheetData>
    <row r="1" spans="2:17" ht="18.75" customHeight="1" x14ac:dyDescent="0.25"/>
    <row r="2" spans="2:17" ht="15.75" customHeight="1" x14ac:dyDescent="0.25"/>
    <row r="3" spans="2:17" ht="18.75" customHeight="1" x14ac:dyDescent="0.25">
      <c r="B3" s="263" t="s">
        <v>205</v>
      </c>
      <c r="C3" s="263"/>
      <c r="D3" s="263"/>
      <c r="E3" s="263"/>
      <c r="F3" s="263"/>
      <c r="G3" s="263"/>
      <c r="H3" s="263"/>
      <c r="I3" s="263"/>
      <c r="J3" s="263"/>
      <c r="K3" s="263"/>
      <c r="L3" s="263"/>
      <c r="M3" s="263"/>
      <c r="N3" s="263"/>
      <c r="O3" s="263"/>
      <c r="P3" s="263"/>
      <c r="Q3" s="263"/>
    </row>
    <row r="4" spans="2:17" s="27" customFormat="1" ht="36.75" customHeight="1" x14ac:dyDescent="0.25">
      <c r="B4" s="89" t="s">
        <v>0</v>
      </c>
      <c r="C4" s="85" t="s">
        <v>66</v>
      </c>
      <c r="D4" s="85" t="s">
        <v>67</v>
      </c>
      <c r="E4" s="85" t="s">
        <v>68</v>
      </c>
      <c r="F4" s="85" t="s">
        <v>69</v>
      </c>
      <c r="G4" s="85" t="s">
        <v>70</v>
      </c>
      <c r="H4" s="85" t="s">
        <v>87</v>
      </c>
      <c r="I4" s="90" t="s">
        <v>71</v>
      </c>
      <c r="J4" s="85" t="s">
        <v>72</v>
      </c>
      <c r="K4" s="86" t="s">
        <v>73</v>
      </c>
      <c r="L4" s="86" t="s">
        <v>74</v>
      </c>
      <c r="M4" s="86" t="s">
        <v>75</v>
      </c>
      <c r="N4" s="86" t="s">
        <v>2</v>
      </c>
      <c r="O4" s="86" t="s">
        <v>76</v>
      </c>
      <c r="P4" s="86" t="s">
        <v>77</v>
      </c>
      <c r="Q4" s="86" t="s">
        <v>78</v>
      </c>
    </row>
    <row r="5" spans="2:17" ht="30.75" customHeight="1" x14ac:dyDescent="0.25">
      <c r="B5" s="260" t="s">
        <v>16</v>
      </c>
      <c r="C5" s="261"/>
      <c r="D5" s="261"/>
      <c r="E5" s="261"/>
      <c r="F5" s="261"/>
      <c r="G5" s="261"/>
      <c r="H5" s="261"/>
      <c r="I5" s="261"/>
      <c r="J5" s="261"/>
      <c r="K5" s="261"/>
      <c r="L5" s="261"/>
      <c r="M5" s="261"/>
      <c r="N5" s="261"/>
      <c r="O5" s="261"/>
      <c r="P5" s="261"/>
      <c r="Q5" s="262"/>
    </row>
    <row r="6" spans="2:17" ht="30.75" customHeight="1" x14ac:dyDescent="0.3">
      <c r="B6" s="17" t="s">
        <v>51</v>
      </c>
      <c r="C6" s="31">
        <f>[1]LA!C6</f>
        <v>170057</v>
      </c>
      <c r="D6" s="31">
        <f>[1]LA!D6</f>
        <v>92199</v>
      </c>
      <c r="E6" s="31">
        <f>[1]LA!E6</f>
        <v>90321</v>
      </c>
      <c r="F6" s="31">
        <f>[1]LA!F6</f>
        <v>0</v>
      </c>
      <c r="G6" s="31">
        <f>[1]LA!G6</f>
        <v>13376</v>
      </c>
      <c r="H6" s="31">
        <f>[1]LA!H6</f>
        <v>10535</v>
      </c>
      <c r="I6" s="31">
        <f>[1]LA!I6</f>
        <v>0</v>
      </c>
      <c r="J6" s="31">
        <f>[1]LA!J6</f>
        <v>0</v>
      </c>
      <c r="K6" s="31">
        <f>[1]LA!K6</f>
        <v>0</v>
      </c>
      <c r="L6" s="31">
        <f>[1]LA!L6</f>
        <v>31936</v>
      </c>
      <c r="M6" s="31">
        <f>[1]LA!M6</f>
        <v>71739</v>
      </c>
      <c r="N6" s="31">
        <f>[1]LA!N6</f>
        <v>6602</v>
      </c>
      <c r="O6" s="31">
        <f>[1]LA!O6</f>
        <v>2032</v>
      </c>
      <c r="P6" s="31">
        <f>[1]LA!P6</f>
        <v>0</v>
      </c>
      <c r="Q6" s="32">
        <f>[1]LA!Q6</f>
        <v>150737</v>
      </c>
    </row>
    <row r="7" spans="2:17" ht="30.75" customHeight="1" x14ac:dyDescent="0.3">
      <c r="B7" s="17" t="s">
        <v>144</v>
      </c>
      <c r="C7" s="31">
        <f>[1]LA!C7</f>
        <v>-602618</v>
      </c>
      <c r="D7" s="31">
        <f>[1]LA!D7</f>
        <v>282078</v>
      </c>
      <c r="E7" s="31">
        <f>[1]LA!E7</f>
        <v>282078</v>
      </c>
      <c r="F7" s="31">
        <f>[1]LA!F7</f>
        <v>0</v>
      </c>
      <c r="G7" s="31">
        <f>[1]LA!G7</f>
        <v>7583</v>
      </c>
      <c r="H7" s="31">
        <f>[1]LA!H7</f>
        <v>198408</v>
      </c>
      <c r="I7" s="31">
        <f>[1]LA!I7</f>
        <v>0</v>
      </c>
      <c r="J7" s="31">
        <f>[1]LA!J7</f>
        <v>0</v>
      </c>
      <c r="K7" s="31">
        <f>[1]LA!K7</f>
        <v>0</v>
      </c>
      <c r="L7" s="31">
        <f>[1]LA!L7</f>
        <v>24971</v>
      </c>
      <c r="M7" s="31">
        <f>[1]LA!M7</f>
        <v>164937</v>
      </c>
      <c r="N7" s="31">
        <f>[1]LA!N7</f>
        <v>43344</v>
      </c>
      <c r="O7" s="31">
        <f>[1]LA!O7</f>
        <v>0</v>
      </c>
      <c r="P7" s="31">
        <f>[1]LA!P7</f>
        <v>0</v>
      </c>
      <c r="Q7" s="32">
        <f>[1]LA!Q7</f>
        <v>-665513</v>
      </c>
    </row>
    <row r="8" spans="2:17" ht="30.75" customHeight="1" x14ac:dyDescent="0.3">
      <c r="B8" s="17" t="s">
        <v>154</v>
      </c>
      <c r="C8" s="31">
        <f>[1]LA!C8</f>
        <v>21044731</v>
      </c>
      <c r="D8" s="31">
        <f>[1]LA!D8</f>
        <v>5985958</v>
      </c>
      <c r="E8" s="31">
        <f>[1]LA!E8</f>
        <v>5961468</v>
      </c>
      <c r="F8" s="31">
        <f>[1]LA!F8</f>
        <v>0</v>
      </c>
      <c r="G8" s="31">
        <f>[1]LA!G8</f>
        <v>2067916</v>
      </c>
      <c r="H8" s="31">
        <f>[1]LA!H8</f>
        <v>2046494</v>
      </c>
      <c r="I8" s="31">
        <f>[1]LA!I8</f>
        <v>0</v>
      </c>
      <c r="J8" s="31">
        <f>[1]LA!J8</f>
        <v>0</v>
      </c>
      <c r="K8" s="31">
        <f>[1]LA!K8</f>
        <v>0</v>
      </c>
      <c r="L8" s="31">
        <f>[1]LA!L8</f>
        <v>985309</v>
      </c>
      <c r="M8" s="31">
        <f>[1]LA!M8</f>
        <v>1275953</v>
      </c>
      <c r="N8" s="31">
        <f>[1]LA!N8</f>
        <v>1188682</v>
      </c>
      <c r="O8" s="31">
        <f>[1]LA!O8</f>
        <v>85950</v>
      </c>
      <c r="P8" s="31">
        <f>[1]LA!P8</f>
        <v>0</v>
      </c>
      <c r="Q8" s="32">
        <f>[1]LA!Q8</f>
        <v>23801175</v>
      </c>
    </row>
    <row r="9" spans="2:17" ht="30.75" customHeight="1" x14ac:dyDescent="0.3">
      <c r="B9" s="17" t="s">
        <v>52</v>
      </c>
      <c r="C9" s="31">
        <f>[1]LA!C9</f>
        <v>314875</v>
      </c>
      <c r="D9" s="31">
        <f>[1]LA!D9</f>
        <v>169838</v>
      </c>
      <c r="E9" s="31">
        <f>[1]LA!E9</f>
        <v>169838</v>
      </c>
      <c r="F9" s="31">
        <f>[1]LA!F9</f>
        <v>0</v>
      </c>
      <c r="G9" s="31">
        <f>[1]LA!G9</f>
        <v>85919</v>
      </c>
      <c r="H9" s="31">
        <f>[1]LA!H9</f>
        <v>86659</v>
      </c>
      <c r="I9" s="31">
        <f>[1]LA!I9</f>
        <v>0</v>
      </c>
      <c r="J9" s="31">
        <f>[1]LA!J9</f>
        <v>0</v>
      </c>
      <c r="K9" s="31">
        <f>[1]LA!K9</f>
        <v>0</v>
      </c>
      <c r="L9" s="31">
        <f>[1]LA!L9</f>
        <v>0</v>
      </c>
      <c r="M9" s="31">
        <f>[1]LA!M9</f>
        <v>73485</v>
      </c>
      <c r="N9" s="31">
        <f>[1]LA!N9</f>
        <v>70674</v>
      </c>
      <c r="O9" s="31">
        <f>[1]LA!O9</f>
        <v>0</v>
      </c>
      <c r="P9" s="31">
        <f>[1]LA!P9</f>
        <v>0</v>
      </c>
      <c r="Q9" s="32">
        <f>[1]LA!Q9</f>
        <v>395243</v>
      </c>
    </row>
    <row r="10" spans="2:17" ht="30.75" customHeight="1" x14ac:dyDescent="0.3">
      <c r="B10" s="17" t="s">
        <v>53</v>
      </c>
      <c r="C10" s="31">
        <f>[1]LA!C10</f>
        <v>648992</v>
      </c>
      <c r="D10" s="31">
        <f>[1]LA!D10</f>
        <v>759151</v>
      </c>
      <c r="E10" s="31">
        <f>[1]LA!E10</f>
        <v>750120</v>
      </c>
      <c r="F10" s="31">
        <f>[1]LA!F10</f>
        <v>0</v>
      </c>
      <c r="G10" s="31">
        <f>[1]LA!G10</f>
        <v>282872</v>
      </c>
      <c r="H10" s="31">
        <f>[1]LA!H10</f>
        <v>458773</v>
      </c>
      <c r="I10" s="31">
        <f>[1]LA!I10</f>
        <v>0</v>
      </c>
      <c r="J10" s="31">
        <f>[1]LA!J10</f>
        <v>0</v>
      </c>
      <c r="K10" s="31">
        <f>[1]LA!K10</f>
        <v>0</v>
      </c>
      <c r="L10" s="31">
        <f>[1]LA!L10</f>
        <v>104980</v>
      </c>
      <c r="M10" s="31">
        <f>[1]LA!M10</f>
        <v>130776</v>
      </c>
      <c r="N10" s="31">
        <f>[1]LA!N10</f>
        <v>24794</v>
      </c>
      <c r="O10" s="31">
        <f>[1]LA!O10</f>
        <v>0</v>
      </c>
      <c r="P10" s="31">
        <f>[1]LA!P10</f>
        <v>0</v>
      </c>
      <c r="Q10" s="32">
        <f>[1]LA!Q10</f>
        <v>729377</v>
      </c>
    </row>
    <row r="11" spans="2:17" ht="30.75" customHeight="1" x14ac:dyDescent="0.3">
      <c r="B11" s="17" t="s">
        <v>22</v>
      </c>
      <c r="C11" s="31">
        <f>[1]LA!C11</f>
        <v>528220</v>
      </c>
      <c r="D11" s="31">
        <f>[1]LA!D11</f>
        <v>223200</v>
      </c>
      <c r="E11" s="31">
        <f>[1]LA!E11</f>
        <v>221812</v>
      </c>
      <c r="F11" s="31">
        <f>[1]LA!F11</f>
        <v>0</v>
      </c>
      <c r="G11" s="31">
        <f>[1]LA!G11</f>
        <v>195729</v>
      </c>
      <c r="H11" s="31">
        <f>[1]LA!H11</f>
        <v>195729</v>
      </c>
      <c r="I11" s="31">
        <f>[1]LA!I11</f>
        <v>0</v>
      </c>
      <c r="J11" s="31">
        <f>[1]LA!J11</f>
        <v>0</v>
      </c>
      <c r="K11" s="31">
        <f>[1]LA!K11</f>
        <v>0</v>
      </c>
      <c r="L11" s="31">
        <f>[1]LA!L11</f>
        <v>50036</v>
      </c>
      <c r="M11" s="31">
        <f>[1]LA!M11</f>
        <v>36526</v>
      </c>
      <c r="N11" s="31">
        <f>[1]LA!N11</f>
        <v>46885</v>
      </c>
      <c r="O11" s="31">
        <f>[1]LA!O11</f>
        <v>0</v>
      </c>
      <c r="P11" s="31">
        <f>[1]LA!P11</f>
        <v>0</v>
      </c>
      <c r="Q11" s="32">
        <f>[1]LA!Q11</f>
        <v>514626</v>
      </c>
    </row>
    <row r="12" spans="2:17" ht="30.75" customHeight="1" x14ac:dyDescent="0.3">
      <c r="B12" s="17" t="s">
        <v>54</v>
      </c>
      <c r="C12" s="31">
        <f>[1]LA!C12</f>
        <v>0</v>
      </c>
      <c r="D12" s="31">
        <f>[1]LA!D12</f>
        <v>0</v>
      </c>
      <c r="E12" s="31">
        <f>[1]LA!E12</f>
        <v>0</v>
      </c>
      <c r="F12" s="31">
        <f>[1]LA!F12</f>
        <v>0</v>
      </c>
      <c r="G12" s="31">
        <f>[1]LA!G12</f>
        <v>0</v>
      </c>
      <c r="H12" s="31">
        <f>[1]LA!H12</f>
        <v>0</v>
      </c>
      <c r="I12" s="31">
        <f>[1]LA!I12</f>
        <v>0</v>
      </c>
      <c r="J12" s="31">
        <f>[1]LA!J12</f>
        <v>0</v>
      </c>
      <c r="K12" s="31">
        <f>[1]LA!K12</f>
        <v>0</v>
      </c>
      <c r="L12" s="31">
        <f>[1]LA!L12</f>
        <v>0</v>
      </c>
      <c r="M12" s="31">
        <f>[1]LA!M12</f>
        <v>0</v>
      </c>
      <c r="N12" s="31">
        <f>[1]LA!N12</f>
        <v>0</v>
      </c>
      <c r="O12" s="31">
        <f>[1]LA!O12</f>
        <v>0</v>
      </c>
      <c r="P12" s="31">
        <f>[1]LA!P12</f>
        <v>0</v>
      </c>
      <c r="Q12" s="32">
        <f>[1]LA!Q12</f>
        <v>0</v>
      </c>
    </row>
    <row r="13" spans="2:17" ht="30.75" customHeight="1" x14ac:dyDescent="0.3">
      <c r="B13" s="17" t="s">
        <v>55</v>
      </c>
      <c r="C13" s="31">
        <f>[1]LA!C13</f>
        <v>0</v>
      </c>
      <c r="D13" s="31">
        <f>[1]LA!D13</f>
        <v>0</v>
      </c>
      <c r="E13" s="31">
        <f>[1]LA!E13</f>
        <v>0</v>
      </c>
      <c r="F13" s="31">
        <f>[1]LA!F13</f>
        <v>0</v>
      </c>
      <c r="G13" s="31">
        <f>[1]LA!G13</f>
        <v>0</v>
      </c>
      <c r="H13" s="31">
        <f>[1]LA!H13</f>
        <v>0</v>
      </c>
      <c r="I13" s="31">
        <f>[1]LA!I13</f>
        <v>0</v>
      </c>
      <c r="J13" s="31">
        <f>[1]LA!J13</f>
        <v>0</v>
      </c>
      <c r="K13" s="31">
        <f>[1]LA!K13</f>
        <v>0</v>
      </c>
      <c r="L13" s="31">
        <f>[1]LA!L13</f>
        <v>0</v>
      </c>
      <c r="M13" s="31">
        <f>[1]LA!M13</f>
        <v>2</v>
      </c>
      <c r="N13" s="31">
        <f>[1]LA!N13</f>
        <v>0</v>
      </c>
      <c r="O13" s="31">
        <f>[1]LA!O13</f>
        <v>0</v>
      </c>
      <c r="P13" s="31">
        <f>[1]LA!P13</f>
        <v>0</v>
      </c>
      <c r="Q13" s="32">
        <f>[1]LA!Q13</f>
        <v>-2</v>
      </c>
    </row>
    <row r="14" spans="2:17" ht="30.75" customHeight="1" x14ac:dyDescent="0.3">
      <c r="B14" s="17" t="s">
        <v>56</v>
      </c>
      <c r="C14" s="31">
        <f>[1]LA!C14</f>
        <v>608820</v>
      </c>
      <c r="D14" s="31">
        <f>[1]LA!D14</f>
        <v>40128</v>
      </c>
      <c r="E14" s="31">
        <f>[1]LA!E14</f>
        <v>39071</v>
      </c>
      <c r="F14" s="31">
        <f>[1]LA!F14</f>
        <v>0</v>
      </c>
      <c r="G14" s="31">
        <f>[1]LA!G14</f>
        <v>6705</v>
      </c>
      <c r="H14" s="31">
        <f>[1]LA!H14</f>
        <v>5100</v>
      </c>
      <c r="I14" s="31">
        <f>[1]LA!I14</f>
        <v>1465</v>
      </c>
      <c r="J14" s="31">
        <f>[1]LA!J14</f>
        <v>140</v>
      </c>
      <c r="K14" s="31">
        <f>[1]LA!K14</f>
        <v>0</v>
      </c>
      <c r="L14" s="31">
        <f>[1]LA!L14</f>
        <v>5309</v>
      </c>
      <c r="M14" s="31">
        <f>[1]LA!M14</f>
        <v>12829</v>
      </c>
      <c r="N14" s="31">
        <f>[1]LA!N14</f>
        <v>23724</v>
      </c>
      <c r="O14" s="31">
        <f>[1]LA!O14</f>
        <v>0</v>
      </c>
      <c r="P14" s="31">
        <f>[1]LA!P14</f>
        <v>0</v>
      </c>
      <c r="Q14" s="32">
        <f>[1]LA!Q14</f>
        <v>646771</v>
      </c>
    </row>
    <row r="15" spans="2:17" ht="30.75" customHeight="1" x14ac:dyDescent="0.3">
      <c r="B15" s="17" t="s">
        <v>57</v>
      </c>
      <c r="C15" s="31">
        <f>[1]LA!C15</f>
        <v>8254420</v>
      </c>
      <c r="D15" s="31">
        <f>[1]LA!D15</f>
        <v>1839732</v>
      </c>
      <c r="E15" s="31">
        <f>[1]LA!E15</f>
        <v>1810062</v>
      </c>
      <c r="F15" s="31">
        <f>[1]LA!F15</f>
        <v>0</v>
      </c>
      <c r="G15" s="31">
        <f>[1]LA!G15</f>
        <v>566632</v>
      </c>
      <c r="H15" s="31">
        <f>[1]LA!H15</f>
        <v>574380</v>
      </c>
      <c r="I15" s="31">
        <f>[1]LA!I15</f>
        <v>0</v>
      </c>
      <c r="J15" s="31">
        <f>[1]LA!J15</f>
        <v>0</v>
      </c>
      <c r="K15" s="31">
        <f>[1]LA!K15</f>
        <v>0</v>
      </c>
      <c r="L15" s="31">
        <f>[1]LA!L15</f>
        <v>345683</v>
      </c>
      <c r="M15" s="31">
        <f>[1]LA!M15</f>
        <v>433621</v>
      </c>
      <c r="N15" s="31">
        <f>[1]LA!N15</f>
        <v>623522</v>
      </c>
      <c r="O15" s="31">
        <f>[1]LA!O15</f>
        <v>0</v>
      </c>
      <c r="P15" s="31">
        <f>[1]LA!P15</f>
        <v>67817</v>
      </c>
      <c r="Q15" s="32">
        <f>[1]LA!Q15</f>
        <v>9266504</v>
      </c>
    </row>
    <row r="16" spans="2:17" ht="30.75" customHeight="1" x14ac:dyDescent="0.3">
      <c r="B16" s="17" t="s">
        <v>58</v>
      </c>
      <c r="C16" s="31">
        <f>[1]LA!C16</f>
        <v>7169377</v>
      </c>
      <c r="D16" s="31">
        <f>[1]LA!D16</f>
        <v>2541096</v>
      </c>
      <c r="E16" s="31">
        <f>[1]LA!E16</f>
        <v>2531554</v>
      </c>
      <c r="F16" s="31">
        <f>[1]LA!F16</f>
        <v>0</v>
      </c>
      <c r="G16" s="31">
        <f>[1]LA!G16</f>
        <v>1003911</v>
      </c>
      <c r="H16" s="31">
        <f>[1]LA!H16</f>
        <v>770721</v>
      </c>
      <c r="I16" s="31">
        <f>[1]LA!I16</f>
        <v>259958</v>
      </c>
      <c r="J16" s="31">
        <f>[1]LA!J16</f>
        <v>0</v>
      </c>
      <c r="K16" s="31">
        <f>[1]LA!K16</f>
        <v>0</v>
      </c>
      <c r="L16" s="31">
        <f>[1]LA!L16</f>
        <v>514038</v>
      </c>
      <c r="M16" s="31">
        <f>[1]LA!M16</f>
        <v>375867</v>
      </c>
      <c r="N16" s="31">
        <f>[1]LA!N16</f>
        <v>668615</v>
      </c>
      <c r="O16" s="31">
        <f>[1]LA!O16</f>
        <v>2409</v>
      </c>
      <c r="P16" s="31">
        <f>[1]LA!P16</f>
        <v>-36065</v>
      </c>
      <c r="Q16" s="32">
        <f>[1]LA!Q16</f>
        <v>8482618</v>
      </c>
    </row>
    <row r="17" spans="2:17" ht="30.75" customHeight="1" x14ac:dyDescent="0.3">
      <c r="B17" s="17" t="s">
        <v>59</v>
      </c>
      <c r="C17" s="31">
        <f>[1]LA!C17</f>
        <v>6884358</v>
      </c>
      <c r="D17" s="31">
        <f>[1]LA!D17</f>
        <v>1068590</v>
      </c>
      <c r="E17" s="31">
        <f>[1]LA!E17</f>
        <v>1068240</v>
      </c>
      <c r="F17" s="31">
        <f>[1]LA!F17</f>
        <v>0</v>
      </c>
      <c r="G17" s="31">
        <f>[1]LA!G17</f>
        <v>384159</v>
      </c>
      <c r="H17" s="31">
        <f>[1]LA!H17</f>
        <v>384159</v>
      </c>
      <c r="I17" s="31">
        <f>[1]LA!I17</f>
        <v>0</v>
      </c>
      <c r="J17" s="31">
        <f>[1]LA!J17</f>
        <v>0</v>
      </c>
      <c r="K17" s="31">
        <f>[1]LA!K17</f>
        <v>0</v>
      </c>
      <c r="L17" s="31">
        <f>[1]LA!L17</f>
        <v>71898</v>
      </c>
      <c r="M17" s="31">
        <f>[1]LA!M17</f>
        <v>136068</v>
      </c>
      <c r="N17" s="31">
        <f>[1]LA!N17</f>
        <v>710320</v>
      </c>
      <c r="O17" s="31">
        <f>[1]LA!O17</f>
        <v>0</v>
      </c>
      <c r="P17" s="31">
        <f>[1]LA!P17</f>
        <v>22500</v>
      </c>
      <c r="Q17" s="32">
        <f>[1]LA!Q17</f>
        <v>8048293</v>
      </c>
    </row>
    <row r="18" spans="2:17" ht="30.75" customHeight="1" x14ac:dyDescent="0.3">
      <c r="B18" s="17" t="s">
        <v>133</v>
      </c>
      <c r="C18" s="31">
        <f>[1]LA!C18</f>
        <v>18522</v>
      </c>
      <c r="D18" s="31">
        <f>[1]LA!D18</f>
        <v>31438</v>
      </c>
      <c r="E18" s="31">
        <f>[1]LA!E18</f>
        <v>31333</v>
      </c>
      <c r="F18" s="31">
        <f>[1]LA!F18</f>
        <v>0</v>
      </c>
      <c r="G18" s="31">
        <f>[1]LA!G18</f>
        <v>906</v>
      </c>
      <c r="H18" s="31">
        <f>[1]LA!H18</f>
        <v>0</v>
      </c>
      <c r="I18" s="31">
        <f>[1]LA!I18</f>
        <v>906</v>
      </c>
      <c r="J18" s="31">
        <f>[1]LA!J18</f>
        <v>0</v>
      </c>
      <c r="K18" s="31">
        <f>[1]LA!K18</f>
        <v>0</v>
      </c>
      <c r="L18" s="31">
        <f>[1]LA!L18</f>
        <v>6289</v>
      </c>
      <c r="M18" s="31">
        <f>[1]LA!M18</f>
        <v>32390</v>
      </c>
      <c r="N18" s="31">
        <f>[1]LA!N18</f>
        <v>3476</v>
      </c>
      <c r="O18" s="31">
        <f>[1]LA!O18</f>
        <v>0</v>
      </c>
      <c r="P18" s="31">
        <f>[1]LA!P18</f>
        <v>0</v>
      </c>
      <c r="Q18" s="32">
        <f>[1]LA!Q18</f>
        <v>13746</v>
      </c>
    </row>
    <row r="19" spans="2:17" ht="30.75" customHeight="1" x14ac:dyDescent="0.3">
      <c r="B19" s="17" t="s">
        <v>138</v>
      </c>
      <c r="C19" s="31">
        <f>[1]LA!C19</f>
        <v>6633783</v>
      </c>
      <c r="D19" s="31">
        <f>[1]LA!D19</f>
        <v>927996</v>
      </c>
      <c r="E19" s="31">
        <f>[1]LA!E19</f>
        <v>924807</v>
      </c>
      <c r="F19" s="31">
        <f>[1]LA!F19</f>
        <v>0</v>
      </c>
      <c r="G19" s="31">
        <f>[1]LA!G19</f>
        <v>286302</v>
      </c>
      <c r="H19" s="31">
        <f>[1]LA!H19</f>
        <v>269483</v>
      </c>
      <c r="I19" s="31">
        <f>[1]LA!I19</f>
        <v>0</v>
      </c>
      <c r="J19" s="31">
        <f>[1]LA!J19</f>
        <v>0</v>
      </c>
      <c r="K19" s="31">
        <f>[1]LA!K19</f>
        <v>0</v>
      </c>
      <c r="L19" s="31">
        <f>[1]LA!L19</f>
        <v>24005</v>
      </c>
      <c r="M19" s="31">
        <f>[1]LA!M19</f>
        <v>132650</v>
      </c>
      <c r="N19" s="31">
        <f>[1]LA!N19</f>
        <v>307910</v>
      </c>
      <c r="O19" s="31">
        <f>[1]LA!O19</f>
        <v>0</v>
      </c>
      <c r="P19" s="31">
        <f>[1]LA!P19</f>
        <v>0</v>
      </c>
      <c r="Q19" s="32">
        <f>[1]LA!Q19</f>
        <v>7440362</v>
      </c>
    </row>
    <row r="20" spans="2:17" ht="30.75" customHeight="1" x14ac:dyDescent="0.3">
      <c r="B20" s="17" t="s">
        <v>35</v>
      </c>
      <c r="C20" s="31">
        <f>[1]LA!C20</f>
        <v>3114541</v>
      </c>
      <c r="D20" s="31">
        <f>[1]LA!D20</f>
        <v>909895</v>
      </c>
      <c r="E20" s="31">
        <f>[1]LA!E20</f>
        <v>909895</v>
      </c>
      <c r="F20" s="31">
        <f>[1]LA!F20</f>
        <v>0</v>
      </c>
      <c r="G20" s="31">
        <f>[1]LA!G20</f>
        <v>278632</v>
      </c>
      <c r="H20" s="31">
        <f>[1]LA!H20</f>
        <v>278632</v>
      </c>
      <c r="I20" s="31">
        <f>[1]LA!I20</f>
        <v>0</v>
      </c>
      <c r="J20" s="31">
        <f>[1]LA!J20</f>
        <v>0</v>
      </c>
      <c r="K20" s="31">
        <f>[1]LA!K20</f>
        <v>0</v>
      </c>
      <c r="L20" s="31">
        <f>[1]LA!L20</f>
        <v>127799</v>
      </c>
      <c r="M20" s="31">
        <f>[1]LA!M20</f>
        <v>369557</v>
      </c>
      <c r="N20" s="31">
        <f>[1]LA!N20</f>
        <v>86752</v>
      </c>
      <c r="O20" s="31">
        <f>[1]LA!O20</f>
        <v>0</v>
      </c>
      <c r="P20" s="31">
        <f>[1]LA!P20</f>
        <v>0</v>
      </c>
      <c r="Q20" s="32">
        <f>[1]LA!Q20</f>
        <v>3335199</v>
      </c>
    </row>
    <row r="21" spans="2:17" ht="30.75" customHeight="1" x14ac:dyDescent="0.3">
      <c r="B21" s="72" t="s">
        <v>199</v>
      </c>
      <c r="C21" s="31">
        <f>[1]LA!C21</f>
        <v>741386</v>
      </c>
      <c r="D21" s="31">
        <f>[1]LA!D21</f>
        <v>69772</v>
      </c>
      <c r="E21" s="31">
        <f>[1]LA!E21</f>
        <v>69785</v>
      </c>
      <c r="F21" s="31">
        <f>[1]LA!F21</f>
        <v>0</v>
      </c>
      <c r="G21" s="31">
        <f>[1]LA!G21</f>
        <v>31779</v>
      </c>
      <c r="H21" s="31">
        <f>[1]LA!H21</f>
        <v>31779</v>
      </c>
      <c r="I21" s="31">
        <f>[1]LA!I21</f>
        <v>57271</v>
      </c>
      <c r="J21" s="31">
        <f>[1]LA!J21</f>
        <v>0</v>
      </c>
      <c r="K21" s="31">
        <f>[1]LA!K21</f>
        <v>0</v>
      </c>
      <c r="L21" s="31">
        <f>[1]LA!L21</f>
        <v>-1072</v>
      </c>
      <c r="M21" s="31">
        <f>[1]LA!M21</f>
        <v>2396</v>
      </c>
      <c r="N21" s="31">
        <f>[1]LA!N21</f>
        <v>2184</v>
      </c>
      <c r="O21" s="31">
        <f>[1]LA!O21</f>
        <v>0</v>
      </c>
      <c r="P21" s="31">
        <f>[1]LA!P21</f>
        <v>-67960</v>
      </c>
      <c r="Q21" s="32">
        <f>[1]LA!Q21</f>
        <v>790941</v>
      </c>
    </row>
    <row r="22" spans="2:17" ht="30.75" customHeight="1" x14ac:dyDescent="0.3">
      <c r="B22" s="17" t="s">
        <v>60</v>
      </c>
      <c r="C22" s="31">
        <f>[1]LA!C22</f>
        <v>5626612</v>
      </c>
      <c r="D22" s="31">
        <f>[1]LA!D22</f>
        <v>654088</v>
      </c>
      <c r="E22" s="31">
        <f>[1]LA!E22</f>
        <v>604288</v>
      </c>
      <c r="F22" s="31">
        <f>[1]LA!F22</f>
        <v>289555</v>
      </c>
      <c r="G22" s="31">
        <f>[1]LA!G22</f>
        <v>561974</v>
      </c>
      <c r="H22" s="31">
        <f>[1]LA!H22</f>
        <v>498300</v>
      </c>
      <c r="I22" s="31">
        <f>[1]LA!I22</f>
        <v>65469</v>
      </c>
      <c r="J22" s="31">
        <f>[1]LA!J22</f>
        <v>0</v>
      </c>
      <c r="K22" s="31">
        <f>[1]LA!K22</f>
        <v>0</v>
      </c>
      <c r="L22" s="31">
        <f>[1]LA!L22</f>
        <v>140730</v>
      </c>
      <c r="M22" s="31">
        <f>[1]LA!M22</f>
        <v>613665</v>
      </c>
      <c r="N22" s="31">
        <f>[1]LA!N22</f>
        <v>169598</v>
      </c>
      <c r="O22" s="31">
        <f>[1]LA!O22</f>
        <v>16106</v>
      </c>
      <c r="P22" s="31">
        <f>[1]LA!P22</f>
        <v>-211143</v>
      </c>
      <c r="Q22" s="32">
        <f>[1]LA!Q22</f>
        <v>5566925</v>
      </c>
    </row>
    <row r="23" spans="2:17" ht="30.75" customHeight="1" x14ac:dyDescent="0.3">
      <c r="B23" s="17" t="s">
        <v>61</v>
      </c>
      <c r="C23" s="31">
        <f>[1]LA!C23</f>
        <v>322400</v>
      </c>
      <c r="D23" s="31">
        <f>[1]LA!D23</f>
        <v>549193</v>
      </c>
      <c r="E23" s="31">
        <f>[1]LA!E23</f>
        <v>547468</v>
      </c>
      <c r="F23" s="31">
        <f>[1]LA!F23</f>
        <v>0</v>
      </c>
      <c r="G23" s="31">
        <f>[1]LA!G23</f>
        <v>311434</v>
      </c>
      <c r="H23" s="31">
        <f>[1]LA!H23</f>
        <v>285253</v>
      </c>
      <c r="I23" s="31">
        <f>[1]LA!I23</f>
        <v>0</v>
      </c>
      <c r="J23" s="31">
        <f>[1]LA!J23</f>
        <v>0</v>
      </c>
      <c r="K23" s="31">
        <f>[1]LA!K23</f>
        <v>0</v>
      </c>
      <c r="L23" s="31">
        <f>[1]LA!L23</f>
        <v>146028</v>
      </c>
      <c r="M23" s="31">
        <f>[1]LA!M23</f>
        <v>254674</v>
      </c>
      <c r="N23" s="31">
        <f>[1]LA!N23</f>
        <v>42236</v>
      </c>
      <c r="O23" s="31">
        <f>[1]LA!O23</f>
        <v>0</v>
      </c>
      <c r="P23" s="31">
        <f>[1]LA!P23</f>
        <v>0</v>
      </c>
      <c r="Q23" s="32">
        <f>[1]LA!Q23</f>
        <v>226148</v>
      </c>
    </row>
    <row r="24" spans="2:17" ht="30.75" customHeight="1" x14ac:dyDescent="0.3">
      <c r="B24" s="17" t="s">
        <v>136</v>
      </c>
      <c r="C24" s="31">
        <f>[1]LA!C24</f>
        <v>452375</v>
      </c>
      <c r="D24" s="31">
        <f>[1]LA!D24</f>
        <v>123912</v>
      </c>
      <c r="E24" s="31">
        <f>[1]LA!E24</f>
        <v>123832</v>
      </c>
      <c r="F24" s="31">
        <f>[1]LA!F24</f>
        <v>5828</v>
      </c>
      <c r="G24" s="31">
        <f>[1]LA!G24</f>
        <v>117959</v>
      </c>
      <c r="H24" s="31">
        <f>[1]LA!H24</f>
        <v>95790</v>
      </c>
      <c r="I24" s="31">
        <f>[1]LA!I24</f>
        <v>2517</v>
      </c>
      <c r="J24" s="31">
        <f>[1]LA!J24</f>
        <v>10</v>
      </c>
      <c r="K24" s="31">
        <f>[1]LA!K24</f>
        <v>0</v>
      </c>
      <c r="L24" s="31">
        <f>[1]LA!L24</f>
        <v>29298</v>
      </c>
      <c r="M24" s="31">
        <f>[1]LA!M24</f>
        <v>77448</v>
      </c>
      <c r="N24" s="31">
        <f>[1]LA!N24</f>
        <v>22836</v>
      </c>
      <c r="O24" s="31">
        <f>[1]LA!O24</f>
        <v>885</v>
      </c>
      <c r="P24" s="31">
        <f>[1]LA!P24</f>
        <v>0</v>
      </c>
      <c r="Q24" s="32">
        <f>[1]LA!Q24</f>
        <v>398923</v>
      </c>
    </row>
    <row r="25" spans="2:17" ht="30.75" customHeight="1" x14ac:dyDescent="0.3">
      <c r="B25" s="17" t="s">
        <v>137</v>
      </c>
      <c r="C25" s="31">
        <f>[1]LA!C25</f>
        <v>212049</v>
      </c>
      <c r="D25" s="31">
        <f>[1]LA!D25</f>
        <v>28601</v>
      </c>
      <c r="E25" s="31">
        <f>[1]LA!E25</f>
        <v>22879</v>
      </c>
      <c r="F25" s="31">
        <f>[1]LA!F25</f>
        <v>0</v>
      </c>
      <c r="G25" s="31">
        <f>[1]LA!G25</f>
        <v>29329</v>
      </c>
      <c r="H25" s="31">
        <f>[1]LA!H25</f>
        <v>29329</v>
      </c>
      <c r="I25" s="31">
        <f>[1]LA!I25</f>
        <v>0</v>
      </c>
      <c r="J25" s="31">
        <f>[1]LA!J25</f>
        <v>0</v>
      </c>
      <c r="K25" s="31">
        <f>[1]LA!K25</f>
        <v>0</v>
      </c>
      <c r="L25" s="31">
        <f>[1]LA!L25</f>
        <v>3027</v>
      </c>
      <c r="M25" s="31">
        <f>[1]LA!M25</f>
        <v>15277</v>
      </c>
      <c r="N25" s="31">
        <f>[1]LA!N25</f>
        <v>38352</v>
      </c>
      <c r="O25" s="31">
        <f>[1]LA!O25</f>
        <v>0</v>
      </c>
      <c r="P25" s="31">
        <f>[1]LA!P25</f>
        <v>0</v>
      </c>
      <c r="Q25" s="32">
        <f>[1]LA!Q25</f>
        <v>225646</v>
      </c>
    </row>
    <row r="26" spans="2:17" ht="30.75" customHeight="1" x14ac:dyDescent="0.3">
      <c r="B26" s="17" t="s">
        <v>155</v>
      </c>
      <c r="C26" s="31">
        <f>[1]LA!C26</f>
        <v>5760824</v>
      </c>
      <c r="D26" s="31">
        <f>[1]LA!D26</f>
        <v>1297768</v>
      </c>
      <c r="E26" s="31">
        <f>[1]LA!E26</f>
        <v>1276904</v>
      </c>
      <c r="F26" s="31">
        <f>[1]LA!F26</f>
        <v>0</v>
      </c>
      <c r="G26" s="31">
        <f>[1]LA!G26</f>
        <v>312893</v>
      </c>
      <c r="H26" s="31">
        <f>[1]LA!H26</f>
        <v>238575</v>
      </c>
      <c r="I26" s="31">
        <f>[1]LA!I26</f>
        <v>0</v>
      </c>
      <c r="J26" s="31">
        <f>[1]LA!J26</f>
        <v>0</v>
      </c>
      <c r="K26" s="31">
        <f>[1]LA!K26</f>
        <v>0</v>
      </c>
      <c r="L26" s="31">
        <f>[1]LA!L26</f>
        <v>159539</v>
      </c>
      <c r="M26" s="31">
        <f>[1]LA!M26</f>
        <v>351244</v>
      </c>
      <c r="N26" s="31">
        <f>[1]LA!N26</f>
        <v>239523</v>
      </c>
      <c r="O26" s="31">
        <f>[1]LA!O26</f>
        <v>0</v>
      </c>
      <c r="P26" s="31">
        <f>[1]LA!P26</f>
        <v>0</v>
      </c>
      <c r="Q26" s="32">
        <f>[1]LA!Q26</f>
        <v>6527893</v>
      </c>
    </row>
    <row r="27" spans="2:17" ht="30.75" customHeight="1" x14ac:dyDescent="0.3">
      <c r="B27" s="17" t="s">
        <v>38</v>
      </c>
      <c r="C27" s="31">
        <f>[1]LA!C27</f>
        <v>41155</v>
      </c>
      <c r="D27" s="31">
        <f>[1]LA!D27</f>
        <v>0</v>
      </c>
      <c r="E27" s="31">
        <f>[1]LA!E27</f>
        <v>0</v>
      </c>
      <c r="F27" s="31">
        <f>[1]LA!F27</f>
        <v>0</v>
      </c>
      <c r="G27" s="31">
        <f>[1]LA!G27</f>
        <v>0</v>
      </c>
      <c r="H27" s="31">
        <f>[1]LA!H27</f>
        <v>0</v>
      </c>
      <c r="I27" s="31">
        <f>[1]LA!I27</f>
        <v>0</v>
      </c>
      <c r="J27" s="31">
        <f>[1]LA!J27</f>
        <v>0</v>
      </c>
      <c r="K27" s="31">
        <f>[1]LA!K27</f>
        <v>0</v>
      </c>
      <c r="L27" s="31">
        <f>[1]LA!L27</f>
        <v>0</v>
      </c>
      <c r="M27" s="31">
        <f>[1]LA!M27</f>
        <v>0</v>
      </c>
      <c r="N27" s="31">
        <f>[1]LA!N27</f>
        <v>0</v>
      </c>
      <c r="O27" s="31">
        <f>[1]LA!O27</f>
        <v>0</v>
      </c>
      <c r="P27" s="31">
        <f>[1]LA!P27</f>
        <v>0</v>
      </c>
      <c r="Q27" s="32">
        <f>[1]LA!Q27</f>
        <v>41155</v>
      </c>
    </row>
    <row r="28" spans="2:17" ht="30.75" customHeight="1" x14ac:dyDescent="0.3">
      <c r="B28" s="17" t="s">
        <v>62</v>
      </c>
      <c r="C28" s="31">
        <f>[1]LA!C28</f>
        <v>46019</v>
      </c>
      <c r="D28" s="31">
        <f>[1]LA!D28</f>
        <v>19863</v>
      </c>
      <c r="E28" s="31">
        <f>[1]LA!E28</f>
        <v>19863</v>
      </c>
      <c r="F28" s="31">
        <f>[1]LA!F28</f>
        <v>0</v>
      </c>
      <c r="G28" s="31">
        <f>[1]LA!G28</f>
        <v>4789</v>
      </c>
      <c r="H28" s="31">
        <f>[1]LA!H28</f>
        <v>5077</v>
      </c>
      <c r="I28" s="31">
        <f>[1]LA!I28</f>
        <v>0</v>
      </c>
      <c r="J28" s="31">
        <f>[1]LA!J28</f>
        <v>0</v>
      </c>
      <c r="K28" s="31">
        <f>[1]LA!K28</f>
        <v>0</v>
      </c>
      <c r="L28" s="31">
        <f>[1]LA!L28</f>
        <v>2437</v>
      </c>
      <c r="M28" s="31">
        <f>[1]LA!M28</f>
        <v>3653</v>
      </c>
      <c r="N28" s="31">
        <f>[1]LA!N28</f>
        <v>4740</v>
      </c>
      <c r="O28" s="31">
        <f>[1]LA!O28</f>
        <v>0</v>
      </c>
      <c r="P28" s="31">
        <f>[1]LA!P28</f>
        <v>0</v>
      </c>
      <c r="Q28" s="32">
        <f>[1]LA!Q28</f>
        <v>59454</v>
      </c>
    </row>
    <row r="29" spans="2:17" ht="30.75" customHeight="1" x14ac:dyDescent="0.3">
      <c r="B29" s="17" t="s">
        <v>63</v>
      </c>
      <c r="C29" s="31">
        <f>[1]LA!C29</f>
        <v>18959</v>
      </c>
      <c r="D29" s="31">
        <f>[1]LA!D29</f>
        <v>17310</v>
      </c>
      <c r="E29" s="31">
        <f>[1]LA!E29</f>
        <v>17224</v>
      </c>
      <c r="F29" s="31">
        <f>[1]LA!F29</f>
        <v>0</v>
      </c>
      <c r="G29" s="31">
        <f>[1]LA!G29</f>
        <v>0</v>
      </c>
      <c r="H29" s="31">
        <f>[1]LA!H29</f>
        <v>0</v>
      </c>
      <c r="I29" s="31">
        <f>[1]LA!I29</f>
        <v>0</v>
      </c>
      <c r="J29" s="31">
        <f>[1]LA!J29</f>
        <v>0</v>
      </c>
      <c r="K29" s="31">
        <f>[1]LA!K29</f>
        <v>0</v>
      </c>
      <c r="L29" s="31">
        <f>[1]LA!L29</f>
        <v>1625</v>
      </c>
      <c r="M29" s="31">
        <f>[1]LA!M29</f>
        <v>10758</v>
      </c>
      <c r="N29" s="31">
        <f>[1]LA!N29</f>
        <v>10587</v>
      </c>
      <c r="O29" s="31">
        <f>[1]LA!O29</f>
        <v>0</v>
      </c>
      <c r="P29" s="31">
        <f>[1]LA!P29</f>
        <v>0</v>
      </c>
      <c r="Q29" s="32">
        <f>[1]LA!Q29</f>
        <v>34387</v>
      </c>
    </row>
    <row r="30" spans="2:17" ht="30.75" customHeight="1" x14ac:dyDescent="0.3">
      <c r="B30" s="17" t="s">
        <v>64</v>
      </c>
      <c r="C30" s="31">
        <f>[1]LA!C30</f>
        <v>761040</v>
      </c>
      <c r="D30" s="31">
        <f>[1]LA!D30</f>
        <v>481721</v>
      </c>
      <c r="E30" s="31">
        <f>[1]LA!E30</f>
        <v>481721</v>
      </c>
      <c r="F30" s="31">
        <f>[1]LA!F30</f>
        <v>0</v>
      </c>
      <c r="G30" s="31">
        <f>[1]LA!G30</f>
        <v>78101</v>
      </c>
      <c r="H30" s="31">
        <f>[1]LA!H30</f>
        <v>17461</v>
      </c>
      <c r="I30" s="31">
        <f>[1]LA!I30</f>
        <v>61657</v>
      </c>
      <c r="J30" s="31">
        <f>[1]LA!J30</f>
        <v>8</v>
      </c>
      <c r="K30" s="31">
        <f>[1]LA!K30</f>
        <v>0</v>
      </c>
      <c r="L30" s="31">
        <f>[1]LA!L30</f>
        <v>12632</v>
      </c>
      <c r="M30" s="31">
        <f>[1]LA!M30</f>
        <v>236206</v>
      </c>
      <c r="N30" s="31">
        <f>[1]LA!N30</f>
        <v>0</v>
      </c>
      <c r="O30" s="31">
        <f>[1]LA!O30</f>
        <v>0</v>
      </c>
      <c r="P30" s="31">
        <f>[1]LA!P30</f>
        <v>0</v>
      </c>
      <c r="Q30" s="32">
        <f>[1]LA!Q30</f>
        <v>914797</v>
      </c>
    </row>
    <row r="31" spans="2:17" ht="30.75" customHeight="1" x14ac:dyDescent="0.25">
      <c r="B31" s="79" t="s">
        <v>45</v>
      </c>
      <c r="C31" s="91">
        <f t="shared" ref="C31:Q31" si="0">SUM(C6:C30)</f>
        <v>68770897</v>
      </c>
      <c r="D31" s="91">
        <f t="shared" si="0"/>
        <v>18113527</v>
      </c>
      <c r="E31" s="91">
        <f t="shared" si="0"/>
        <v>17954563</v>
      </c>
      <c r="F31" s="91">
        <f t="shared" si="0"/>
        <v>295383</v>
      </c>
      <c r="G31" s="91">
        <f t="shared" si="0"/>
        <v>6628900</v>
      </c>
      <c r="H31" s="91">
        <f t="shared" si="0"/>
        <v>6480637</v>
      </c>
      <c r="I31" s="91">
        <f t="shared" si="0"/>
        <v>449243</v>
      </c>
      <c r="J31" s="91">
        <f t="shared" si="0"/>
        <v>158</v>
      </c>
      <c r="K31" s="91">
        <f t="shared" si="0"/>
        <v>0</v>
      </c>
      <c r="L31" s="91">
        <f t="shared" si="0"/>
        <v>2786497</v>
      </c>
      <c r="M31" s="91">
        <f t="shared" si="0"/>
        <v>4811721</v>
      </c>
      <c r="N31" s="91">
        <f t="shared" si="0"/>
        <v>4335356</v>
      </c>
      <c r="O31" s="91">
        <f t="shared" si="0"/>
        <v>107382</v>
      </c>
      <c r="P31" s="91">
        <f t="shared" si="0"/>
        <v>-224851</v>
      </c>
      <c r="Q31" s="91">
        <f t="shared" si="0"/>
        <v>76945405</v>
      </c>
    </row>
    <row r="32" spans="2:17" ht="30.75" customHeight="1" x14ac:dyDescent="0.25">
      <c r="B32" s="260" t="s">
        <v>46</v>
      </c>
      <c r="C32" s="261"/>
      <c r="D32" s="261"/>
      <c r="E32" s="261"/>
      <c r="F32" s="261"/>
      <c r="G32" s="261"/>
      <c r="H32" s="261"/>
      <c r="I32" s="261"/>
      <c r="J32" s="261"/>
      <c r="K32" s="261"/>
      <c r="L32" s="261"/>
      <c r="M32" s="261"/>
      <c r="N32" s="261"/>
      <c r="O32" s="261"/>
      <c r="P32" s="261"/>
      <c r="Q32" s="262"/>
    </row>
    <row r="33" spans="2:17" ht="30.75" customHeight="1" x14ac:dyDescent="0.3">
      <c r="B33" s="17" t="s">
        <v>47</v>
      </c>
      <c r="C33" s="31">
        <f>[1]LA!C33</f>
        <v>0</v>
      </c>
      <c r="D33" s="31">
        <f>[1]LA!D33</f>
        <v>1244</v>
      </c>
      <c r="E33" s="31">
        <f>[1]LA!E33</f>
        <v>1057</v>
      </c>
      <c r="F33" s="31">
        <f>[1]LA!F33</f>
        <v>0</v>
      </c>
      <c r="G33" s="31">
        <f>[1]LA!G33</f>
        <v>627</v>
      </c>
      <c r="H33" s="31">
        <f>[1]LA!H33</f>
        <v>0</v>
      </c>
      <c r="I33" s="31">
        <f>[1]LA!I33</f>
        <v>0</v>
      </c>
      <c r="J33" s="31">
        <f>[1]LA!J33</f>
        <v>0</v>
      </c>
      <c r="K33" s="31">
        <f>[1]LA!K33</f>
        <v>0</v>
      </c>
      <c r="L33" s="31">
        <f>[1]LA!L33</f>
        <v>355</v>
      </c>
      <c r="M33" s="31">
        <f>[1]LA!M33</f>
        <v>105</v>
      </c>
      <c r="N33" s="31">
        <f>[1]LA!N33</f>
        <v>232</v>
      </c>
      <c r="O33" s="31">
        <f>[1]LA!O33</f>
        <v>10</v>
      </c>
      <c r="P33" s="31">
        <f>[1]LA!P33</f>
        <v>0</v>
      </c>
      <c r="Q33" s="32">
        <f>[1]LA!Q33</f>
        <v>819</v>
      </c>
    </row>
    <row r="34" spans="2:17" ht="30.75" customHeight="1" x14ac:dyDescent="0.3">
      <c r="B34" s="17" t="s">
        <v>79</v>
      </c>
      <c r="C34" s="31">
        <f>[1]LA!C34</f>
        <v>0</v>
      </c>
      <c r="D34" s="31">
        <f>[1]LA!D34</f>
        <v>33695</v>
      </c>
      <c r="E34" s="31">
        <f>[1]LA!E34</f>
        <v>33695</v>
      </c>
      <c r="F34" s="31">
        <f>[1]LA!F34</f>
        <v>-13326</v>
      </c>
      <c r="G34" s="31">
        <f>[1]LA!G34</f>
        <v>5627</v>
      </c>
      <c r="H34" s="31">
        <f>[1]LA!H34</f>
        <v>0</v>
      </c>
      <c r="I34" s="31">
        <f>[1]LA!I34</f>
        <v>0</v>
      </c>
      <c r="J34" s="31">
        <f>[1]LA!J34</f>
        <v>0</v>
      </c>
      <c r="K34" s="31">
        <f>[1]LA!K34</f>
        <v>0</v>
      </c>
      <c r="L34" s="31">
        <f>[1]LA!L34</f>
        <v>7552</v>
      </c>
      <c r="M34" s="31">
        <f>[1]LA!M34</f>
        <v>2421</v>
      </c>
      <c r="N34" s="31">
        <f>[1]LA!N34</f>
        <v>0</v>
      </c>
      <c r="O34" s="31">
        <f>[1]LA!O34</f>
        <v>0</v>
      </c>
      <c r="P34" s="31">
        <f>[1]LA!P34</f>
        <v>0</v>
      </c>
      <c r="Q34" s="32">
        <f>[1]LA!Q34</f>
        <v>10397</v>
      </c>
    </row>
    <row r="35" spans="2:17" ht="30.75" customHeight="1" x14ac:dyDescent="0.3">
      <c r="B35" s="17" t="s">
        <v>48</v>
      </c>
      <c r="C35" s="31">
        <f>[1]LA!C35</f>
        <v>1225534</v>
      </c>
      <c r="D35" s="31">
        <f>[1]LA!D35</f>
        <v>85682</v>
      </c>
      <c r="E35" s="31">
        <f>[1]LA!E35</f>
        <v>80324</v>
      </c>
      <c r="F35" s="31">
        <f>[1]LA!F35</f>
        <v>0</v>
      </c>
      <c r="G35" s="31">
        <f>[1]LA!G35</f>
        <v>43828</v>
      </c>
      <c r="H35" s="31">
        <f>[1]LA!H35</f>
        <v>48079</v>
      </c>
      <c r="I35" s="31">
        <f>[1]LA!I35</f>
        <v>0</v>
      </c>
      <c r="J35" s="31">
        <f>[1]LA!J35</f>
        <v>0</v>
      </c>
      <c r="K35" s="31">
        <f>[1]LA!K35</f>
        <v>0</v>
      </c>
      <c r="L35" s="31">
        <f>[1]LA!L35</f>
        <v>27263</v>
      </c>
      <c r="M35" s="31">
        <f>[1]LA!M35</f>
        <v>8632</v>
      </c>
      <c r="N35" s="31">
        <f>[1]LA!N35</f>
        <v>31752</v>
      </c>
      <c r="O35" s="31">
        <f>[1]LA!O35</f>
        <v>0</v>
      </c>
      <c r="P35" s="31">
        <f>[1]LA!P35</f>
        <v>0</v>
      </c>
      <c r="Q35" s="32">
        <f>[1]LA!Q35</f>
        <v>1253635</v>
      </c>
    </row>
    <row r="36" spans="2:17" ht="30.75" customHeight="1" x14ac:dyDescent="0.25">
      <c r="B36" s="79" t="s">
        <v>45</v>
      </c>
      <c r="C36" s="91">
        <f>SUM(C33:C35)</f>
        <v>1225534</v>
      </c>
      <c r="D36" s="91">
        <f t="shared" ref="D36:Q36" si="1">SUM(D33:D35)</f>
        <v>120621</v>
      </c>
      <c r="E36" s="91">
        <f t="shared" si="1"/>
        <v>115076</v>
      </c>
      <c r="F36" s="91">
        <f t="shared" si="1"/>
        <v>-13326</v>
      </c>
      <c r="G36" s="91">
        <f t="shared" si="1"/>
        <v>50082</v>
      </c>
      <c r="H36" s="91">
        <f t="shared" si="1"/>
        <v>48079</v>
      </c>
      <c r="I36" s="91">
        <f t="shared" si="1"/>
        <v>0</v>
      </c>
      <c r="J36" s="91">
        <f t="shared" si="1"/>
        <v>0</v>
      </c>
      <c r="K36" s="91">
        <f t="shared" si="1"/>
        <v>0</v>
      </c>
      <c r="L36" s="91">
        <f t="shared" si="1"/>
        <v>35170</v>
      </c>
      <c r="M36" s="91">
        <f t="shared" si="1"/>
        <v>11158</v>
      </c>
      <c r="N36" s="91">
        <f t="shared" si="1"/>
        <v>31984</v>
      </c>
      <c r="O36" s="91">
        <f t="shared" si="1"/>
        <v>10</v>
      </c>
      <c r="P36" s="91">
        <f t="shared" si="1"/>
        <v>0</v>
      </c>
      <c r="Q36" s="91">
        <f t="shared" si="1"/>
        <v>1264851</v>
      </c>
    </row>
    <row r="37" spans="2:17" ht="21.75" customHeight="1" x14ac:dyDescent="0.25">
      <c r="B37" s="264" t="s">
        <v>50</v>
      </c>
      <c r="C37" s="264"/>
      <c r="D37" s="264"/>
      <c r="E37" s="264"/>
      <c r="F37" s="264"/>
      <c r="G37" s="264"/>
      <c r="H37" s="264"/>
      <c r="I37" s="264"/>
      <c r="J37" s="264"/>
      <c r="K37" s="264"/>
      <c r="L37" s="264"/>
      <c r="M37" s="264"/>
      <c r="N37" s="264"/>
      <c r="O37" s="264"/>
      <c r="P37" s="264"/>
      <c r="Q37" s="264"/>
    </row>
    <row r="38" spans="2:17" ht="21.75" customHeight="1" x14ac:dyDescent="0.25">
      <c r="C38" s="28"/>
      <c r="D38" s="28"/>
      <c r="E38" s="28"/>
      <c r="F38" s="28"/>
      <c r="G38" s="28"/>
      <c r="H38" s="28"/>
      <c r="I38" s="28"/>
      <c r="J38" s="28"/>
      <c r="K38" s="28"/>
      <c r="L38" s="28"/>
      <c r="M38" s="28"/>
      <c r="N38" s="28"/>
      <c r="O38" s="28"/>
      <c r="P38" s="28"/>
      <c r="Q38" s="28"/>
    </row>
    <row r="39" spans="2:17" ht="21.75" customHeight="1" x14ac:dyDescent="0.25">
      <c r="D39" s="146"/>
    </row>
  </sheetData>
  <sheetProtection sheet="1" objects="1" scenarios="1"/>
  <mergeCells count="4">
    <mergeCell ref="B32:Q32"/>
    <mergeCell ref="B3:Q3"/>
    <mergeCell ref="B37:Q37"/>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Q38"/>
  <sheetViews>
    <sheetView showGridLines="0" topLeftCell="A28" zoomScale="80" zoomScaleNormal="80" workbookViewId="0">
      <selection activeCell="H42" sqref="H42"/>
    </sheetView>
  </sheetViews>
  <sheetFormatPr defaultColWidth="14.28515625" defaultRowHeight="21.75" customHeight="1" x14ac:dyDescent="0.25"/>
  <cols>
    <col min="1" max="1" width="14.28515625" style="10"/>
    <col min="2" max="2" width="46" style="10" customWidth="1"/>
    <col min="3" max="16" width="17.5703125" style="10" customWidth="1"/>
    <col min="17" max="17" width="17.5703125" style="16" customWidth="1"/>
    <col min="18" max="16384" width="14.28515625" style="10"/>
  </cols>
  <sheetData>
    <row r="1" spans="2:17" ht="18.75" customHeight="1" x14ac:dyDescent="0.25"/>
    <row r="2" spans="2:17" ht="15.75" customHeight="1" x14ac:dyDescent="0.25"/>
    <row r="3" spans="2:17" ht="18.75" customHeight="1" x14ac:dyDescent="0.25">
      <c r="B3" s="263" t="s">
        <v>206</v>
      </c>
      <c r="C3" s="263"/>
      <c r="D3" s="263"/>
      <c r="E3" s="263"/>
      <c r="F3" s="263"/>
      <c r="G3" s="263"/>
      <c r="H3" s="263"/>
      <c r="I3" s="263"/>
      <c r="J3" s="263"/>
      <c r="K3" s="263"/>
      <c r="L3" s="263"/>
      <c r="M3" s="263"/>
      <c r="N3" s="263"/>
      <c r="O3" s="263"/>
      <c r="P3" s="263"/>
      <c r="Q3" s="263"/>
    </row>
    <row r="4" spans="2:17" s="27" customFormat="1" ht="36.75" customHeight="1" x14ac:dyDescent="0.25">
      <c r="B4" s="89" t="s">
        <v>0</v>
      </c>
      <c r="C4" s="85" t="s">
        <v>66</v>
      </c>
      <c r="D4" s="85" t="s">
        <v>67</v>
      </c>
      <c r="E4" s="85" t="s">
        <v>68</v>
      </c>
      <c r="F4" s="85" t="s">
        <v>69</v>
      </c>
      <c r="G4" s="85" t="s">
        <v>70</v>
      </c>
      <c r="H4" s="85" t="s">
        <v>87</v>
      </c>
      <c r="I4" s="90" t="s">
        <v>71</v>
      </c>
      <c r="J4" s="85" t="s">
        <v>72</v>
      </c>
      <c r="K4" s="128" t="s">
        <v>73</v>
      </c>
      <c r="L4" s="128" t="s">
        <v>74</v>
      </c>
      <c r="M4" s="128" t="s">
        <v>75</v>
      </c>
      <c r="N4" s="128" t="s">
        <v>2</v>
      </c>
      <c r="O4" s="128" t="s">
        <v>76</v>
      </c>
      <c r="P4" s="128" t="s">
        <v>77</v>
      </c>
      <c r="Q4" s="128" t="s">
        <v>78</v>
      </c>
    </row>
    <row r="5" spans="2:17" ht="31.5" customHeight="1" x14ac:dyDescent="0.25">
      <c r="B5" s="260" t="s">
        <v>16</v>
      </c>
      <c r="C5" s="261"/>
      <c r="D5" s="261"/>
      <c r="E5" s="261"/>
      <c r="F5" s="261"/>
      <c r="G5" s="261"/>
      <c r="H5" s="261"/>
      <c r="I5" s="261"/>
      <c r="J5" s="261"/>
      <c r="K5" s="261"/>
      <c r="L5" s="261"/>
      <c r="M5" s="261"/>
      <c r="N5" s="261"/>
      <c r="O5" s="261"/>
      <c r="P5" s="261"/>
      <c r="Q5" s="262"/>
    </row>
    <row r="6" spans="2:17" ht="31.5" customHeight="1" x14ac:dyDescent="0.3">
      <c r="B6" s="17" t="s">
        <v>51</v>
      </c>
      <c r="C6" s="31">
        <f>[1]ANNUITIES!C6</f>
        <v>18266</v>
      </c>
      <c r="D6" s="31">
        <f>[1]ANNUITIES!D6</f>
        <v>7516</v>
      </c>
      <c r="E6" s="31">
        <f>[1]ANNUITIES!E6</f>
        <v>7516</v>
      </c>
      <c r="F6" s="31">
        <f>[1]ANNUITIES!F6</f>
        <v>0</v>
      </c>
      <c r="G6" s="31">
        <f>[1]ANNUITIES!G6</f>
        <v>44043</v>
      </c>
      <c r="H6" s="31">
        <f>[1]ANNUITIES!H6</f>
        <v>0</v>
      </c>
      <c r="I6" s="31">
        <f>[1]ANNUITIES!I6</f>
        <v>0</v>
      </c>
      <c r="J6" s="31">
        <f>[1]ANNUITIES!J6</f>
        <v>0</v>
      </c>
      <c r="K6" s="31">
        <f>[1]ANNUITIES!K6</f>
        <v>44043</v>
      </c>
      <c r="L6" s="31">
        <f>[1]ANNUITIES!L6</f>
        <v>0</v>
      </c>
      <c r="M6" s="31">
        <f>[1]ANNUITIES!M6</f>
        <v>3544</v>
      </c>
      <c r="N6" s="31">
        <f>[1]ANNUITIES!N6</f>
        <v>32287</v>
      </c>
      <c r="O6" s="31">
        <f>[1]ANNUITIES!O6</f>
        <v>2722</v>
      </c>
      <c r="P6" s="31">
        <f>[1]ANNUITIES!P6</f>
        <v>0</v>
      </c>
      <c r="Q6" s="32">
        <f>[1]ANNUITIES!Q6</f>
        <v>7760</v>
      </c>
    </row>
    <row r="7" spans="2:17" ht="31.5" customHeight="1" x14ac:dyDescent="0.3">
      <c r="B7" s="17" t="s">
        <v>144</v>
      </c>
      <c r="C7" s="31">
        <f>[1]ANNUITIES!C7</f>
        <v>0</v>
      </c>
      <c r="D7" s="31">
        <f>[1]ANNUITIES!D7</f>
        <v>0</v>
      </c>
      <c r="E7" s="31">
        <f>[1]ANNUITIES!E7</f>
        <v>0</v>
      </c>
      <c r="F7" s="31">
        <f>[1]ANNUITIES!F7</f>
        <v>0</v>
      </c>
      <c r="G7" s="31">
        <f>[1]ANNUITIES!G7</f>
        <v>0</v>
      </c>
      <c r="H7" s="31">
        <f>[1]ANNUITIES!H7</f>
        <v>0</v>
      </c>
      <c r="I7" s="31">
        <f>[1]ANNUITIES!I7</f>
        <v>0</v>
      </c>
      <c r="J7" s="31">
        <f>[1]ANNUITIES!J7</f>
        <v>0</v>
      </c>
      <c r="K7" s="31">
        <f>[1]ANNUITIES!K7</f>
        <v>0</v>
      </c>
      <c r="L7" s="31">
        <f>[1]ANNUITIES!L7</f>
        <v>0</v>
      </c>
      <c r="M7" s="31">
        <f>[1]ANNUITIES!M7</f>
        <v>0</v>
      </c>
      <c r="N7" s="31">
        <f>[1]ANNUITIES!N7</f>
        <v>0</v>
      </c>
      <c r="O7" s="31">
        <f>[1]ANNUITIES!O7</f>
        <v>0</v>
      </c>
      <c r="P7" s="31">
        <f>[1]ANNUITIES!P7</f>
        <v>0</v>
      </c>
      <c r="Q7" s="32">
        <f>[1]ANNUITIES!Q7</f>
        <v>0</v>
      </c>
    </row>
    <row r="8" spans="2:17" ht="31.5" customHeight="1" x14ac:dyDescent="0.3">
      <c r="B8" s="17" t="s">
        <v>154</v>
      </c>
      <c r="C8" s="31">
        <f>[1]ANNUITIES!C8</f>
        <v>1866255</v>
      </c>
      <c r="D8" s="31">
        <f>[1]ANNUITIES!D8</f>
        <v>1208698</v>
      </c>
      <c r="E8" s="31">
        <f>[1]ANNUITIES!E8</f>
        <v>1208698</v>
      </c>
      <c r="F8" s="31">
        <f>[1]ANNUITIES!F8</f>
        <v>0</v>
      </c>
      <c r="G8" s="31">
        <f>[1]ANNUITIES!G8</f>
        <v>345564</v>
      </c>
      <c r="H8" s="31">
        <f>[1]ANNUITIES!H8</f>
        <v>345564</v>
      </c>
      <c r="I8" s="31">
        <f>[1]ANNUITIES!I8</f>
        <v>0</v>
      </c>
      <c r="J8" s="31">
        <f>[1]ANNUITIES!J8</f>
        <v>0</v>
      </c>
      <c r="K8" s="31">
        <f>[1]ANNUITIES!K8</f>
        <v>0</v>
      </c>
      <c r="L8" s="31">
        <f>[1]ANNUITIES!L8</f>
        <v>0</v>
      </c>
      <c r="M8" s="31">
        <f>[1]ANNUITIES!M8</f>
        <v>26416</v>
      </c>
      <c r="N8" s="31">
        <f>[1]ANNUITIES!N8</f>
        <v>238209</v>
      </c>
      <c r="O8" s="31">
        <f>[1]ANNUITIES!O8</f>
        <v>2301</v>
      </c>
      <c r="P8" s="31">
        <f>[1]ANNUITIES!P8</f>
        <v>0</v>
      </c>
      <c r="Q8" s="32">
        <f>[1]ANNUITIES!Q8</f>
        <v>2938882</v>
      </c>
    </row>
    <row r="9" spans="2:17" ht="31.5" customHeight="1" x14ac:dyDescent="0.3">
      <c r="B9" s="17" t="s">
        <v>52</v>
      </c>
      <c r="C9" s="31">
        <f>[1]ANNUITIES!C9</f>
        <v>0</v>
      </c>
      <c r="D9" s="31">
        <f>[1]ANNUITIES!D9</f>
        <v>0</v>
      </c>
      <c r="E9" s="31">
        <f>[1]ANNUITIES!E9</f>
        <v>0</v>
      </c>
      <c r="F9" s="31">
        <f>[1]ANNUITIES!F9</f>
        <v>0</v>
      </c>
      <c r="G9" s="31">
        <f>[1]ANNUITIES!G9</f>
        <v>0</v>
      </c>
      <c r="H9" s="31">
        <f>[1]ANNUITIES!H9</f>
        <v>0</v>
      </c>
      <c r="I9" s="31">
        <f>[1]ANNUITIES!I9</f>
        <v>0</v>
      </c>
      <c r="J9" s="31">
        <f>[1]ANNUITIES!J9</f>
        <v>0</v>
      </c>
      <c r="K9" s="31">
        <f>[1]ANNUITIES!K9</f>
        <v>0</v>
      </c>
      <c r="L9" s="31">
        <f>[1]ANNUITIES!L9</f>
        <v>0</v>
      </c>
      <c r="M9" s="31">
        <f>[1]ANNUITIES!M9</f>
        <v>0</v>
      </c>
      <c r="N9" s="31">
        <f>[1]ANNUITIES!N9</f>
        <v>0</v>
      </c>
      <c r="O9" s="31">
        <f>[1]ANNUITIES!O9</f>
        <v>0</v>
      </c>
      <c r="P9" s="31">
        <f>[1]ANNUITIES!P9</f>
        <v>0</v>
      </c>
      <c r="Q9" s="32">
        <f>[1]ANNUITIES!Q9</f>
        <v>0</v>
      </c>
    </row>
    <row r="10" spans="2:17" ht="31.5" customHeight="1" x14ac:dyDescent="0.3">
      <c r="B10" s="17" t="s">
        <v>53</v>
      </c>
      <c r="C10" s="31">
        <f>[1]ANNUITIES!C10</f>
        <v>-191576</v>
      </c>
      <c r="D10" s="31">
        <f>[1]ANNUITIES!D10</f>
        <v>791352</v>
      </c>
      <c r="E10" s="31">
        <f>[1]ANNUITIES!E10</f>
        <v>791352</v>
      </c>
      <c r="F10" s="31">
        <f>[1]ANNUITIES!F10</f>
        <v>0</v>
      </c>
      <c r="G10" s="31">
        <f>[1]ANNUITIES!G10</f>
        <v>106816</v>
      </c>
      <c r="H10" s="31">
        <f>[1]ANNUITIES!H10</f>
        <v>974652</v>
      </c>
      <c r="I10" s="31">
        <f>[1]ANNUITIES!I10</f>
        <v>0</v>
      </c>
      <c r="J10" s="31">
        <f>[1]ANNUITIES!J10</f>
        <v>0</v>
      </c>
      <c r="K10" s="31">
        <f>[1]ANNUITIES!K10</f>
        <v>0</v>
      </c>
      <c r="L10" s="31">
        <f>[1]ANNUITIES!L10</f>
        <v>15809</v>
      </c>
      <c r="M10" s="31">
        <f>[1]ANNUITIES!M10</f>
        <v>19924</v>
      </c>
      <c r="N10" s="31">
        <f>[1]ANNUITIES!N10</f>
        <v>73120</v>
      </c>
      <c r="O10" s="31">
        <f>[1]ANNUITIES!O10</f>
        <v>0</v>
      </c>
      <c r="P10" s="31">
        <f>[1]ANNUITIES!P10</f>
        <v>0</v>
      </c>
      <c r="Q10" s="32">
        <f>[1]ANNUITIES!Q10</f>
        <v>-337488</v>
      </c>
    </row>
    <row r="11" spans="2:17" ht="31.5" customHeight="1" x14ac:dyDescent="0.3">
      <c r="B11" s="17" t="s">
        <v>22</v>
      </c>
      <c r="C11" s="31">
        <f>[1]ANNUITIES!C11</f>
        <v>0</v>
      </c>
      <c r="D11" s="31">
        <f>[1]ANNUITIES!D11</f>
        <v>0</v>
      </c>
      <c r="E11" s="31">
        <f>[1]ANNUITIES!E11</f>
        <v>0</v>
      </c>
      <c r="F11" s="31">
        <f>[1]ANNUITIES!F11</f>
        <v>0</v>
      </c>
      <c r="G11" s="31">
        <f>[1]ANNUITIES!G11</f>
        <v>0</v>
      </c>
      <c r="H11" s="31">
        <f>[1]ANNUITIES!H11</f>
        <v>0</v>
      </c>
      <c r="I11" s="31">
        <f>[1]ANNUITIES!I11</f>
        <v>0</v>
      </c>
      <c r="J11" s="31">
        <f>[1]ANNUITIES!J11</f>
        <v>0</v>
      </c>
      <c r="K11" s="31">
        <f>[1]ANNUITIES!K11</f>
        <v>0</v>
      </c>
      <c r="L11" s="31">
        <f>[1]ANNUITIES!L11</f>
        <v>0</v>
      </c>
      <c r="M11" s="31">
        <f>[1]ANNUITIES!M11</f>
        <v>0</v>
      </c>
      <c r="N11" s="31">
        <f>[1]ANNUITIES!N11</f>
        <v>0</v>
      </c>
      <c r="O11" s="31">
        <f>[1]ANNUITIES!O11</f>
        <v>0</v>
      </c>
      <c r="P11" s="31">
        <f>[1]ANNUITIES!P11</f>
        <v>0</v>
      </c>
      <c r="Q11" s="32">
        <f>[1]ANNUITIES!Q11</f>
        <v>0</v>
      </c>
    </row>
    <row r="12" spans="2:17" ht="31.5" customHeight="1" x14ac:dyDescent="0.3">
      <c r="B12" s="17" t="s">
        <v>54</v>
      </c>
      <c r="C12" s="31">
        <f>[1]ANNUITIES!C12</f>
        <v>0</v>
      </c>
      <c r="D12" s="31">
        <f>[1]ANNUITIES!D12</f>
        <v>0</v>
      </c>
      <c r="E12" s="31">
        <f>[1]ANNUITIES!E12</f>
        <v>0</v>
      </c>
      <c r="F12" s="31">
        <f>[1]ANNUITIES!F12</f>
        <v>0</v>
      </c>
      <c r="G12" s="31">
        <f>[1]ANNUITIES!G12</f>
        <v>0</v>
      </c>
      <c r="H12" s="31">
        <f>[1]ANNUITIES!H12</f>
        <v>0</v>
      </c>
      <c r="I12" s="31">
        <f>[1]ANNUITIES!I12</f>
        <v>0</v>
      </c>
      <c r="J12" s="31">
        <f>[1]ANNUITIES!J12</f>
        <v>0</v>
      </c>
      <c r="K12" s="31">
        <f>[1]ANNUITIES!K12</f>
        <v>0</v>
      </c>
      <c r="L12" s="31">
        <f>[1]ANNUITIES!L12</f>
        <v>0</v>
      </c>
      <c r="M12" s="31">
        <f>[1]ANNUITIES!M12</f>
        <v>0</v>
      </c>
      <c r="N12" s="31">
        <f>[1]ANNUITIES!N12</f>
        <v>0</v>
      </c>
      <c r="O12" s="31">
        <f>[1]ANNUITIES!O12</f>
        <v>0</v>
      </c>
      <c r="P12" s="31">
        <f>[1]ANNUITIES!P12</f>
        <v>0</v>
      </c>
      <c r="Q12" s="32">
        <f>[1]ANNUITIES!Q12</f>
        <v>0</v>
      </c>
    </row>
    <row r="13" spans="2:17" ht="31.5" customHeight="1" x14ac:dyDescent="0.3">
      <c r="B13" s="17" t="s">
        <v>55</v>
      </c>
      <c r="C13" s="31">
        <f>[1]ANNUITIES!C13</f>
        <v>0</v>
      </c>
      <c r="D13" s="31">
        <f>[1]ANNUITIES!D13</f>
        <v>0</v>
      </c>
      <c r="E13" s="31">
        <f>[1]ANNUITIES!E13</f>
        <v>0</v>
      </c>
      <c r="F13" s="31">
        <f>[1]ANNUITIES!F13</f>
        <v>0</v>
      </c>
      <c r="G13" s="31">
        <f>[1]ANNUITIES!G13</f>
        <v>0</v>
      </c>
      <c r="H13" s="31">
        <f>[1]ANNUITIES!H13</f>
        <v>0</v>
      </c>
      <c r="I13" s="31">
        <f>[1]ANNUITIES!I13</f>
        <v>0</v>
      </c>
      <c r="J13" s="31">
        <f>[1]ANNUITIES!J13</f>
        <v>0</v>
      </c>
      <c r="K13" s="31">
        <f>[1]ANNUITIES!K13</f>
        <v>0</v>
      </c>
      <c r="L13" s="31">
        <f>[1]ANNUITIES!L13</f>
        <v>0</v>
      </c>
      <c r="M13" s="31">
        <f>[1]ANNUITIES!M13</f>
        <v>0</v>
      </c>
      <c r="N13" s="31">
        <f>[1]ANNUITIES!N13</f>
        <v>0</v>
      </c>
      <c r="O13" s="31">
        <f>[1]ANNUITIES!O13</f>
        <v>0</v>
      </c>
      <c r="P13" s="31">
        <f>[1]ANNUITIES!P13</f>
        <v>0</v>
      </c>
      <c r="Q13" s="32">
        <f>[1]ANNUITIES!Q13</f>
        <v>0</v>
      </c>
    </row>
    <row r="14" spans="2:17" ht="31.5" customHeight="1" x14ac:dyDescent="0.3">
      <c r="B14" s="17" t="s">
        <v>56</v>
      </c>
      <c r="C14" s="31">
        <f>[1]ANNUITIES!C14</f>
        <v>0</v>
      </c>
      <c r="D14" s="31">
        <f>[1]ANNUITIES!D14</f>
        <v>0</v>
      </c>
      <c r="E14" s="31">
        <f>[1]ANNUITIES!E14</f>
        <v>0</v>
      </c>
      <c r="F14" s="31">
        <f>[1]ANNUITIES!F14</f>
        <v>0</v>
      </c>
      <c r="G14" s="31">
        <f>[1]ANNUITIES!G14</f>
        <v>0</v>
      </c>
      <c r="H14" s="31">
        <f>[1]ANNUITIES!H14</f>
        <v>0</v>
      </c>
      <c r="I14" s="31">
        <f>[1]ANNUITIES!I14</f>
        <v>0</v>
      </c>
      <c r="J14" s="31">
        <f>[1]ANNUITIES!J14</f>
        <v>0</v>
      </c>
      <c r="K14" s="31">
        <f>[1]ANNUITIES!K14</f>
        <v>0</v>
      </c>
      <c r="L14" s="31">
        <f>[1]ANNUITIES!L14</f>
        <v>0</v>
      </c>
      <c r="M14" s="31">
        <f>[1]ANNUITIES!M14</f>
        <v>0</v>
      </c>
      <c r="N14" s="31">
        <f>[1]ANNUITIES!N14</f>
        <v>0</v>
      </c>
      <c r="O14" s="31">
        <f>[1]ANNUITIES!O14</f>
        <v>0</v>
      </c>
      <c r="P14" s="31">
        <f>[1]ANNUITIES!P14</f>
        <v>0</v>
      </c>
      <c r="Q14" s="32">
        <f>[1]ANNUITIES!Q14</f>
        <v>0</v>
      </c>
    </row>
    <row r="15" spans="2:17" ht="31.5" customHeight="1" x14ac:dyDescent="0.3">
      <c r="B15" s="17" t="s">
        <v>57</v>
      </c>
      <c r="C15" s="31">
        <f>[1]ANNUITIES!C15</f>
        <v>9041106</v>
      </c>
      <c r="D15" s="31">
        <f>[1]ANNUITIES!D15</f>
        <v>663589</v>
      </c>
      <c r="E15" s="31">
        <f>[1]ANNUITIES!E15</f>
        <v>663589</v>
      </c>
      <c r="F15" s="31">
        <f>[1]ANNUITIES!F15</f>
        <v>0</v>
      </c>
      <c r="G15" s="31">
        <f>[1]ANNUITIES!G15</f>
        <v>808545</v>
      </c>
      <c r="H15" s="31">
        <f>[1]ANNUITIES!H15</f>
        <v>-596</v>
      </c>
      <c r="I15" s="31">
        <f>[1]ANNUITIES!I15</f>
        <v>0</v>
      </c>
      <c r="J15" s="31">
        <f>[1]ANNUITIES!J15</f>
        <v>0</v>
      </c>
      <c r="K15" s="31">
        <f>[1]ANNUITIES!K15</f>
        <v>809000</v>
      </c>
      <c r="L15" s="31">
        <f>[1]ANNUITIES!L15</f>
        <v>17995</v>
      </c>
      <c r="M15" s="31">
        <f>[1]ANNUITIES!M15</f>
        <v>43374</v>
      </c>
      <c r="N15" s="31">
        <f>[1]ANNUITIES!N15</f>
        <v>869351</v>
      </c>
      <c r="O15" s="31">
        <f>[1]ANNUITIES!O15</f>
        <v>0</v>
      </c>
      <c r="P15" s="31">
        <f>[1]ANNUITIES!P15</f>
        <v>135000</v>
      </c>
      <c r="Q15" s="32">
        <f>[1]ANNUITIES!Q15</f>
        <v>9569273</v>
      </c>
    </row>
    <row r="16" spans="2:17" ht="31.5" customHeight="1" x14ac:dyDescent="0.3">
      <c r="B16" s="17" t="s">
        <v>58</v>
      </c>
      <c r="C16" s="31">
        <f>[1]ANNUITIES!C16</f>
        <v>8648099</v>
      </c>
      <c r="D16" s="31">
        <f>[1]ANNUITIES!D16</f>
        <v>577948</v>
      </c>
      <c r="E16" s="31">
        <f>[1]ANNUITIES!E16</f>
        <v>577948</v>
      </c>
      <c r="F16" s="31">
        <f>[1]ANNUITIES!F16</f>
        <v>0</v>
      </c>
      <c r="G16" s="31">
        <f>[1]ANNUITIES!G16</f>
        <v>684335</v>
      </c>
      <c r="H16" s="31">
        <f>[1]ANNUITIES!H16</f>
        <v>684335</v>
      </c>
      <c r="I16" s="31">
        <f>[1]ANNUITIES!I16</f>
        <v>0</v>
      </c>
      <c r="J16" s="31">
        <f>[1]ANNUITIES!J16</f>
        <v>0</v>
      </c>
      <c r="K16" s="31">
        <f>[1]ANNUITIES!K16</f>
        <v>0</v>
      </c>
      <c r="L16" s="31">
        <f>[1]ANNUITIES!L16</f>
        <v>9383</v>
      </c>
      <c r="M16" s="31">
        <f>[1]ANNUITIES!M16</f>
        <v>27867</v>
      </c>
      <c r="N16" s="31">
        <f>[1]ANNUITIES!N16</f>
        <v>700509</v>
      </c>
      <c r="O16" s="31">
        <f>[1]ANNUITIES!O16</f>
        <v>2839</v>
      </c>
      <c r="P16" s="31">
        <f>[1]ANNUITIES!P16</f>
        <v>-267073</v>
      </c>
      <c r="Q16" s="32">
        <f>[1]ANNUITIES!Q16</f>
        <v>9469205</v>
      </c>
    </row>
    <row r="17" spans="2:17" ht="31.5" customHeight="1" x14ac:dyDescent="0.3">
      <c r="B17" s="17" t="s">
        <v>59</v>
      </c>
      <c r="C17" s="31">
        <f>[1]ANNUITIES!C17</f>
        <v>727514</v>
      </c>
      <c r="D17" s="31">
        <f>[1]ANNUITIES!D17</f>
        <v>428115</v>
      </c>
      <c r="E17" s="31">
        <f>[1]ANNUITIES!E17</f>
        <v>428115</v>
      </c>
      <c r="F17" s="31">
        <f>[1]ANNUITIES!F17</f>
        <v>0</v>
      </c>
      <c r="G17" s="31">
        <f>[1]ANNUITIES!G17</f>
        <v>60059</v>
      </c>
      <c r="H17" s="31">
        <f>[1]ANNUITIES!H17</f>
        <v>60059</v>
      </c>
      <c r="I17" s="31">
        <f>[1]ANNUITIES!I17</f>
        <v>0</v>
      </c>
      <c r="J17" s="31">
        <f>[1]ANNUITIES!J17</f>
        <v>0</v>
      </c>
      <c r="K17" s="31">
        <f>[1]ANNUITIES!K17</f>
        <v>0</v>
      </c>
      <c r="L17" s="31">
        <f>[1]ANNUITIES!L17</f>
        <v>7851</v>
      </c>
      <c r="M17" s="31">
        <f>[1]ANNUITIES!M17</f>
        <v>0</v>
      </c>
      <c r="N17" s="31">
        <f>[1]ANNUITIES!N17</f>
        <v>88397</v>
      </c>
      <c r="O17" s="31">
        <f>[1]ANNUITIES!O17</f>
        <v>0</v>
      </c>
      <c r="P17" s="31">
        <f>[1]ANNUITIES!P17</f>
        <v>0</v>
      </c>
      <c r="Q17" s="32">
        <f>[1]ANNUITIES!Q17</f>
        <v>1176116</v>
      </c>
    </row>
    <row r="18" spans="2:17" ht="31.5" customHeight="1" x14ac:dyDescent="0.3">
      <c r="B18" s="17" t="s">
        <v>133</v>
      </c>
      <c r="C18" s="31">
        <f>[1]ANNUITIES!C18</f>
        <v>101593</v>
      </c>
      <c r="D18" s="31">
        <f>[1]ANNUITIES!D18</f>
        <v>160052</v>
      </c>
      <c r="E18" s="31">
        <f>[1]ANNUITIES!E18</f>
        <v>160052</v>
      </c>
      <c r="F18" s="31">
        <f>[1]ANNUITIES!F18</f>
        <v>0</v>
      </c>
      <c r="G18" s="31">
        <f>[1]ANNUITIES!G18</f>
        <v>19788</v>
      </c>
      <c r="H18" s="31">
        <f>[1]ANNUITIES!H18</f>
        <v>0</v>
      </c>
      <c r="I18" s="31">
        <f>[1]ANNUITIES!I18</f>
        <v>0</v>
      </c>
      <c r="J18" s="31">
        <f>[1]ANNUITIES!J18</f>
        <v>0</v>
      </c>
      <c r="K18" s="31">
        <f>[1]ANNUITIES!K18</f>
        <v>19788</v>
      </c>
      <c r="L18" s="31">
        <f>[1]ANNUITIES!L18</f>
        <v>6577</v>
      </c>
      <c r="M18" s="31">
        <f>[1]ANNUITIES!M18</f>
        <v>7065</v>
      </c>
      <c r="N18" s="31">
        <f>[1]ANNUITIES!N18</f>
        <v>17698</v>
      </c>
      <c r="O18" s="31">
        <f>[1]ANNUITIES!O18</f>
        <v>0</v>
      </c>
      <c r="P18" s="31">
        <f>[1]ANNUITIES!P18</f>
        <v>0</v>
      </c>
      <c r="Q18" s="32">
        <f>[1]ANNUITIES!Q18</f>
        <v>245913</v>
      </c>
    </row>
    <row r="19" spans="2:17" ht="31.5" customHeight="1" x14ac:dyDescent="0.3">
      <c r="B19" s="17" t="s">
        <v>138</v>
      </c>
      <c r="C19" s="31">
        <f>[1]ANNUITIES!C19</f>
        <v>223990</v>
      </c>
      <c r="D19" s="31">
        <f>[1]ANNUITIES!D19</f>
        <v>93889</v>
      </c>
      <c r="E19" s="31">
        <f>[1]ANNUITIES!E19</f>
        <v>93889</v>
      </c>
      <c r="F19" s="31">
        <f>[1]ANNUITIES!F19</f>
        <v>0</v>
      </c>
      <c r="G19" s="31">
        <f>[1]ANNUITIES!G19</f>
        <v>27532</v>
      </c>
      <c r="H19" s="31">
        <f>[1]ANNUITIES!H19</f>
        <v>27532</v>
      </c>
      <c r="I19" s="31">
        <f>[1]ANNUITIES!I19</f>
        <v>0</v>
      </c>
      <c r="J19" s="31">
        <f>[1]ANNUITIES!J19</f>
        <v>0</v>
      </c>
      <c r="K19" s="31">
        <f>[1]ANNUITIES!K19</f>
        <v>0</v>
      </c>
      <c r="L19" s="31">
        <f>[1]ANNUITIES!L19</f>
        <v>0</v>
      </c>
      <c r="M19" s="31">
        <f>[1]ANNUITIES!M19</f>
        <v>923</v>
      </c>
      <c r="N19" s="31">
        <f>[1]ANNUITIES!N19</f>
        <v>14308</v>
      </c>
      <c r="O19" s="31">
        <f>[1]ANNUITIES!O19</f>
        <v>0</v>
      </c>
      <c r="P19" s="31">
        <f>[1]ANNUITIES!P19</f>
        <v>0</v>
      </c>
      <c r="Q19" s="32">
        <f>[1]ANNUITIES!Q19</f>
        <v>303731</v>
      </c>
    </row>
    <row r="20" spans="2:17" ht="31.5" customHeight="1" x14ac:dyDescent="0.3">
      <c r="B20" s="17" t="s">
        <v>35</v>
      </c>
      <c r="C20" s="31">
        <f>[1]ANNUITIES!C20</f>
        <v>3388515</v>
      </c>
      <c r="D20" s="31">
        <f>[1]ANNUITIES!D20</f>
        <v>1150710</v>
      </c>
      <c r="E20" s="31">
        <f>[1]ANNUITIES!E20</f>
        <v>1150710</v>
      </c>
      <c r="F20" s="31">
        <f>[1]ANNUITIES!F20</f>
        <v>0</v>
      </c>
      <c r="G20" s="31">
        <f>[1]ANNUITIES!G20</f>
        <v>415815</v>
      </c>
      <c r="H20" s="31">
        <f>[1]ANNUITIES!H20</f>
        <v>415815</v>
      </c>
      <c r="I20" s="31">
        <f>[1]ANNUITIES!I20</f>
        <v>0</v>
      </c>
      <c r="J20" s="31">
        <f>[1]ANNUITIES!J20</f>
        <v>0</v>
      </c>
      <c r="K20" s="31">
        <f>[1]ANNUITIES!K20</f>
        <v>0</v>
      </c>
      <c r="L20" s="31">
        <f>[1]ANNUITIES!L20</f>
        <v>25332</v>
      </c>
      <c r="M20" s="31">
        <f>[1]ANNUITIES!M20</f>
        <v>59494</v>
      </c>
      <c r="N20" s="31">
        <f>[1]ANNUITIES!N20</f>
        <v>116934</v>
      </c>
      <c r="O20" s="31">
        <f>[1]ANNUITIES!O20</f>
        <v>0</v>
      </c>
      <c r="P20" s="31">
        <f>[1]ANNUITIES!P20</f>
        <v>0</v>
      </c>
      <c r="Q20" s="32">
        <f>[1]ANNUITIES!Q20</f>
        <v>4155519</v>
      </c>
    </row>
    <row r="21" spans="2:17" ht="31.5" customHeight="1" x14ac:dyDescent="0.3">
      <c r="B21" s="72" t="s">
        <v>199</v>
      </c>
      <c r="C21" s="31">
        <f>[1]ANNUITIES!C21</f>
        <v>0</v>
      </c>
      <c r="D21" s="31">
        <f>[1]ANNUITIES!D21</f>
        <v>0</v>
      </c>
      <c r="E21" s="31">
        <f>[1]ANNUITIES!E21</f>
        <v>0</v>
      </c>
      <c r="F21" s="31">
        <f>[1]ANNUITIES!F21</f>
        <v>0</v>
      </c>
      <c r="G21" s="31">
        <f>[1]ANNUITIES!G21</f>
        <v>0</v>
      </c>
      <c r="H21" s="31">
        <f>[1]ANNUITIES!H21</f>
        <v>0</v>
      </c>
      <c r="I21" s="31">
        <f>[1]ANNUITIES!I21</f>
        <v>0</v>
      </c>
      <c r="J21" s="31">
        <f>[1]ANNUITIES!J21</f>
        <v>0</v>
      </c>
      <c r="K21" s="31">
        <f>[1]ANNUITIES!K21</f>
        <v>0</v>
      </c>
      <c r="L21" s="31">
        <f>[1]ANNUITIES!L21</f>
        <v>0</v>
      </c>
      <c r="M21" s="31">
        <f>[1]ANNUITIES!M21</f>
        <v>0</v>
      </c>
      <c r="N21" s="31">
        <f>[1]ANNUITIES!N21</f>
        <v>0</v>
      </c>
      <c r="O21" s="31">
        <f>[1]ANNUITIES!O21</f>
        <v>0</v>
      </c>
      <c r="P21" s="31">
        <f>[1]ANNUITIES!P21</f>
        <v>0</v>
      </c>
      <c r="Q21" s="32">
        <f>[1]ANNUITIES!Q21</f>
        <v>0</v>
      </c>
    </row>
    <row r="22" spans="2:17" ht="31.5" customHeight="1" x14ac:dyDescent="0.3">
      <c r="B22" s="17" t="s">
        <v>60</v>
      </c>
      <c r="C22" s="31">
        <f>[1]ANNUITIES!C22</f>
        <v>282</v>
      </c>
      <c r="D22" s="31">
        <f>[1]ANNUITIES!D22</f>
        <v>0</v>
      </c>
      <c r="E22" s="31">
        <f>[1]ANNUITIES!E22</f>
        <v>0</v>
      </c>
      <c r="F22" s="31">
        <f>[1]ANNUITIES!F22</f>
        <v>0</v>
      </c>
      <c r="G22" s="31">
        <f>[1]ANNUITIES!G22</f>
        <v>1024</v>
      </c>
      <c r="H22" s="31">
        <f>[1]ANNUITIES!H22</f>
        <v>0</v>
      </c>
      <c r="I22" s="31">
        <f>[1]ANNUITIES!I22</f>
        <v>0</v>
      </c>
      <c r="J22" s="31">
        <f>[1]ANNUITIES!J22</f>
        <v>0</v>
      </c>
      <c r="K22" s="31">
        <f>[1]ANNUITIES!K22</f>
        <v>1024</v>
      </c>
      <c r="L22" s="31">
        <f>[1]ANNUITIES!L22</f>
        <v>0</v>
      </c>
      <c r="M22" s="31">
        <f>[1]ANNUITIES!M22</f>
        <v>0</v>
      </c>
      <c r="N22" s="31">
        <f>[1]ANNUITIES!N22</f>
        <v>10</v>
      </c>
      <c r="O22" s="31">
        <f>[1]ANNUITIES!O22</f>
        <v>4</v>
      </c>
      <c r="P22" s="31">
        <f>[1]ANNUITIES!P22</f>
        <v>0</v>
      </c>
      <c r="Q22" s="32">
        <f>[1]ANNUITIES!Q22</f>
        <v>-736</v>
      </c>
    </row>
    <row r="23" spans="2:17" ht="31.5" customHeight="1" x14ac:dyDescent="0.3">
      <c r="B23" s="17" t="s">
        <v>61</v>
      </c>
      <c r="C23" s="31">
        <f>[1]ANNUITIES!C23</f>
        <v>106335</v>
      </c>
      <c r="D23" s="31">
        <f>[1]ANNUITIES!D23</f>
        <v>42516</v>
      </c>
      <c r="E23" s="31">
        <f>[1]ANNUITIES!E23</f>
        <v>42516</v>
      </c>
      <c r="F23" s="31">
        <f>[1]ANNUITIES!F23</f>
        <v>0</v>
      </c>
      <c r="G23" s="31">
        <f>[1]ANNUITIES!G23</f>
        <v>13589</v>
      </c>
      <c r="H23" s="31">
        <f>[1]ANNUITIES!H23</f>
        <v>13589</v>
      </c>
      <c r="I23" s="31">
        <f>[1]ANNUITIES!I23</f>
        <v>0</v>
      </c>
      <c r="J23" s="31">
        <f>[1]ANNUITIES!J23</f>
        <v>0</v>
      </c>
      <c r="K23" s="31">
        <f>[1]ANNUITIES!K23</f>
        <v>0</v>
      </c>
      <c r="L23" s="31">
        <f>[1]ANNUITIES!L23</f>
        <v>0</v>
      </c>
      <c r="M23" s="31">
        <f>[1]ANNUITIES!M23</f>
        <v>0</v>
      </c>
      <c r="N23" s="31">
        <f>[1]ANNUITIES!N23</f>
        <v>2226</v>
      </c>
      <c r="O23" s="31">
        <f>[1]ANNUITIES!O23</f>
        <v>0</v>
      </c>
      <c r="P23" s="31">
        <f>[1]ANNUITIES!P23</f>
        <v>0</v>
      </c>
      <c r="Q23" s="32">
        <f>[1]ANNUITIES!Q23</f>
        <v>137489</v>
      </c>
    </row>
    <row r="24" spans="2:17" ht="31.5" customHeight="1" x14ac:dyDescent="0.3">
      <c r="B24" s="17" t="s">
        <v>136</v>
      </c>
      <c r="C24" s="31">
        <f>[1]ANNUITIES!C24</f>
        <v>0</v>
      </c>
      <c r="D24" s="31">
        <f>[1]ANNUITIES!D24</f>
        <v>0</v>
      </c>
      <c r="E24" s="31">
        <f>[1]ANNUITIES!E24</f>
        <v>0</v>
      </c>
      <c r="F24" s="31">
        <f>[1]ANNUITIES!F24</f>
        <v>0</v>
      </c>
      <c r="G24" s="31">
        <f>[1]ANNUITIES!G24</f>
        <v>0</v>
      </c>
      <c r="H24" s="31">
        <f>[1]ANNUITIES!H24</f>
        <v>0</v>
      </c>
      <c r="I24" s="31">
        <f>[1]ANNUITIES!I24</f>
        <v>0</v>
      </c>
      <c r="J24" s="31">
        <f>[1]ANNUITIES!J24</f>
        <v>0</v>
      </c>
      <c r="K24" s="31">
        <f>[1]ANNUITIES!K24</f>
        <v>0</v>
      </c>
      <c r="L24" s="31">
        <f>[1]ANNUITIES!L24</f>
        <v>0</v>
      </c>
      <c r="M24" s="31">
        <f>[1]ANNUITIES!M24</f>
        <v>0</v>
      </c>
      <c r="N24" s="31">
        <f>[1]ANNUITIES!N24</f>
        <v>0</v>
      </c>
      <c r="O24" s="31">
        <f>[1]ANNUITIES!O24</f>
        <v>0</v>
      </c>
      <c r="P24" s="31">
        <f>[1]ANNUITIES!P24</f>
        <v>0</v>
      </c>
      <c r="Q24" s="32">
        <f>[1]ANNUITIES!Q24</f>
        <v>0</v>
      </c>
    </row>
    <row r="25" spans="2:17" ht="31.5" customHeight="1" x14ac:dyDescent="0.3">
      <c r="B25" s="17" t="s">
        <v>137</v>
      </c>
      <c r="C25" s="31">
        <f>[1]ANNUITIES!C25</f>
        <v>-272</v>
      </c>
      <c r="D25" s="31">
        <f>[1]ANNUITIES!D25</f>
        <v>0</v>
      </c>
      <c r="E25" s="31">
        <f>[1]ANNUITIES!E25</f>
        <v>0</v>
      </c>
      <c r="F25" s="31">
        <f>[1]ANNUITIES!F25</f>
        <v>0</v>
      </c>
      <c r="G25" s="31">
        <f>[1]ANNUITIES!G25</f>
        <v>102</v>
      </c>
      <c r="H25" s="31">
        <f>[1]ANNUITIES!H25</f>
        <v>102</v>
      </c>
      <c r="I25" s="31">
        <f>[1]ANNUITIES!I25</f>
        <v>0</v>
      </c>
      <c r="J25" s="31">
        <f>[1]ANNUITIES!J25</f>
        <v>0</v>
      </c>
      <c r="K25" s="31">
        <f>[1]ANNUITIES!K25</f>
        <v>0</v>
      </c>
      <c r="L25" s="31">
        <f>[1]ANNUITIES!L25</f>
        <v>0</v>
      </c>
      <c r="M25" s="31">
        <f>[1]ANNUITIES!M25</f>
        <v>0</v>
      </c>
      <c r="N25" s="31">
        <f>[1]ANNUITIES!N25</f>
        <v>0</v>
      </c>
      <c r="O25" s="31">
        <f>[1]ANNUITIES!O25</f>
        <v>0</v>
      </c>
      <c r="P25" s="31">
        <f>[1]ANNUITIES!P25</f>
        <v>0</v>
      </c>
      <c r="Q25" s="32">
        <f>[1]ANNUITIES!Q25</f>
        <v>-374</v>
      </c>
    </row>
    <row r="26" spans="2:17" ht="31.5" customHeight="1" x14ac:dyDescent="0.3">
      <c r="B26" s="17" t="s">
        <v>155</v>
      </c>
      <c r="C26" s="31">
        <f>[1]ANNUITIES!C26</f>
        <v>7657219</v>
      </c>
      <c r="D26" s="31">
        <f>[1]ANNUITIES!D26</f>
        <v>498585</v>
      </c>
      <c r="E26" s="31">
        <f>[1]ANNUITIES!E26</f>
        <v>498585</v>
      </c>
      <c r="F26" s="31">
        <f>[1]ANNUITIES!F26</f>
        <v>0</v>
      </c>
      <c r="G26" s="31">
        <f>[1]ANNUITIES!G26</f>
        <v>714521</v>
      </c>
      <c r="H26" s="31">
        <f>[1]ANNUITIES!H26</f>
        <v>711481</v>
      </c>
      <c r="I26" s="31">
        <f>[1]ANNUITIES!I26</f>
        <v>0</v>
      </c>
      <c r="J26" s="31">
        <f>[1]ANNUITIES!J26</f>
        <v>0</v>
      </c>
      <c r="K26" s="31">
        <f>[1]ANNUITIES!K26</f>
        <v>0</v>
      </c>
      <c r="L26" s="31">
        <f>[1]ANNUITIES!L26</f>
        <v>9880</v>
      </c>
      <c r="M26" s="31">
        <f>[1]ANNUITIES!M26</f>
        <v>8127</v>
      </c>
      <c r="N26" s="31">
        <f>[1]ANNUITIES!N26</f>
        <v>733677</v>
      </c>
      <c r="O26" s="31">
        <f>[1]ANNUITIES!O26</f>
        <v>0</v>
      </c>
      <c r="P26" s="31">
        <f>[1]ANNUITIES!P26</f>
        <v>0</v>
      </c>
      <c r="Q26" s="32">
        <f>[1]ANNUITIES!Q26</f>
        <v>8159993</v>
      </c>
    </row>
    <row r="27" spans="2:17" ht="31.5" customHeight="1" x14ac:dyDescent="0.3">
      <c r="B27" s="17" t="s">
        <v>38</v>
      </c>
      <c r="C27" s="31">
        <f>[1]ANNUITIES!C27</f>
        <v>0</v>
      </c>
      <c r="D27" s="31">
        <f>[1]ANNUITIES!D27</f>
        <v>0</v>
      </c>
      <c r="E27" s="31">
        <f>[1]ANNUITIES!E27</f>
        <v>0</v>
      </c>
      <c r="F27" s="31">
        <f>[1]ANNUITIES!F27</f>
        <v>0</v>
      </c>
      <c r="G27" s="31">
        <f>[1]ANNUITIES!G27</f>
        <v>0</v>
      </c>
      <c r="H27" s="31">
        <f>[1]ANNUITIES!H27</f>
        <v>0</v>
      </c>
      <c r="I27" s="31">
        <f>[1]ANNUITIES!I27</f>
        <v>0</v>
      </c>
      <c r="J27" s="31">
        <f>[1]ANNUITIES!J27</f>
        <v>0</v>
      </c>
      <c r="K27" s="31">
        <f>[1]ANNUITIES!K27</f>
        <v>0</v>
      </c>
      <c r="L27" s="31">
        <f>[1]ANNUITIES!L27</f>
        <v>0</v>
      </c>
      <c r="M27" s="31">
        <f>[1]ANNUITIES!M27</f>
        <v>0</v>
      </c>
      <c r="N27" s="31">
        <f>[1]ANNUITIES!N27</f>
        <v>0</v>
      </c>
      <c r="O27" s="31">
        <f>[1]ANNUITIES!O27</f>
        <v>0</v>
      </c>
      <c r="P27" s="31">
        <f>[1]ANNUITIES!P27</f>
        <v>0</v>
      </c>
      <c r="Q27" s="32">
        <f>[1]ANNUITIES!Q27</f>
        <v>0</v>
      </c>
    </row>
    <row r="28" spans="2:17" ht="31.5" customHeight="1" x14ac:dyDescent="0.3">
      <c r="B28" s="17" t="s">
        <v>62</v>
      </c>
      <c r="C28" s="31">
        <f>[1]ANNUITIES!C28</f>
        <v>1197794</v>
      </c>
      <c r="D28" s="31">
        <f>[1]ANNUITIES!D28</f>
        <v>0</v>
      </c>
      <c r="E28" s="31">
        <f>[1]ANNUITIES!E28</f>
        <v>0</v>
      </c>
      <c r="F28" s="31">
        <f>[1]ANNUITIES!F28</f>
        <v>0</v>
      </c>
      <c r="G28" s="31">
        <f>[1]ANNUITIES!G28</f>
        <v>82169</v>
      </c>
      <c r="H28" s="31">
        <f>[1]ANNUITIES!H28</f>
        <v>0</v>
      </c>
      <c r="I28" s="31">
        <f>[1]ANNUITIES!I28</f>
        <v>0</v>
      </c>
      <c r="J28" s="31">
        <f>[1]ANNUITIES!J28</f>
        <v>0</v>
      </c>
      <c r="K28" s="31">
        <f>[1]ANNUITIES!K28</f>
        <v>82169</v>
      </c>
      <c r="L28" s="31">
        <f>[1]ANNUITIES!L28</f>
        <v>0</v>
      </c>
      <c r="M28" s="31">
        <f>[1]ANNUITIES!M28</f>
        <v>0</v>
      </c>
      <c r="N28" s="31">
        <f>[1]ANNUITIES!N28</f>
        <v>0</v>
      </c>
      <c r="O28" s="31">
        <f>[1]ANNUITIES!O28</f>
        <v>0</v>
      </c>
      <c r="P28" s="31">
        <f>[1]ANNUITIES!P28</f>
        <v>0</v>
      </c>
      <c r="Q28" s="32">
        <f>[1]ANNUITIES!Q28</f>
        <v>1115626</v>
      </c>
    </row>
    <row r="29" spans="2:17" ht="31.5" customHeight="1" x14ac:dyDescent="0.3">
      <c r="B29" s="17" t="s">
        <v>63</v>
      </c>
      <c r="C29" s="31">
        <f>[1]ANNUITIES!C29</f>
        <v>0</v>
      </c>
      <c r="D29" s="31">
        <f>[1]ANNUITIES!D29</f>
        <v>0</v>
      </c>
      <c r="E29" s="31">
        <f>[1]ANNUITIES!E29</f>
        <v>0</v>
      </c>
      <c r="F29" s="31">
        <f>[1]ANNUITIES!F29</f>
        <v>0</v>
      </c>
      <c r="G29" s="31">
        <f>[1]ANNUITIES!G29</f>
        <v>0</v>
      </c>
      <c r="H29" s="31">
        <f>[1]ANNUITIES!H29</f>
        <v>0</v>
      </c>
      <c r="I29" s="31">
        <f>[1]ANNUITIES!I29</f>
        <v>0</v>
      </c>
      <c r="J29" s="31">
        <f>[1]ANNUITIES!J29</f>
        <v>0</v>
      </c>
      <c r="K29" s="31">
        <f>[1]ANNUITIES!K29</f>
        <v>0</v>
      </c>
      <c r="L29" s="31">
        <f>[1]ANNUITIES!L29</f>
        <v>0</v>
      </c>
      <c r="M29" s="31">
        <f>[1]ANNUITIES!M29</f>
        <v>0</v>
      </c>
      <c r="N29" s="31">
        <f>[1]ANNUITIES!N29</f>
        <v>0</v>
      </c>
      <c r="O29" s="31">
        <f>[1]ANNUITIES!O29</f>
        <v>0</v>
      </c>
      <c r="P29" s="31">
        <f>[1]ANNUITIES!P29</f>
        <v>0</v>
      </c>
      <c r="Q29" s="32">
        <f>[1]ANNUITIES!Q29</f>
        <v>0</v>
      </c>
    </row>
    <row r="30" spans="2:17" ht="31.5" customHeight="1" x14ac:dyDescent="0.3">
      <c r="B30" s="17" t="s">
        <v>64</v>
      </c>
      <c r="C30" s="31">
        <f>[1]ANNUITIES!C30</f>
        <v>1309928</v>
      </c>
      <c r="D30" s="31">
        <f>[1]ANNUITIES!D30</f>
        <v>0</v>
      </c>
      <c r="E30" s="31">
        <f>[1]ANNUITIES!E30</f>
        <v>0</v>
      </c>
      <c r="F30" s="31">
        <f>[1]ANNUITIES!F30</f>
        <v>0</v>
      </c>
      <c r="G30" s="31">
        <f>[1]ANNUITIES!G30</f>
        <v>113107</v>
      </c>
      <c r="H30" s="31">
        <f>[1]ANNUITIES!H30</f>
        <v>0</v>
      </c>
      <c r="I30" s="31">
        <f>[1]ANNUITIES!I30</f>
        <v>0</v>
      </c>
      <c r="J30" s="31">
        <f>[1]ANNUITIES!J30</f>
        <v>0</v>
      </c>
      <c r="K30" s="31">
        <f>[1]ANNUITIES!K30</f>
        <v>113107</v>
      </c>
      <c r="L30" s="31">
        <f>[1]ANNUITIES!L30</f>
        <v>0</v>
      </c>
      <c r="M30" s="31">
        <f>[1]ANNUITIES!M30</f>
        <v>0</v>
      </c>
      <c r="N30" s="31">
        <f>[1]ANNUITIES!N30</f>
        <v>0</v>
      </c>
      <c r="O30" s="31">
        <f>[1]ANNUITIES!O30</f>
        <v>0</v>
      </c>
      <c r="P30" s="31">
        <f>[1]ANNUITIES!P30</f>
        <v>0</v>
      </c>
      <c r="Q30" s="32">
        <f>[1]ANNUITIES!Q30</f>
        <v>1196821</v>
      </c>
    </row>
    <row r="31" spans="2:17" ht="31.5" customHeight="1" x14ac:dyDescent="0.25">
      <c r="B31" s="79" t="s">
        <v>45</v>
      </c>
      <c r="C31" s="91">
        <f t="shared" ref="C31:Q31" si="0">SUM(C6:C30)</f>
        <v>34095048</v>
      </c>
      <c r="D31" s="91">
        <f t="shared" si="0"/>
        <v>5622970</v>
      </c>
      <c r="E31" s="91">
        <f t="shared" si="0"/>
        <v>5622970</v>
      </c>
      <c r="F31" s="91">
        <f t="shared" si="0"/>
        <v>0</v>
      </c>
      <c r="G31" s="91">
        <f t="shared" si="0"/>
        <v>3437009</v>
      </c>
      <c r="H31" s="91">
        <f t="shared" si="0"/>
        <v>3232533</v>
      </c>
      <c r="I31" s="91">
        <f t="shared" si="0"/>
        <v>0</v>
      </c>
      <c r="J31" s="91">
        <f t="shared" si="0"/>
        <v>0</v>
      </c>
      <c r="K31" s="91">
        <f t="shared" si="0"/>
        <v>1069131</v>
      </c>
      <c r="L31" s="91">
        <f t="shared" si="0"/>
        <v>92827</v>
      </c>
      <c r="M31" s="91">
        <f t="shared" si="0"/>
        <v>196734</v>
      </c>
      <c r="N31" s="91">
        <f t="shared" si="0"/>
        <v>2886726</v>
      </c>
      <c r="O31" s="91">
        <f t="shared" si="0"/>
        <v>7866</v>
      </c>
      <c r="P31" s="91">
        <f t="shared" si="0"/>
        <v>-132073</v>
      </c>
      <c r="Q31" s="91">
        <f t="shared" si="0"/>
        <v>38137730</v>
      </c>
    </row>
    <row r="32" spans="2:17" ht="31.5" customHeight="1" x14ac:dyDescent="0.25">
      <c r="B32" s="260" t="s">
        <v>46</v>
      </c>
      <c r="C32" s="261"/>
      <c r="D32" s="261"/>
      <c r="E32" s="261"/>
      <c r="F32" s="261"/>
      <c r="G32" s="261"/>
      <c r="H32" s="261"/>
      <c r="I32" s="261"/>
      <c r="J32" s="261"/>
      <c r="K32" s="261"/>
      <c r="L32" s="261"/>
      <c r="M32" s="261"/>
      <c r="N32" s="261"/>
      <c r="O32" s="261"/>
      <c r="P32" s="261"/>
      <c r="Q32" s="262"/>
    </row>
    <row r="33" spans="2:17" ht="31.5" customHeight="1" x14ac:dyDescent="0.3">
      <c r="B33" s="17" t="s">
        <v>47</v>
      </c>
      <c r="C33" s="31">
        <f>[1]ANNUITIES!C33</f>
        <v>0</v>
      </c>
      <c r="D33" s="31">
        <f>[1]ANNUITIES!D33</f>
        <v>0</v>
      </c>
      <c r="E33" s="31">
        <f>[1]ANNUITIES!E33</f>
        <v>0</v>
      </c>
      <c r="F33" s="31">
        <f>[1]ANNUITIES!F33</f>
        <v>0</v>
      </c>
      <c r="G33" s="31">
        <f>[1]ANNUITIES!G33</f>
        <v>0</v>
      </c>
      <c r="H33" s="31">
        <f>[1]ANNUITIES!H33</f>
        <v>0</v>
      </c>
      <c r="I33" s="31">
        <f>[1]ANNUITIES!I33</f>
        <v>0</v>
      </c>
      <c r="J33" s="31">
        <f>[1]ANNUITIES!J33</f>
        <v>0</v>
      </c>
      <c r="K33" s="31">
        <f>[1]ANNUITIES!K33</f>
        <v>0</v>
      </c>
      <c r="L33" s="31">
        <f>[1]ANNUITIES!L33</f>
        <v>0</v>
      </c>
      <c r="M33" s="31">
        <f>[1]ANNUITIES!M33</f>
        <v>0</v>
      </c>
      <c r="N33" s="31">
        <f>[1]ANNUITIES!N33</f>
        <v>0</v>
      </c>
      <c r="O33" s="31">
        <f>[1]ANNUITIES!O33</f>
        <v>0</v>
      </c>
      <c r="P33" s="31">
        <f>[1]ANNUITIES!P33</f>
        <v>0</v>
      </c>
      <c r="Q33" s="32">
        <f>[1]ANNUITIES!Q33</f>
        <v>0</v>
      </c>
    </row>
    <row r="34" spans="2:17" ht="31.5" customHeight="1" x14ac:dyDescent="0.3">
      <c r="B34" s="17" t="s">
        <v>79</v>
      </c>
      <c r="C34" s="31">
        <f>[1]ANNUITIES!C34</f>
        <v>0</v>
      </c>
      <c r="D34" s="31">
        <f>[1]ANNUITIES!D34</f>
        <v>0</v>
      </c>
      <c r="E34" s="31">
        <f>[1]ANNUITIES!E34</f>
        <v>0</v>
      </c>
      <c r="F34" s="31">
        <f>[1]ANNUITIES!F34</f>
        <v>0</v>
      </c>
      <c r="G34" s="31">
        <f>[1]ANNUITIES!G34</f>
        <v>0</v>
      </c>
      <c r="H34" s="31">
        <f>[1]ANNUITIES!H34</f>
        <v>0</v>
      </c>
      <c r="I34" s="31">
        <f>[1]ANNUITIES!I34</f>
        <v>0</v>
      </c>
      <c r="J34" s="31">
        <f>[1]ANNUITIES!J34</f>
        <v>0</v>
      </c>
      <c r="K34" s="31">
        <f>[1]ANNUITIES!K34</f>
        <v>0</v>
      </c>
      <c r="L34" s="31">
        <f>[1]ANNUITIES!L34</f>
        <v>0</v>
      </c>
      <c r="M34" s="31">
        <f>[1]ANNUITIES!M34</f>
        <v>0</v>
      </c>
      <c r="N34" s="31">
        <f>[1]ANNUITIES!N34</f>
        <v>0</v>
      </c>
      <c r="O34" s="31">
        <f>[1]ANNUITIES!O34</f>
        <v>0</v>
      </c>
      <c r="P34" s="31">
        <f>[1]ANNUITIES!P34</f>
        <v>0</v>
      </c>
      <c r="Q34" s="32">
        <f>[1]ANNUITIES!Q34</f>
        <v>0</v>
      </c>
    </row>
    <row r="35" spans="2:17" ht="31.5" customHeight="1" x14ac:dyDescent="0.3">
      <c r="B35" s="17" t="s">
        <v>48</v>
      </c>
      <c r="C35" s="31">
        <f>[1]ANNUITIES!C35</f>
        <v>0</v>
      </c>
      <c r="D35" s="31">
        <f>[1]ANNUITIES!D35</f>
        <v>0</v>
      </c>
      <c r="E35" s="31">
        <f>[1]ANNUITIES!E35</f>
        <v>0</v>
      </c>
      <c r="F35" s="31">
        <f>[1]ANNUITIES!F35</f>
        <v>0</v>
      </c>
      <c r="G35" s="31">
        <f>[1]ANNUITIES!G35</f>
        <v>0</v>
      </c>
      <c r="H35" s="31">
        <f>[1]ANNUITIES!H35</f>
        <v>0</v>
      </c>
      <c r="I35" s="31">
        <f>[1]ANNUITIES!I35</f>
        <v>0</v>
      </c>
      <c r="J35" s="31">
        <f>[1]ANNUITIES!J35</f>
        <v>0</v>
      </c>
      <c r="K35" s="31">
        <f>[1]ANNUITIES!K35</f>
        <v>0</v>
      </c>
      <c r="L35" s="31">
        <f>[1]ANNUITIES!L35</f>
        <v>0</v>
      </c>
      <c r="M35" s="31">
        <f>[1]ANNUITIES!M35</f>
        <v>0</v>
      </c>
      <c r="N35" s="31">
        <f>[1]ANNUITIES!N35</f>
        <v>0</v>
      </c>
      <c r="O35" s="31">
        <f>[1]ANNUITIES!O35</f>
        <v>0</v>
      </c>
      <c r="P35" s="31">
        <f>[1]ANNUITIES!P35</f>
        <v>0</v>
      </c>
      <c r="Q35" s="32">
        <f>[1]ANNUITIES!Q35</f>
        <v>0</v>
      </c>
    </row>
    <row r="36" spans="2:17" ht="31.5" customHeight="1" x14ac:dyDescent="0.25">
      <c r="B36" s="79" t="s">
        <v>45</v>
      </c>
      <c r="C36" s="91">
        <f>SUM(C33:C35)</f>
        <v>0</v>
      </c>
      <c r="D36" s="91">
        <f t="shared" ref="D36:Q36" si="1">SUM(D33:D35)</f>
        <v>0</v>
      </c>
      <c r="E36" s="91">
        <f t="shared" si="1"/>
        <v>0</v>
      </c>
      <c r="F36" s="91">
        <f t="shared" si="1"/>
        <v>0</v>
      </c>
      <c r="G36" s="91">
        <f t="shared" si="1"/>
        <v>0</v>
      </c>
      <c r="H36" s="91">
        <f t="shared" si="1"/>
        <v>0</v>
      </c>
      <c r="I36" s="91">
        <f t="shared" si="1"/>
        <v>0</v>
      </c>
      <c r="J36" s="91">
        <f t="shared" si="1"/>
        <v>0</v>
      </c>
      <c r="K36" s="91">
        <f t="shared" si="1"/>
        <v>0</v>
      </c>
      <c r="L36" s="91">
        <f t="shared" si="1"/>
        <v>0</v>
      </c>
      <c r="M36" s="91">
        <f t="shared" si="1"/>
        <v>0</v>
      </c>
      <c r="N36" s="91">
        <f t="shared" si="1"/>
        <v>0</v>
      </c>
      <c r="O36" s="91">
        <f t="shared" si="1"/>
        <v>0</v>
      </c>
      <c r="P36" s="91">
        <f t="shared" si="1"/>
        <v>0</v>
      </c>
      <c r="Q36" s="91">
        <f t="shared" si="1"/>
        <v>0</v>
      </c>
    </row>
    <row r="37" spans="2:17" ht="21.75" customHeight="1" x14ac:dyDescent="0.25">
      <c r="B37" s="264" t="s">
        <v>50</v>
      </c>
      <c r="C37" s="264"/>
      <c r="D37" s="264"/>
      <c r="E37" s="264"/>
      <c r="F37" s="264"/>
      <c r="G37" s="264"/>
      <c r="H37" s="264"/>
      <c r="I37" s="264"/>
      <c r="J37" s="264"/>
      <c r="K37" s="264"/>
      <c r="L37" s="264"/>
      <c r="M37" s="264"/>
      <c r="N37" s="264"/>
      <c r="O37" s="264"/>
      <c r="P37" s="264"/>
      <c r="Q37" s="264"/>
    </row>
    <row r="38" spans="2:17" ht="21.75" customHeight="1" x14ac:dyDescent="0.25">
      <c r="C38" s="28"/>
      <c r="D38" s="28"/>
      <c r="E38" s="28"/>
      <c r="F38" s="28"/>
      <c r="G38" s="28"/>
      <c r="H38" s="28"/>
      <c r="I38" s="28"/>
      <c r="J38" s="28"/>
      <c r="K38" s="28"/>
      <c r="L38" s="28"/>
      <c r="M38" s="28"/>
      <c r="N38" s="28"/>
      <c r="O38" s="28"/>
      <c r="P38" s="28"/>
      <c r="Q38" s="30"/>
    </row>
  </sheetData>
  <sheetProtection sheet="1" objects="1" scenarios="1"/>
  <mergeCells count="4">
    <mergeCell ref="B3:Q3"/>
    <mergeCell ref="B5:Q5"/>
    <mergeCell ref="B32:Q32"/>
    <mergeCell ref="B37:Q37"/>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7</vt:i4>
      </vt:variant>
    </vt:vector>
  </HeadingPairs>
  <TitlesOfParts>
    <vt:vector size="42"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APPENDIX 10</vt:lpstr>
      <vt:lpstr>APPENDIX 11</vt:lpstr>
      <vt:lpstr>APPENDIX 12</vt:lpstr>
      <vt:lpstr>APPENDIX 13</vt:lpstr>
      <vt:lpstr>APPENDIX 14</vt:lpstr>
      <vt:lpstr>APPENDIX 15</vt:lpstr>
      <vt:lpstr>APPENDIX 16</vt:lpstr>
      <vt:lpstr>APPENDIX 17</vt:lpstr>
      <vt:lpstr>APPENDIX 18</vt:lpstr>
      <vt:lpstr>GDP</vt:lpstr>
      <vt:lpstr>INWARD</vt:lpstr>
      <vt:lpstr>MGT</vt:lpstr>
      <vt:lpstr>NPI</vt:lpstr>
      <vt:lpstr>COM</vt:lpstr>
      <vt:lpstr>NEPI</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Gerald Kago</cp:lastModifiedBy>
  <cp:lastPrinted>2017-06-13T09:27:29Z</cp:lastPrinted>
  <dcterms:created xsi:type="dcterms:W3CDTF">2014-08-15T11:20:55Z</dcterms:created>
  <dcterms:modified xsi:type="dcterms:W3CDTF">2018-11-30T13:13:27Z</dcterms:modified>
</cp:coreProperties>
</file>