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jmwangi\Documents\Work\Quarterly Financials\2017\Q4\Published\"/>
    </mc:Choice>
  </mc:AlternateContent>
  <workbookProtection workbookPassword="E931" lockStructure="1"/>
  <bookViews>
    <workbookView xWindow="0" yWindow="1200" windowWidth="19440" windowHeight="5955" activeTab="1"/>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APPENDIX 10" sheetId="46" r:id="rId13"/>
    <sheet name="APPENDIX 11" sheetId="7" r:id="rId14"/>
    <sheet name="APPENDIX 12" sheetId="8" r:id="rId15"/>
    <sheet name="APPENDIX 13" sheetId="30" r:id="rId16"/>
    <sheet name="APPENDIX 14" sheetId="37" r:id="rId17"/>
    <sheet name="APPENDIX 15" sheetId="14" r:id="rId18"/>
    <sheet name="APPENDIX 16" sheetId="15" r:id="rId19"/>
    <sheet name="APPENDIX 17" sheetId="16" r:id="rId20"/>
    <sheet name="APPENDIX 18" sheetId="17" r:id="rId21"/>
    <sheet name="MGT" sheetId="49" state="hidden" r:id="rId22"/>
    <sheet name="NPI" sheetId="50" state="hidden" r:id="rId23"/>
    <sheet name="COM" sheetId="48" state="hidden" r:id="rId24"/>
    <sheet name="NEPI" sheetId="47" state="hidden" r:id="rId25"/>
    <sheet name="APPENDIX 19" sheetId="28" r:id="rId26"/>
    <sheet name="APPENDIX 20 i" sheetId="21" r:id="rId27"/>
    <sheet name="APPENDIX 20 ii" sheetId="19" r:id="rId28"/>
    <sheet name="APPENDIX 20 iii" sheetId="20" r:id="rId29"/>
    <sheet name="APPENDIX 21 i" sheetId="22" r:id="rId30"/>
    <sheet name="APPENDIX 21 ii" sheetId="23" r:id="rId31"/>
    <sheet name="APPENDIX 21 iii" sheetId="24" r:id="rId32"/>
    <sheet name="APPENDIX  21 iv" sheetId="25" r:id="rId33"/>
  </sheets>
  <definedNames>
    <definedName name="_xlnm.Print_Area" localSheetId="32">'APPENDIX  21 iv'!$A$1:$P$40</definedName>
    <definedName name="_xlnm.Print_Area" localSheetId="3">'APPENDIX 1 '!$A$1:$Q$50</definedName>
    <definedName name="_xlnm.Print_Area" localSheetId="28">'APPENDIX 20 iii'!$A$1:$Z$39</definedName>
    <definedName name="_xlnm.Print_Area" localSheetId="6">'APPENDIX 4'!$A$1:$J$38</definedName>
    <definedName name="_xlnm.Print_Area" localSheetId="0">Details!$A$1:$O$24</definedName>
    <definedName name="_xlnm.Print_Area" localSheetId="1">'Reliance &amp; Limitations'!$A$1:$P$10</definedName>
    <definedName name="_xlnm.Print_Area" localSheetId="2">'Table of Contents'!$A$1:$D$35</definedName>
  </definedNames>
  <calcPr calcId="152511"/>
</workbook>
</file>

<file path=xl/calcChain.xml><?xml version="1.0" encoding="utf-8"?>
<calcChain xmlns="http://schemas.openxmlformats.org/spreadsheetml/2006/main">
  <c r="D49" i="37" l="1"/>
  <c r="E49" i="37"/>
  <c r="F49" i="37"/>
  <c r="G49" i="37"/>
  <c r="H49" i="37"/>
  <c r="I49" i="37"/>
  <c r="J49" i="37"/>
  <c r="K49" i="37"/>
  <c r="L49" i="37"/>
  <c r="M49" i="37"/>
  <c r="N49" i="37"/>
  <c r="O49" i="37"/>
  <c r="P49" i="37"/>
  <c r="Q49" i="37"/>
  <c r="C49" i="37"/>
  <c r="D44" i="37"/>
  <c r="E44" i="37"/>
  <c r="F44" i="37"/>
  <c r="G44" i="37"/>
  <c r="H44" i="37"/>
  <c r="I44" i="37"/>
  <c r="J44" i="37"/>
  <c r="K44" i="37"/>
  <c r="L44" i="37"/>
  <c r="M44" i="37"/>
  <c r="N44" i="37"/>
  <c r="O44" i="37"/>
  <c r="P44" i="37"/>
  <c r="Q44" i="37"/>
  <c r="L39" i="25" l="1"/>
  <c r="L38" i="25"/>
  <c r="L37" i="25"/>
  <c r="L36" i="25"/>
  <c r="L35" i="25"/>
  <c r="L34" i="25"/>
  <c r="L33" i="25"/>
  <c r="L32" i="25"/>
  <c r="L31" i="25"/>
  <c r="L30" i="25"/>
  <c r="L29" i="25"/>
  <c r="L28" i="25"/>
  <c r="L27" i="25"/>
  <c r="L26" i="25"/>
  <c r="L25" i="25"/>
  <c r="L24" i="25"/>
  <c r="L23" i="25"/>
  <c r="L22" i="25"/>
  <c r="L21" i="25"/>
  <c r="L20" i="25"/>
  <c r="L19" i="25"/>
  <c r="L18" i="25"/>
  <c r="L17" i="25"/>
  <c r="L16" i="25"/>
  <c r="L15" i="25"/>
  <c r="L14" i="25"/>
  <c r="L13" i="25"/>
  <c r="L12" i="25"/>
  <c r="L11" i="25"/>
  <c r="L10" i="25"/>
  <c r="L9" i="25"/>
  <c r="L8" i="25"/>
  <c r="L7" i="25"/>
  <c r="L6" i="25"/>
  <c r="C36" i="9" l="1"/>
  <c r="D36" i="9"/>
  <c r="E36" i="9"/>
  <c r="F36" i="9"/>
  <c r="G36" i="9"/>
  <c r="H36" i="9"/>
  <c r="I36" i="9"/>
  <c r="C37" i="9"/>
  <c r="D37" i="9"/>
  <c r="E37" i="9"/>
  <c r="F37" i="9"/>
  <c r="G37" i="9"/>
  <c r="H37" i="9"/>
  <c r="I37" i="9"/>
  <c r="I35" i="9"/>
  <c r="H35" i="9"/>
  <c r="G35" i="9"/>
  <c r="F35" i="9"/>
  <c r="E35" i="9"/>
  <c r="D35" i="9"/>
  <c r="C35" i="9"/>
  <c r="C8" i="9"/>
  <c r="D8" i="9"/>
  <c r="E8" i="9"/>
  <c r="F8" i="9"/>
  <c r="G8" i="9"/>
  <c r="H8" i="9"/>
  <c r="I8" i="9"/>
  <c r="C9" i="9"/>
  <c r="D9" i="9"/>
  <c r="E9" i="9"/>
  <c r="F9" i="9"/>
  <c r="G9" i="9"/>
  <c r="H9" i="9"/>
  <c r="I9" i="9"/>
  <c r="C10" i="9"/>
  <c r="D10" i="9"/>
  <c r="E10" i="9"/>
  <c r="F10" i="9"/>
  <c r="G10" i="9"/>
  <c r="H10" i="9"/>
  <c r="I10" i="9"/>
  <c r="C11" i="9"/>
  <c r="D11" i="9"/>
  <c r="E11" i="9"/>
  <c r="F11" i="9"/>
  <c r="G11" i="9"/>
  <c r="H11" i="9"/>
  <c r="I11" i="9"/>
  <c r="C12" i="9"/>
  <c r="D12" i="9"/>
  <c r="E12" i="9"/>
  <c r="F12" i="9"/>
  <c r="G12" i="9"/>
  <c r="H12" i="9"/>
  <c r="I12" i="9"/>
  <c r="C13" i="9"/>
  <c r="D13" i="9"/>
  <c r="E13" i="9"/>
  <c r="F13" i="9"/>
  <c r="G13" i="9"/>
  <c r="H13" i="9"/>
  <c r="I13" i="9"/>
  <c r="C14" i="9"/>
  <c r="D14" i="9"/>
  <c r="E14" i="9"/>
  <c r="F14" i="9"/>
  <c r="G14" i="9"/>
  <c r="H14" i="9"/>
  <c r="I14" i="9"/>
  <c r="C15" i="9"/>
  <c r="D15" i="9"/>
  <c r="E15" i="9"/>
  <c r="F15" i="9"/>
  <c r="G15" i="9"/>
  <c r="H15" i="9"/>
  <c r="I15" i="9"/>
  <c r="C16" i="9"/>
  <c r="D16" i="9"/>
  <c r="E16" i="9"/>
  <c r="F16" i="9"/>
  <c r="G16" i="9"/>
  <c r="H16" i="9"/>
  <c r="I16" i="9"/>
  <c r="C17" i="9"/>
  <c r="D17" i="9"/>
  <c r="E17" i="9"/>
  <c r="F17" i="9"/>
  <c r="G17" i="9"/>
  <c r="H17" i="9"/>
  <c r="I17" i="9"/>
  <c r="C18" i="9"/>
  <c r="D18" i="9"/>
  <c r="E18" i="9"/>
  <c r="F18" i="9"/>
  <c r="G18" i="9"/>
  <c r="H18" i="9"/>
  <c r="I18" i="9"/>
  <c r="C19" i="9"/>
  <c r="D19" i="9"/>
  <c r="E19" i="9"/>
  <c r="F19" i="9"/>
  <c r="G19" i="9"/>
  <c r="H19" i="9"/>
  <c r="I19" i="9"/>
  <c r="C20" i="9"/>
  <c r="D20" i="9"/>
  <c r="E20" i="9"/>
  <c r="F20" i="9"/>
  <c r="G20" i="9"/>
  <c r="H20" i="9"/>
  <c r="I20" i="9"/>
  <c r="C21" i="9"/>
  <c r="D21" i="9"/>
  <c r="E21" i="9"/>
  <c r="F21" i="9"/>
  <c r="G21" i="9"/>
  <c r="H21" i="9"/>
  <c r="I21" i="9"/>
  <c r="C22" i="9"/>
  <c r="D22" i="9"/>
  <c r="E22" i="9"/>
  <c r="F22" i="9"/>
  <c r="G22" i="9"/>
  <c r="H22" i="9"/>
  <c r="I22" i="9"/>
  <c r="C23" i="9"/>
  <c r="D23" i="9"/>
  <c r="E23" i="9"/>
  <c r="F23" i="9"/>
  <c r="G23" i="9"/>
  <c r="H23" i="9"/>
  <c r="I23" i="9"/>
  <c r="C24" i="9"/>
  <c r="D24" i="9"/>
  <c r="E24" i="9"/>
  <c r="F24" i="9"/>
  <c r="G24" i="9"/>
  <c r="H24" i="9"/>
  <c r="I24" i="9"/>
  <c r="C25" i="9"/>
  <c r="D25" i="9"/>
  <c r="E25" i="9"/>
  <c r="F25" i="9"/>
  <c r="G25" i="9"/>
  <c r="H25" i="9"/>
  <c r="I25" i="9"/>
  <c r="C26" i="9"/>
  <c r="D26" i="9"/>
  <c r="E26" i="9"/>
  <c r="F26" i="9"/>
  <c r="G26" i="9"/>
  <c r="H26" i="9"/>
  <c r="I26" i="9"/>
  <c r="C27" i="9"/>
  <c r="D27" i="9"/>
  <c r="E27" i="9"/>
  <c r="F27" i="9"/>
  <c r="G27" i="9"/>
  <c r="H27" i="9"/>
  <c r="I27" i="9"/>
  <c r="C28" i="9"/>
  <c r="D28" i="9"/>
  <c r="E28" i="9"/>
  <c r="F28" i="9"/>
  <c r="G28" i="9"/>
  <c r="H28" i="9"/>
  <c r="I28" i="9"/>
  <c r="C29" i="9"/>
  <c r="D29" i="9"/>
  <c r="E29" i="9"/>
  <c r="F29" i="9"/>
  <c r="G29" i="9"/>
  <c r="H29" i="9"/>
  <c r="I29" i="9"/>
  <c r="C30" i="9"/>
  <c r="D30" i="9"/>
  <c r="E30" i="9"/>
  <c r="F30" i="9"/>
  <c r="G30" i="9"/>
  <c r="H30" i="9"/>
  <c r="I30" i="9"/>
  <c r="C31" i="9"/>
  <c r="D31" i="9"/>
  <c r="E31" i="9"/>
  <c r="F31" i="9"/>
  <c r="G31" i="9"/>
  <c r="H31" i="9"/>
  <c r="I31" i="9"/>
  <c r="C32" i="9"/>
  <c r="D32" i="9"/>
  <c r="E32" i="9"/>
  <c r="F32" i="9"/>
  <c r="G32" i="9"/>
  <c r="H32" i="9"/>
  <c r="I32" i="9"/>
  <c r="I7" i="9"/>
  <c r="H7" i="9"/>
  <c r="G7" i="9"/>
  <c r="F7" i="9"/>
  <c r="E7" i="9"/>
  <c r="D7" i="9"/>
  <c r="C7" i="9"/>
  <c r="E33" i="9" l="1"/>
  <c r="H33" i="9"/>
  <c r="I33" i="9"/>
  <c r="G33" i="9"/>
  <c r="F33" i="9"/>
  <c r="J35" i="9"/>
  <c r="J29" i="9"/>
  <c r="J25" i="9"/>
  <c r="J21" i="9"/>
  <c r="J17" i="9"/>
  <c r="J13" i="9"/>
  <c r="J9" i="9"/>
  <c r="J31" i="9"/>
  <c r="J27" i="9"/>
  <c r="J23" i="9"/>
  <c r="J19" i="9"/>
  <c r="J15" i="9"/>
  <c r="J11" i="9"/>
  <c r="J36" i="9"/>
  <c r="J7" i="9"/>
  <c r="J32" i="9"/>
  <c r="J28" i="9"/>
  <c r="J24" i="9"/>
  <c r="J20" i="9"/>
  <c r="J16" i="9"/>
  <c r="J12" i="9"/>
  <c r="J8" i="9"/>
  <c r="J37" i="9"/>
  <c r="D33" i="9"/>
  <c r="J30" i="9"/>
  <c r="J26" i="9"/>
  <c r="J22" i="9"/>
  <c r="J18" i="9"/>
  <c r="J14" i="9"/>
  <c r="J10" i="9"/>
  <c r="C33" i="9"/>
  <c r="L32" i="6"/>
  <c r="J33" i="9" l="1"/>
  <c r="K11" i="9" s="1"/>
  <c r="Q49" i="50"/>
  <c r="P49" i="50"/>
  <c r="O49" i="50"/>
  <c r="N49" i="50"/>
  <c r="M49" i="50"/>
  <c r="L49" i="50"/>
  <c r="K49" i="50"/>
  <c r="J49" i="50"/>
  <c r="I49" i="50"/>
  <c r="H49" i="50"/>
  <c r="G49" i="50"/>
  <c r="F49" i="50"/>
  <c r="E49" i="50"/>
  <c r="D49" i="50"/>
  <c r="C49" i="50"/>
  <c r="Q44" i="50"/>
  <c r="P44" i="50"/>
  <c r="O44" i="50"/>
  <c r="N44" i="50"/>
  <c r="M44" i="50"/>
  <c r="L44" i="50"/>
  <c r="K44" i="50"/>
  <c r="J44" i="50"/>
  <c r="I44" i="50"/>
  <c r="H44" i="50"/>
  <c r="G44" i="50"/>
  <c r="F44" i="50"/>
  <c r="E44" i="50"/>
  <c r="D44" i="50"/>
  <c r="C44" i="50"/>
  <c r="Q49" i="48"/>
  <c r="P49" i="48"/>
  <c r="O49" i="48"/>
  <c r="N49" i="48"/>
  <c r="M49" i="48"/>
  <c r="L49" i="48"/>
  <c r="K49" i="48"/>
  <c r="J49" i="48"/>
  <c r="I49" i="48"/>
  <c r="H49" i="48"/>
  <c r="G49" i="48"/>
  <c r="F49" i="48"/>
  <c r="E49" i="48"/>
  <c r="D49" i="48"/>
  <c r="C49" i="48"/>
  <c r="Q44" i="48"/>
  <c r="P44" i="48"/>
  <c r="O44" i="48"/>
  <c r="N44" i="48"/>
  <c r="M44" i="48"/>
  <c r="L44" i="48"/>
  <c r="K44" i="48"/>
  <c r="J44" i="48"/>
  <c r="I44" i="48"/>
  <c r="H44" i="48"/>
  <c r="G44" i="48"/>
  <c r="F44" i="48"/>
  <c r="E44" i="48"/>
  <c r="D44" i="48"/>
  <c r="C44" i="48"/>
  <c r="Q49" i="49"/>
  <c r="P49" i="49"/>
  <c r="O49" i="49"/>
  <c r="N49" i="49"/>
  <c r="M49" i="49"/>
  <c r="L49" i="49"/>
  <c r="K49" i="49"/>
  <c r="J49" i="49"/>
  <c r="I49" i="49"/>
  <c r="H49" i="49"/>
  <c r="G49" i="49"/>
  <c r="F49" i="49"/>
  <c r="E49" i="49"/>
  <c r="D49" i="49"/>
  <c r="C49" i="49"/>
  <c r="Q44" i="49"/>
  <c r="P44" i="49"/>
  <c r="O44" i="49"/>
  <c r="N44" i="49"/>
  <c r="M44" i="49"/>
  <c r="L44" i="49"/>
  <c r="K44" i="49"/>
  <c r="J44" i="49"/>
  <c r="I44" i="49"/>
  <c r="H44" i="49"/>
  <c r="G44" i="49"/>
  <c r="F44" i="49"/>
  <c r="E44" i="49"/>
  <c r="D44" i="49"/>
  <c r="C44" i="49"/>
  <c r="K12" i="9" l="1"/>
  <c r="K18" i="9"/>
  <c r="K29" i="9"/>
  <c r="K17" i="9"/>
  <c r="K26" i="9"/>
  <c r="K9" i="9"/>
  <c r="K13" i="9"/>
  <c r="K23" i="9"/>
  <c r="K8" i="9"/>
  <c r="K22" i="9"/>
  <c r="K15" i="9"/>
  <c r="K21" i="9"/>
  <c r="K32" i="9"/>
  <c r="K16" i="9"/>
  <c r="K24" i="9"/>
  <c r="K28" i="9"/>
  <c r="K30" i="9"/>
  <c r="K19" i="9"/>
  <c r="K14" i="9"/>
  <c r="K25" i="9"/>
  <c r="K31" i="9"/>
  <c r="K10" i="9"/>
  <c r="K7" i="9"/>
  <c r="K27" i="9"/>
  <c r="K20" i="9"/>
  <c r="L38" i="20"/>
  <c r="L37" i="20"/>
  <c r="L36" i="20"/>
  <c r="L35" i="20"/>
  <c r="L34" i="20"/>
  <c r="L33" i="20"/>
  <c r="L32" i="20"/>
  <c r="L31" i="20"/>
  <c r="L30" i="20"/>
  <c r="L29" i="20"/>
  <c r="L28" i="20"/>
  <c r="L27" i="20"/>
  <c r="L26" i="20"/>
  <c r="L25" i="20"/>
  <c r="L24" i="20"/>
  <c r="L23" i="20"/>
  <c r="L22" i="20"/>
  <c r="L21" i="20"/>
  <c r="L20" i="20"/>
  <c r="L19" i="20"/>
  <c r="L18" i="20"/>
  <c r="L17" i="20"/>
  <c r="L16" i="20"/>
  <c r="L15" i="20"/>
  <c r="L14" i="20"/>
  <c r="L13" i="20"/>
  <c r="L12" i="20"/>
  <c r="L11" i="20"/>
  <c r="L10" i="20"/>
  <c r="L9" i="20"/>
  <c r="L8" i="20"/>
  <c r="L7" i="20"/>
  <c r="L6" i="20"/>
  <c r="L5" i="20"/>
  <c r="K33" i="9" l="1"/>
  <c r="Q49" i="47"/>
  <c r="P49" i="47"/>
  <c r="O49" i="47"/>
  <c r="N49" i="47"/>
  <c r="M49" i="47"/>
  <c r="L49" i="47"/>
  <c r="K49" i="47"/>
  <c r="J49" i="47"/>
  <c r="I49" i="47"/>
  <c r="H49" i="47"/>
  <c r="G49" i="47"/>
  <c r="F49" i="47"/>
  <c r="E49" i="47"/>
  <c r="D49" i="47"/>
  <c r="C49" i="47"/>
  <c r="Q44" i="47"/>
  <c r="P44" i="47"/>
  <c r="O44" i="47"/>
  <c r="N44" i="47"/>
  <c r="M44" i="47"/>
  <c r="L44" i="47"/>
  <c r="K44" i="47"/>
  <c r="J44" i="47"/>
  <c r="I44" i="47"/>
  <c r="H44" i="47"/>
  <c r="G44" i="47"/>
  <c r="F44" i="47"/>
  <c r="E44" i="47"/>
  <c r="D44" i="47"/>
  <c r="C44" i="47"/>
  <c r="N6" i="25" l="1"/>
  <c r="O6" i="25" s="1"/>
  <c r="N7" i="25"/>
  <c r="N8" i="25"/>
  <c r="N9" i="25"/>
  <c r="N10" i="25"/>
  <c r="N11" i="25"/>
  <c r="O11" i="25" s="1"/>
  <c r="N12" i="25"/>
  <c r="O12" i="25" s="1"/>
  <c r="N13" i="25"/>
  <c r="N14" i="25"/>
  <c r="O14" i="25" s="1"/>
  <c r="O9" i="25" l="1"/>
  <c r="O7" i="25"/>
  <c r="O8" i="25"/>
  <c r="O10" i="25"/>
  <c r="O13" i="25"/>
  <c r="Q6" i="8"/>
  <c r="Q30" i="8"/>
  <c r="Q31" i="8"/>
  <c r="C6" i="8"/>
  <c r="C32" i="5"/>
  <c r="Q32" i="5"/>
  <c r="X6" i="20" l="1"/>
  <c r="Y6" i="20" s="1"/>
  <c r="X7" i="20"/>
  <c r="Y7" i="20" s="1"/>
  <c r="X8" i="20"/>
  <c r="Y8" i="20" s="1"/>
  <c r="X9" i="20"/>
  <c r="Y9" i="20" s="1"/>
  <c r="X10" i="20"/>
  <c r="Y10" i="20" s="1"/>
  <c r="X11" i="20"/>
  <c r="Y11" i="20" s="1"/>
  <c r="X12" i="20"/>
  <c r="Y12" i="20" s="1"/>
  <c r="X13" i="20"/>
  <c r="Y13" i="20" s="1"/>
  <c r="X14" i="20"/>
  <c r="Y14" i="20" s="1"/>
  <c r="X15" i="20"/>
  <c r="Y15" i="20" s="1"/>
  <c r="X16" i="20"/>
  <c r="Y16" i="20" s="1"/>
  <c r="X17" i="20"/>
  <c r="Y17" i="20" s="1"/>
  <c r="X18" i="20"/>
  <c r="Y18" i="20" s="1"/>
  <c r="X19" i="20"/>
  <c r="Y19" i="20" s="1"/>
  <c r="X20" i="20"/>
  <c r="Y20" i="20" s="1"/>
  <c r="X21" i="20"/>
  <c r="Y21" i="20" s="1"/>
  <c r="X22" i="20"/>
  <c r="Y22" i="20" s="1"/>
  <c r="X23" i="20"/>
  <c r="Y23" i="20" s="1"/>
  <c r="X24" i="20"/>
  <c r="Y24" i="20" s="1"/>
  <c r="X25" i="20"/>
  <c r="Y25" i="20" s="1"/>
  <c r="X26" i="20"/>
  <c r="Y26" i="20" s="1"/>
  <c r="X27" i="20"/>
  <c r="Y27" i="20" s="1"/>
  <c r="X28" i="20"/>
  <c r="Y28" i="20" s="1"/>
  <c r="X29" i="20"/>
  <c r="Y29" i="20" s="1"/>
  <c r="X30" i="20"/>
  <c r="Y30" i="20" s="1"/>
  <c r="X31" i="20"/>
  <c r="Y31" i="20" s="1"/>
  <c r="X32" i="20"/>
  <c r="Y32" i="20" s="1"/>
  <c r="X33" i="20"/>
  <c r="Y33" i="20" s="1"/>
  <c r="X34" i="20"/>
  <c r="Y34" i="20" s="1"/>
  <c r="X35" i="20"/>
  <c r="Y35" i="20" s="1"/>
  <c r="X36" i="20"/>
  <c r="Y36" i="20" s="1"/>
  <c r="X37" i="20"/>
  <c r="Y37" i="20" s="1"/>
  <c r="X38" i="20"/>
  <c r="Y38" i="20" s="1"/>
  <c r="X5" i="20"/>
  <c r="Y5" i="20" s="1"/>
  <c r="N15" i="25"/>
  <c r="O15" i="25" s="1"/>
  <c r="N16" i="25"/>
  <c r="O16" i="25" s="1"/>
  <c r="N17" i="25"/>
  <c r="N18" i="25"/>
  <c r="O18" i="25" s="1"/>
  <c r="N19" i="25"/>
  <c r="N20" i="25"/>
  <c r="O20" i="25" s="1"/>
  <c r="N21" i="25"/>
  <c r="O21" i="25" s="1"/>
  <c r="N22" i="25"/>
  <c r="O22" i="25" s="1"/>
  <c r="N23" i="25"/>
  <c r="O23" i="25" s="1"/>
  <c r="N24" i="25"/>
  <c r="O24" i="25" s="1"/>
  <c r="N25" i="25"/>
  <c r="O25" i="25" s="1"/>
  <c r="N26" i="25"/>
  <c r="O26" i="25" s="1"/>
  <c r="N27" i="25"/>
  <c r="O27" i="25" s="1"/>
  <c r="N28" i="25"/>
  <c r="O28" i="25" s="1"/>
  <c r="N29" i="25"/>
  <c r="O29" i="25" s="1"/>
  <c r="N30" i="25"/>
  <c r="O30" i="25" s="1"/>
  <c r="N31" i="25"/>
  <c r="O31" i="25" s="1"/>
  <c r="N32" i="25"/>
  <c r="O32" i="25" s="1"/>
  <c r="N33" i="25"/>
  <c r="O33" i="25" s="1"/>
  <c r="N34" i="25"/>
  <c r="O34" i="25" s="1"/>
  <c r="N35" i="25"/>
  <c r="O35" i="25" s="1"/>
  <c r="N36" i="25"/>
  <c r="O36" i="25" s="1"/>
  <c r="N37" i="25"/>
  <c r="O37" i="25" s="1"/>
  <c r="N38" i="25"/>
  <c r="O38" i="25" s="1"/>
  <c r="N39" i="25"/>
  <c r="O39" i="25" s="1"/>
  <c r="D49" i="17"/>
  <c r="E49" i="17"/>
  <c r="F49" i="17"/>
  <c r="G49" i="17"/>
  <c r="H49" i="17"/>
  <c r="I49" i="17"/>
  <c r="J49" i="17"/>
  <c r="K49" i="17"/>
  <c r="L49" i="17"/>
  <c r="M49" i="17"/>
  <c r="N49" i="17"/>
  <c r="O49" i="17"/>
  <c r="P49" i="17"/>
  <c r="Q49" i="17"/>
  <c r="C49" i="17"/>
  <c r="O19" i="25" l="1"/>
  <c r="O17" i="25"/>
  <c r="D32" i="41"/>
  <c r="C15" i="36" l="1"/>
  <c r="C31" i="36"/>
  <c r="C20" i="36"/>
  <c r="C30" i="36"/>
  <c r="C11" i="36"/>
  <c r="C26" i="36"/>
  <c r="C23" i="36"/>
  <c r="C9" i="36"/>
  <c r="C16" i="36"/>
  <c r="C21" i="36"/>
  <c r="C14" i="36"/>
  <c r="C13" i="36"/>
  <c r="C22" i="36"/>
  <c r="C12" i="36"/>
  <c r="C8" i="36"/>
  <c r="C7" i="36"/>
  <c r="C27" i="36"/>
  <c r="C17" i="36"/>
  <c r="C28" i="36"/>
  <c r="C25" i="36"/>
  <c r="C10" i="36"/>
  <c r="C24" i="36"/>
  <c r="C29" i="36"/>
  <c r="C6" i="36"/>
  <c r="C19" i="36"/>
  <c r="C18" i="36"/>
  <c r="Q6" i="20"/>
  <c r="Q7" i="20"/>
  <c r="Q8"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Q35" i="20"/>
  <c r="Q36" i="20"/>
  <c r="Q37" i="20"/>
  <c r="Q38" i="20"/>
  <c r="Q5" i="20"/>
  <c r="O6" i="20"/>
  <c r="O7" i="20"/>
  <c r="O8" i="20"/>
  <c r="O9" i="20"/>
  <c r="O10" i="20"/>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5" i="20"/>
  <c r="C32" i="36" l="1"/>
  <c r="S38" i="20"/>
  <c r="S34" i="20"/>
  <c r="S30" i="20"/>
  <c r="S26" i="20"/>
  <c r="S22" i="20"/>
  <c r="S18" i="20"/>
  <c r="S14" i="20"/>
  <c r="S10" i="20"/>
  <c r="S6" i="20"/>
  <c r="S33" i="20"/>
  <c r="S21" i="20"/>
  <c r="S9" i="20"/>
  <c r="S37" i="20"/>
  <c r="S29" i="20"/>
  <c r="S25" i="20"/>
  <c r="S17" i="20"/>
  <c r="S13" i="20"/>
  <c r="S32" i="20"/>
  <c r="S24" i="20"/>
  <c r="S16" i="20"/>
  <c r="S5" i="20"/>
  <c r="S35" i="20"/>
  <c r="S27" i="20"/>
  <c r="S19" i="20"/>
  <c r="S11" i="20"/>
  <c r="S8" i="20"/>
  <c r="S36" i="20"/>
  <c r="S28" i="20"/>
  <c r="S20" i="20"/>
  <c r="S12" i="20"/>
  <c r="S31" i="20"/>
  <c r="S23" i="20"/>
  <c r="S15" i="20"/>
  <c r="S7" i="20"/>
  <c r="Q48" i="28" l="1"/>
  <c r="C43" i="28"/>
  <c r="D7" i="16"/>
  <c r="P48" i="16"/>
  <c r="O48" i="16"/>
  <c r="N48" i="16"/>
  <c r="M48" i="16"/>
  <c r="L48" i="16"/>
  <c r="K48" i="16"/>
  <c r="J48" i="16"/>
  <c r="I48" i="16"/>
  <c r="H48" i="16"/>
  <c r="G48" i="16"/>
  <c r="F48" i="16"/>
  <c r="E48" i="16"/>
  <c r="D48" i="16"/>
  <c r="C48" i="16"/>
  <c r="P47" i="16"/>
  <c r="O47" i="16"/>
  <c r="N47" i="16"/>
  <c r="M47" i="16"/>
  <c r="L47" i="16"/>
  <c r="K47" i="16"/>
  <c r="J47" i="16"/>
  <c r="I47" i="16"/>
  <c r="H47" i="16"/>
  <c r="G47" i="16"/>
  <c r="F47" i="16"/>
  <c r="E47" i="16"/>
  <c r="D47" i="16"/>
  <c r="C47" i="16"/>
  <c r="P46" i="16"/>
  <c r="O46" i="16"/>
  <c r="N46" i="16"/>
  <c r="M46" i="16"/>
  <c r="L46" i="16"/>
  <c r="K46" i="16"/>
  <c r="J46" i="16"/>
  <c r="I46" i="16"/>
  <c r="H46" i="16"/>
  <c r="G46" i="16"/>
  <c r="F46" i="16"/>
  <c r="E46" i="16"/>
  <c r="D46" i="16"/>
  <c r="C46" i="16"/>
  <c r="P43" i="16"/>
  <c r="O43" i="16"/>
  <c r="N43" i="16"/>
  <c r="M43" i="16"/>
  <c r="L43" i="16"/>
  <c r="K43" i="16"/>
  <c r="J43" i="16"/>
  <c r="I43" i="16"/>
  <c r="H43" i="16"/>
  <c r="G43" i="16"/>
  <c r="F43" i="16"/>
  <c r="E43" i="16"/>
  <c r="D43" i="16"/>
  <c r="C43" i="16"/>
  <c r="P42" i="16"/>
  <c r="O42" i="16"/>
  <c r="N42" i="16"/>
  <c r="M42" i="16"/>
  <c r="L42" i="16"/>
  <c r="K42" i="16"/>
  <c r="J42" i="16"/>
  <c r="I42" i="16"/>
  <c r="H42" i="16"/>
  <c r="G42" i="16"/>
  <c r="F42" i="16"/>
  <c r="E42" i="16"/>
  <c r="D42" i="16"/>
  <c r="C42" i="16"/>
  <c r="P41" i="16"/>
  <c r="O41" i="16"/>
  <c r="N41" i="16"/>
  <c r="M41" i="16"/>
  <c r="L41" i="16"/>
  <c r="K41" i="16"/>
  <c r="J41" i="16"/>
  <c r="I41" i="16"/>
  <c r="H41" i="16"/>
  <c r="G41" i="16"/>
  <c r="F41" i="16"/>
  <c r="E41" i="16"/>
  <c r="D41" i="16"/>
  <c r="C41" i="16"/>
  <c r="P40" i="16"/>
  <c r="O40" i="16"/>
  <c r="N40" i="16"/>
  <c r="M40" i="16"/>
  <c r="L40" i="16"/>
  <c r="K40" i="16"/>
  <c r="J40" i="16"/>
  <c r="I40" i="16"/>
  <c r="H40" i="16"/>
  <c r="G40" i="16"/>
  <c r="F40" i="16"/>
  <c r="E40" i="16"/>
  <c r="D40" i="16"/>
  <c r="C40" i="16"/>
  <c r="P39" i="16"/>
  <c r="O39" i="16"/>
  <c r="N39" i="16"/>
  <c r="M39" i="16"/>
  <c r="L39" i="16"/>
  <c r="K39" i="16"/>
  <c r="J39" i="16"/>
  <c r="I39" i="16"/>
  <c r="H39" i="16"/>
  <c r="G39" i="16"/>
  <c r="F39" i="16"/>
  <c r="E39" i="16"/>
  <c r="D39" i="16"/>
  <c r="C39" i="16"/>
  <c r="P38" i="16"/>
  <c r="O38" i="16"/>
  <c r="N38" i="16"/>
  <c r="M38" i="16"/>
  <c r="L38" i="16"/>
  <c r="K38" i="16"/>
  <c r="J38" i="16"/>
  <c r="I38" i="16"/>
  <c r="H38" i="16"/>
  <c r="G38" i="16"/>
  <c r="F38" i="16"/>
  <c r="E38" i="16"/>
  <c r="D38" i="16"/>
  <c r="C38" i="16"/>
  <c r="P37" i="16"/>
  <c r="O37" i="16"/>
  <c r="N37" i="16"/>
  <c r="M37" i="16"/>
  <c r="L37" i="16"/>
  <c r="K37" i="16"/>
  <c r="J37" i="16"/>
  <c r="I37" i="16"/>
  <c r="H37" i="16"/>
  <c r="G37" i="16"/>
  <c r="F37" i="16"/>
  <c r="E37" i="16"/>
  <c r="D37" i="16"/>
  <c r="C37" i="16"/>
  <c r="P36" i="16"/>
  <c r="O36" i="16"/>
  <c r="N36" i="16"/>
  <c r="M36" i="16"/>
  <c r="L36" i="16"/>
  <c r="K36" i="16"/>
  <c r="J36" i="16"/>
  <c r="I36" i="16"/>
  <c r="H36" i="16"/>
  <c r="G36" i="16"/>
  <c r="F36" i="16"/>
  <c r="E36" i="16"/>
  <c r="D36" i="16"/>
  <c r="C36" i="16"/>
  <c r="P35" i="16"/>
  <c r="O35" i="16"/>
  <c r="N35" i="16"/>
  <c r="M35" i="16"/>
  <c r="L35" i="16"/>
  <c r="K35" i="16"/>
  <c r="J35" i="16"/>
  <c r="I35" i="16"/>
  <c r="H35" i="16"/>
  <c r="G35" i="16"/>
  <c r="F35" i="16"/>
  <c r="E35" i="16"/>
  <c r="D35" i="16"/>
  <c r="C35" i="16"/>
  <c r="P34" i="16"/>
  <c r="O34" i="16"/>
  <c r="N34" i="16"/>
  <c r="M34" i="16"/>
  <c r="L34" i="16"/>
  <c r="K34" i="16"/>
  <c r="J34" i="16"/>
  <c r="I34" i="16"/>
  <c r="H34" i="16"/>
  <c r="G34" i="16"/>
  <c r="F34" i="16"/>
  <c r="E34" i="16"/>
  <c r="D34" i="16"/>
  <c r="C34" i="16"/>
  <c r="P33" i="16"/>
  <c r="O33" i="16"/>
  <c r="N33" i="16"/>
  <c r="M33" i="16"/>
  <c r="L33" i="16"/>
  <c r="K33" i="16"/>
  <c r="J33" i="16"/>
  <c r="I33" i="16"/>
  <c r="H33" i="16"/>
  <c r="G33" i="16"/>
  <c r="F33" i="16"/>
  <c r="E33" i="16"/>
  <c r="D33" i="16"/>
  <c r="C33" i="16"/>
  <c r="P32" i="16"/>
  <c r="O32" i="16"/>
  <c r="N32" i="16"/>
  <c r="M32" i="16"/>
  <c r="L32" i="16"/>
  <c r="K32" i="16"/>
  <c r="J32" i="16"/>
  <c r="I32" i="16"/>
  <c r="H32" i="16"/>
  <c r="G32" i="16"/>
  <c r="F32" i="16"/>
  <c r="E32" i="16"/>
  <c r="D32" i="16"/>
  <c r="C32" i="16"/>
  <c r="P31" i="16"/>
  <c r="O31" i="16"/>
  <c r="N31" i="16"/>
  <c r="M31" i="16"/>
  <c r="L31" i="16"/>
  <c r="K31" i="16"/>
  <c r="J31" i="16"/>
  <c r="I31" i="16"/>
  <c r="H31" i="16"/>
  <c r="G31" i="16"/>
  <c r="F31" i="16"/>
  <c r="E31" i="16"/>
  <c r="D31" i="16"/>
  <c r="C31" i="16"/>
  <c r="P30" i="16"/>
  <c r="O30" i="16"/>
  <c r="N30" i="16"/>
  <c r="M30" i="16"/>
  <c r="L30" i="16"/>
  <c r="K30" i="16"/>
  <c r="J30" i="16"/>
  <c r="I30" i="16"/>
  <c r="H30" i="16"/>
  <c r="G30" i="16"/>
  <c r="F30" i="16"/>
  <c r="E30" i="16"/>
  <c r="D30" i="16"/>
  <c r="C30" i="16"/>
  <c r="P29" i="16"/>
  <c r="O29" i="16"/>
  <c r="N29" i="16"/>
  <c r="M29" i="16"/>
  <c r="L29" i="16"/>
  <c r="K29" i="16"/>
  <c r="J29" i="16"/>
  <c r="I29" i="16"/>
  <c r="H29" i="16"/>
  <c r="G29" i="16"/>
  <c r="F29" i="16"/>
  <c r="E29" i="16"/>
  <c r="D29" i="16"/>
  <c r="C29" i="16"/>
  <c r="Q28" i="16"/>
  <c r="P28" i="16"/>
  <c r="O28" i="16"/>
  <c r="N28" i="16"/>
  <c r="M28" i="16"/>
  <c r="L28" i="16"/>
  <c r="K28" i="16"/>
  <c r="J28" i="16"/>
  <c r="I28" i="16"/>
  <c r="H28" i="16"/>
  <c r="G28" i="16"/>
  <c r="F28" i="16"/>
  <c r="E28" i="16"/>
  <c r="D28" i="16"/>
  <c r="C28" i="16"/>
  <c r="P27" i="16"/>
  <c r="O27" i="16"/>
  <c r="N27" i="16"/>
  <c r="M27" i="16"/>
  <c r="L27" i="16"/>
  <c r="K27" i="16"/>
  <c r="J27" i="16"/>
  <c r="I27" i="16"/>
  <c r="H27" i="16"/>
  <c r="G27" i="16"/>
  <c r="F27" i="16"/>
  <c r="E27" i="16"/>
  <c r="D27" i="16"/>
  <c r="C27" i="16"/>
  <c r="P26" i="16"/>
  <c r="O26" i="16"/>
  <c r="N26" i="16"/>
  <c r="M26" i="16"/>
  <c r="L26" i="16"/>
  <c r="K26" i="16"/>
  <c r="J26" i="16"/>
  <c r="I26" i="16"/>
  <c r="H26" i="16"/>
  <c r="G26" i="16"/>
  <c r="F26" i="16"/>
  <c r="E26" i="16"/>
  <c r="D26" i="16"/>
  <c r="C26" i="16"/>
  <c r="P25" i="16"/>
  <c r="O25" i="16"/>
  <c r="N25" i="16"/>
  <c r="M25" i="16"/>
  <c r="L25" i="16"/>
  <c r="K25" i="16"/>
  <c r="J25" i="16"/>
  <c r="I25" i="16"/>
  <c r="H25" i="16"/>
  <c r="G25" i="16"/>
  <c r="F25" i="16"/>
  <c r="E25" i="16"/>
  <c r="D25" i="16"/>
  <c r="C25" i="16"/>
  <c r="P24" i="16"/>
  <c r="O24" i="16"/>
  <c r="N24" i="16"/>
  <c r="M24" i="16"/>
  <c r="L24" i="16"/>
  <c r="K24" i="16"/>
  <c r="J24" i="16"/>
  <c r="I24" i="16"/>
  <c r="H24" i="16"/>
  <c r="G24" i="16"/>
  <c r="F24" i="16"/>
  <c r="E24" i="16"/>
  <c r="D24" i="16"/>
  <c r="C24" i="16"/>
  <c r="P23" i="16"/>
  <c r="O23" i="16"/>
  <c r="N23" i="16"/>
  <c r="M23" i="16"/>
  <c r="L23" i="16"/>
  <c r="K23" i="16"/>
  <c r="J23" i="16"/>
  <c r="I23" i="16"/>
  <c r="H23" i="16"/>
  <c r="G23" i="16"/>
  <c r="F23" i="16"/>
  <c r="E23" i="16"/>
  <c r="D23" i="16"/>
  <c r="C23" i="16"/>
  <c r="P22" i="16"/>
  <c r="O22" i="16"/>
  <c r="N22" i="16"/>
  <c r="M22" i="16"/>
  <c r="L22" i="16"/>
  <c r="K22" i="16"/>
  <c r="J22" i="16"/>
  <c r="I22" i="16"/>
  <c r="H22" i="16"/>
  <c r="G22" i="16"/>
  <c r="F22" i="16"/>
  <c r="E22" i="16"/>
  <c r="D22" i="16"/>
  <c r="C22" i="16"/>
  <c r="P21" i="16"/>
  <c r="O21" i="16"/>
  <c r="N21" i="16"/>
  <c r="M21" i="16"/>
  <c r="L21" i="16"/>
  <c r="K21" i="16"/>
  <c r="J21" i="16"/>
  <c r="I21" i="16"/>
  <c r="H21" i="16"/>
  <c r="G21" i="16"/>
  <c r="F21" i="16"/>
  <c r="E21" i="16"/>
  <c r="D21" i="16"/>
  <c r="C21" i="16"/>
  <c r="P20" i="16"/>
  <c r="O20" i="16"/>
  <c r="N20" i="16"/>
  <c r="M20" i="16"/>
  <c r="L20" i="16"/>
  <c r="K20" i="16"/>
  <c r="J20" i="16"/>
  <c r="I20" i="16"/>
  <c r="H20" i="16"/>
  <c r="G20" i="16"/>
  <c r="F20" i="16"/>
  <c r="E20" i="16"/>
  <c r="D20" i="16"/>
  <c r="C20" i="16"/>
  <c r="P19" i="16"/>
  <c r="O19" i="16"/>
  <c r="N19" i="16"/>
  <c r="M19" i="16"/>
  <c r="L19" i="16"/>
  <c r="K19" i="16"/>
  <c r="J19" i="16"/>
  <c r="I19" i="16"/>
  <c r="H19" i="16"/>
  <c r="G19" i="16"/>
  <c r="F19" i="16"/>
  <c r="E19" i="16"/>
  <c r="D19" i="16"/>
  <c r="C19" i="16"/>
  <c r="P18" i="16"/>
  <c r="O18" i="16"/>
  <c r="N18" i="16"/>
  <c r="M18" i="16"/>
  <c r="L18" i="16"/>
  <c r="K18" i="16"/>
  <c r="J18" i="16"/>
  <c r="I18" i="16"/>
  <c r="H18" i="16"/>
  <c r="G18" i="16"/>
  <c r="F18" i="16"/>
  <c r="E18" i="16"/>
  <c r="D18" i="16"/>
  <c r="C18" i="16"/>
  <c r="P17" i="16"/>
  <c r="O17" i="16"/>
  <c r="N17" i="16"/>
  <c r="M17" i="16"/>
  <c r="L17" i="16"/>
  <c r="K17" i="16"/>
  <c r="J17" i="16"/>
  <c r="I17" i="16"/>
  <c r="H17" i="16"/>
  <c r="G17" i="16"/>
  <c r="F17" i="16"/>
  <c r="E17" i="16"/>
  <c r="D17" i="16"/>
  <c r="C17" i="16"/>
  <c r="P16" i="16"/>
  <c r="O16" i="16"/>
  <c r="N16" i="16"/>
  <c r="M16" i="16"/>
  <c r="L16" i="16"/>
  <c r="K16" i="16"/>
  <c r="J16" i="16"/>
  <c r="I16" i="16"/>
  <c r="H16" i="16"/>
  <c r="G16" i="16"/>
  <c r="F16" i="16"/>
  <c r="E16" i="16"/>
  <c r="D16" i="16"/>
  <c r="C16" i="16"/>
  <c r="P15" i="16"/>
  <c r="O15" i="16"/>
  <c r="N15" i="16"/>
  <c r="M15" i="16"/>
  <c r="L15" i="16"/>
  <c r="K15" i="16"/>
  <c r="J15" i="16"/>
  <c r="I15" i="16"/>
  <c r="H15" i="16"/>
  <c r="G15" i="16"/>
  <c r="F15" i="16"/>
  <c r="E15" i="16"/>
  <c r="D15" i="16"/>
  <c r="C15" i="16"/>
  <c r="P14" i="16"/>
  <c r="O14" i="16"/>
  <c r="N14" i="16"/>
  <c r="M14" i="16"/>
  <c r="L14" i="16"/>
  <c r="K14" i="16"/>
  <c r="J14" i="16"/>
  <c r="I14" i="16"/>
  <c r="H14" i="16"/>
  <c r="G14" i="16"/>
  <c r="F14" i="16"/>
  <c r="E14" i="16"/>
  <c r="D14" i="16"/>
  <c r="C14" i="16"/>
  <c r="P13" i="16"/>
  <c r="O13" i="16"/>
  <c r="N13" i="16"/>
  <c r="M13" i="16"/>
  <c r="L13" i="16"/>
  <c r="K13" i="16"/>
  <c r="J13" i="16"/>
  <c r="I13" i="16"/>
  <c r="H13" i="16"/>
  <c r="G13" i="16"/>
  <c r="F13" i="16"/>
  <c r="E13" i="16"/>
  <c r="D13" i="16"/>
  <c r="C13" i="16"/>
  <c r="P12" i="16"/>
  <c r="O12" i="16"/>
  <c r="N12" i="16"/>
  <c r="M12" i="16"/>
  <c r="L12" i="16"/>
  <c r="K12" i="16"/>
  <c r="J12" i="16"/>
  <c r="I12" i="16"/>
  <c r="H12" i="16"/>
  <c r="G12" i="16"/>
  <c r="F12" i="16"/>
  <c r="E12" i="16"/>
  <c r="D12" i="16"/>
  <c r="C12" i="16"/>
  <c r="P11" i="16"/>
  <c r="O11" i="16"/>
  <c r="N11" i="16"/>
  <c r="M11" i="16"/>
  <c r="L11" i="16"/>
  <c r="K11" i="16"/>
  <c r="J11" i="16"/>
  <c r="I11" i="16"/>
  <c r="H11" i="16"/>
  <c r="G11" i="16"/>
  <c r="F11" i="16"/>
  <c r="E11" i="16"/>
  <c r="D11" i="16"/>
  <c r="C11" i="16"/>
  <c r="P10" i="16"/>
  <c r="O10" i="16"/>
  <c r="N10" i="16"/>
  <c r="M10" i="16"/>
  <c r="L10" i="16"/>
  <c r="K10" i="16"/>
  <c r="J10" i="16"/>
  <c r="I10" i="16"/>
  <c r="H10" i="16"/>
  <c r="G10" i="16"/>
  <c r="F10" i="16"/>
  <c r="E10" i="16"/>
  <c r="D10" i="16"/>
  <c r="C10" i="16"/>
  <c r="P9" i="16"/>
  <c r="O9" i="16"/>
  <c r="N9" i="16"/>
  <c r="M9" i="16"/>
  <c r="L9" i="16"/>
  <c r="K9" i="16"/>
  <c r="J9" i="16"/>
  <c r="I9" i="16"/>
  <c r="H9" i="16"/>
  <c r="G9" i="16"/>
  <c r="F9" i="16"/>
  <c r="E9" i="16"/>
  <c r="D9" i="16"/>
  <c r="C9" i="16"/>
  <c r="P8" i="16"/>
  <c r="O8" i="16"/>
  <c r="N8" i="16"/>
  <c r="M8" i="16"/>
  <c r="L8" i="16"/>
  <c r="K8" i="16"/>
  <c r="J8" i="16"/>
  <c r="I8" i="16"/>
  <c r="H8" i="16"/>
  <c r="G8" i="16"/>
  <c r="F8" i="16"/>
  <c r="E8" i="16"/>
  <c r="D8" i="16"/>
  <c r="C8" i="16"/>
  <c r="P7" i="16"/>
  <c r="O7" i="16"/>
  <c r="N7" i="16"/>
  <c r="M7" i="16"/>
  <c r="L7" i="16"/>
  <c r="K7" i="16"/>
  <c r="J7" i="16"/>
  <c r="I7" i="16"/>
  <c r="H7" i="16"/>
  <c r="G7" i="16"/>
  <c r="F7" i="16"/>
  <c r="E7" i="16"/>
  <c r="C7" i="16"/>
  <c r="Q48" i="16"/>
  <c r="Q47" i="16"/>
  <c r="Q46" i="16"/>
  <c r="Q8" i="16"/>
  <c r="Q9" i="16"/>
  <c r="Q10" i="16"/>
  <c r="Q11" i="16"/>
  <c r="Q12" i="16"/>
  <c r="Q13" i="16"/>
  <c r="Q14" i="16"/>
  <c r="Q15" i="16"/>
  <c r="Q16" i="16"/>
  <c r="Q17" i="16"/>
  <c r="Q18" i="16"/>
  <c r="Q19" i="16"/>
  <c r="Q20" i="16"/>
  <c r="Q21" i="16"/>
  <c r="Q22" i="16"/>
  <c r="Q23" i="16"/>
  <c r="Q24" i="16"/>
  <c r="Q25" i="16"/>
  <c r="Q26" i="16"/>
  <c r="Q27" i="16"/>
  <c r="Q29" i="16"/>
  <c r="Q30" i="16"/>
  <c r="Q31" i="16"/>
  <c r="Q32" i="16"/>
  <c r="Q33" i="16"/>
  <c r="Q34" i="16"/>
  <c r="Q35" i="16"/>
  <c r="Q36" i="16"/>
  <c r="Q37" i="16"/>
  <c r="Q38" i="16"/>
  <c r="Q39" i="16"/>
  <c r="Q40" i="16"/>
  <c r="Q41" i="16"/>
  <c r="Q42" i="16"/>
  <c r="Q43" i="16"/>
  <c r="Q7" i="16"/>
  <c r="P48" i="14"/>
  <c r="Q36" i="8"/>
  <c r="P36" i="8"/>
  <c r="O36" i="8"/>
  <c r="N36" i="8"/>
  <c r="M36" i="8"/>
  <c r="L36" i="8"/>
  <c r="K36" i="8"/>
  <c r="J36" i="8"/>
  <c r="I36" i="8"/>
  <c r="H36" i="8"/>
  <c r="F36" i="8"/>
  <c r="E36" i="8"/>
  <c r="D36" i="8"/>
  <c r="C36" i="8"/>
  <c r="Q35" i="8"/>
  <c r="P35" i="8"/>
  <c r="O35" i="8"/>
  <c r="N35" i="8"/>
  <c r="M35" i="8"/>
  <c r="L35" i="8"/>
  <c r="K35" i="8"/>
  <c r="J35" i="8"/>
  <c r="I35" i="8"/>
  <c r="H35" i="8"/>
  <c r="F35" i="8"/>
  <c r="E35" i="8"/>
  <c r="D35" i="8"/>
  <c r="C35" i="8"/>
  <c r="Q34" i="8"/>
  <c r="P34" i="8"/>
  <c r="O34" i="8"/>
  <c r="N34" i="8"/>
  <c r="M34" i="8"/>
  <c r="L34" i="8"/>
  <c r="K34" i="8"/>
  <c r="J34" i="8"/>
  <c r="I34" i="8"/>
  <c r="H34" i="8"/>
  <c r="F34" i="8"/>
  <c r="E34" i="8"/>
  <c r="D34" i="8"/>
  <c r="C34" i="8"/>
  <c r="P31" i="8"/>
  <c r="O31" i="8"/>
  <c r="N31" i="8"/>
  <c r="M31" i="8"/>
  <c r="L31" i="8"/>
  <c r="K31" i="8"/>
  <c r="J31" i="8"/>
  <c r="I31" i="8"/>
  <c r="H31" i="8"/>
  <c r="G31" i="8"/>
  <c r="F31" i="8"/>
  <c r="E31" i="8"/>
  <c r="D31" i="8"/>
  <c r="C31" i="8"/>
  <c r="P30" i="8"/>
  <c r="O30" i="8"/>
  <c r="N30" i="8"/>
  <c r="M30" i="8"/>
  <c r="L30" i="8"/>
  <c r="K30" i="8"/>
  <c r="J30" i="8"/>
  <c r="I30" i="8"/>
  <c r="H30" i="8"/>
  <c r="G30" i="8"/>
  <c r="F30" i="8"/>
  <c r="E30" i="8"/>
  <c r="D30" i="8"/>
  <c r="C30" i="8"/>
  <c r="Q29" i="8"/>
  <c r="P29" i="8"/>
  <c r="O29" i="8"/>
  <c r="N29" i="8"/>
  <c r="M29" i="8"/>
  <c r="L29" i="8"/>
  <c r="K29" i="8"/>
  <c r="J29" i="8"/>
  <c r="I29" i="8"/>
  <c r="H29" i="8"/>
  <c r="G29" i="8"/>
  <c r="F29" i="8"/>
  <c r="E29" i="8"/>
  <c r="D29" i="8"/>
  <c r="C29" i="8"/>
  <c r="Q28" i="8"/>
  <c r="P28" i="8"/>
  <c r="O28" i="8"/>
  <c r="N28" i="8"/>
  <c r="M28" i="8"/>
  <c r="L28" i="8"/>
  <c r="K28" i="8"/>
  <c r="J28" i="8"/>
  <c r="I28" i="8"/>
  <c r="H28" i="8"/>
  <c r="G28" i="8"/>
  <c r="F28" i="8"/>
  <c r="E28" i="8"/>
  <c r="D28" i="8"/>
  <c r="C28" i="8"/>
  <c r="Q27" i="8"/>
  <c r="P27" i="8"/>
  <c r="O27" i="8"/>
  <c r="N27" i="8"/>
  <c r="M27" i="8"/>
  <c r="L27" i="8"/>
  <c r="K27" i="8"/>
  <c r="J27" i="8"/>
  <c r="I27" i="8"/>
  <c r="H27" i="8"/>
  <c r="G27" i="8"/>
  <c r="F27" i="8"/>
  <c r="E27" i="8"/>
  <c r="D27" i="8"/>
  <c r="C27" i="8"/>
  <c r="Q26" i="8"/>
  <c r="P26" i="8"/>
  <c r="O26" i="8"/>
  <c r="N26" i="8"/>
  <c r="M26" i="8"/>
  <c r="L26" i="8"/>
  <c r="K26" i="8"/>
  <c r="J26" i="8"/>
  <c r="I26" i="8"/>
  <c r="H26" i="8"/>
  <c r="G26" i="8"/>
  <c r="F26" i="8"/>
  <c r="E26" i="8"/>
  <c r="D26" i="8"/>
  <c r="C26" i="8"/>
  <c r="Q25" i="8"/>
  <c r="P25" i="8"/>
  <c r="O25" i="8"/>
  <c r="N25" i="8"/>
  <c r="M25" i="8"/>
  <c r="L25" i="8"/>
  <c r="K25" i="8"/>
  <c r="J25" i="8"/>
  <c r="I25" i="8"/>
  <c r="H25" i="8"/>
  <c r="G25" i="8"/>
  <c r="F25" i="8"/>
  <c r="E25" i="8"/>
  <c r="D25" i="8"/>
  <c r="C25" i="8"/>
  <c r="Q24" i="8"/>
  <c r="P24" i="8"/>
  <c r="O24" i="8"/>
  <c r="N24" i="8"/>
  <c r="M24" i="8"/>
  <c r="L24" i="8"/>
  <c r="K24" i="8"/>
  <c r="J24" i="8"/>
  <c r="I24" i="8"/>
  <c r="H24" i="8"/>
  <c r="G24" i="8"/>
  <c r="F24" i="8"/>
  <c r="E24" i="8"/>
  <c r="D24" i="8"/>
  <c r="C24" i="8"/>
  <c r="Q23" i="8"/>
  <c r="P23" i="8"/>
  <c r="O23" i="8"/>
  <c r="N23" i="8"/>
  <c r="M23" i="8"/>
  <c r="L23" i="8"/>
  <c r="K23" i="8"/>
  <c r="J23" i="8"/>
  <c r="I23" i="8"/>
  <c r="H23" i="8"/>
  <c r="G23" i="8"/>
  <c r="F23" i="8"/>
  <c r="E23" i="8"/>
  <c r="D23" i="8"/>
  <c r="C23" i="8"/>
  <c r="Q22" i="8"/>
  <c r="P22" i="8"/>
  <c r="O22" i="8"/>
  <c r="N22" i="8"/>
  <c r="M22" i="8"/>
  <c r="L22" i="8"/>
  <c r="K22" i="8"/>
  <c r="J22" i="8"/>
  <c r="I22" i="8"/>
  <c r="H22" i="8"/>
  <c r="G22" i="8"/>
  <c r="F22" i="8"/>
  <c r="E22" i="8"/>
  <c r="D22" i="8"/>
  <c r="C22" i="8"/>
  <c r="Q21" i="8"/>
  <c r="P21" i="8"/>
  <c r="O21" i="8"/>
  <c r="N21" i="8"/>
  <c r="M21" i="8"/>
  <c r="L21" i="8"/>
  <c r="K21" i="8"/>
  <c r="J21" i="8"/>
  <c r="I21" i="8"/>
  <c r="H21" i="8"/>
  <c r="G21" i="8"/>
  <c r="F21" i="8"/>
  <c r="E21" i="8"/>
  <c r="D21" i="8"/>
  <c r="C21" i="8"/>
  <c r="Q20" i="8"/>
  <c r="P20" i="8"/>
  <c r="O20" i="8"/>
  <c r="N20" i="8"/>
  <c r="M20" i="8"/>
  <c r="L20" i="8"/>
  <c r="K20" i="8"/>
  <c r="J20" i="8"/>
  <c r="I20" i="8"/>
  <c r="H20" i="8"/>
  <c r="G20" i="8"/>
  <c r="F20" i="8"/>
  <c r="E20" i="8"/>
  <c r="D20" i="8"/>
  <c r="C20" i="8"/>
  <c r="Q19" i="8"/>
  <c r="P19" i="8"/>
  <c r="O19" i="8"/>
  <c r="N19" i="8"/>
  <c r="M19" i="8"/>
  <c r="L19" i="8"/>
  <c r="K19" i="8"/>
  <c r="J19" i="8"/>
  <c r="I19" i="8"/>
  <c r="H19" i="8"/>
  <c r="G19" i="8"/>
  <c r="F19" i="8"/>
  <c r="E19" i="8"/>
  <c r="D19" i="8"/>
  <c r="C19" i="8"/>
  <c r="Q18" i="8"/>
  <c r="P18" i="8"/>
  <c r="O18" i="8"/>
  <c r="N18" i="8"/>
  <c r="M18" i="8"/>
  <c r="L18" i="8"/>
  <c r="K18" i="8"/>
  <c r="J18" i="8"/>
  <c r="I18" i="8"/>
  <c r="H18" i="8"/>
  <c r="G18" i="8"/>
  <c r="F18" i="8"/>
  <c r="E18" i="8"/>
  <c r="D18" i="8"/>
  <c r="C18" i="8"/>
  <c r="Q17" i="8"/>
  <c r="P17" i="8"/>
  <c r="O17" i="8"/>
  <c r="N17" i="8"/>
  <c r="M17" i="8"/>
  <c r="L17" i="8"/>
  <c r="K17" i="8"/>
  <c r="J17" i="8"/>
  <c r="I17" i="8"/>
  <c r="H17" i="8"/>
  <c r="G17" i="8"/>
  <c r="F17" i="8"/>
  <c r="E17" i="8"/>
  <c r="D17" i="8"/>
  <c r="C17" i="8"/>
  <c r="Q16" i="8"/>
  <c r="P16" i="8"/>
  <c r="O16" i="8"/>
  <c r="N16" i="8"/>
  <c r="M16" i="8"/>
  <c r="L16" i="8"/>
  <c r="K16" i="8"/>
  <c r="J16" i="8"/>
  <c r="I16" i="8"/>
  <c r="H16" i="8"/>
  <c r="G16" i="8"/>
  <c r="F16" i="8"/>
  <c r="E16" i="8"/>
  <c r="D16" i="8"/>
  <c r="C16" i="8"/>
  <c r="Q15" i="8"/>
  <c r="P15" i="8"/>
  <c r="O15" i="8"/>
  <c r="N15" i="8"/>
  <c r="M15" i="8"/>
  <c r="L15" i="8"/>
  <c r="K15" i="8"/>
  <c r="J15" i="8"/>
  <c r="I15" i="8"/>
  <c r="H15" i="8"/>
  <c r="G15" i="8"/>
  <c r="F15" i="8"/>
  <c r="E15" i="8"/>
  <c r="D15" i="8"/>
  <c r="C15" i="8"/>
  <c r="Q14" i="8"/>
  <c r="P14" i="8"/>
  <c r="O14" i="8"/>
  <c r="N14" i="8"/>
  <c r="M14" i="8"/>
  <c r="L14" i="8"/>
  <c r="K14" i="8"/>
  <c r="J14" i="8"/>
  <c r="I14" i="8"/>
  <c r="H14" i="8"/>
  <c r="G14" i="8"/>
  <c r="F14" i="8"/>
  <c r="E14" i="8"/>
  <c r="D14" i="8"/>
  <c r="C14" i="8"/>
  <c r="Q13" i="8"/>
  <c r="P13" i="8"/>
  <c r="O13" i="8"/>
  <c r="N13" i="8"/>
  <c r="M13" i="8"/>
  <c r="L13" i="8"/>
  <c r="K13" i="8"/>
  <c r="J13" i="8"/>
  <c r="I13" i="8"/>
  <c r="H13" i="8"/>
  <c r="G13" i="8"/>
  <c r="F13" i="8"/>
  <c r="E13" i="8"/>
  <c r="D13" i="8"/>
  <c r="C13" i="8"/>
  <c r="Q12" i="8"/>
  <c r="P12" i="8"/>
  <c r="O12" i="8"/>
  <c r="N12" i="8"/>
  <c r="M12" i="8"/>
  <c r="L12" i="8"/>
  <c r="K12" i="8"/>
  <c r="J12" i="8"/>
  <c r="I12" i="8"/>
  <c r="H12" i="8"/>
  <c r="G12" i="8"/>
  <c r="F12" i="8"/>
  <c r="E12" i="8"/>
  <c r="D12" i="8"/>
  <c r="C12" i="8"/>
  <c r="Q11" i="8"/>
  <c r="P11" i="8"/>
  <c r="O11" i="8"/>
  <c r="N11" i="8"/>
  <c r="M11" i="8"/>
  <c r="L11" i="8"/>
  <c r="K11" i="8"/>
  <c r="J11" i="8"/>
  <c r="I11" i="8"/>
  <c r="H11" i="8"/>
  <c r="G11" i="8"/>
  <c r="F11" i="8"/>
  <c r="E11" i="8"/>
  <c r="D11" i="8"/>
  <c r="C11" i="8"/>
  <c r="Q10" i="8"/>
  <c r="P10" i="8"/>
  <c r="O10" i="8"/>
  <c r="N10" i="8"/>
  <c r="M10" i="8"/>
  <c r="L10" i="8"/>
  <c r="K10" i="8"/>
  <c r="J10" i="8"/>
  <c r="I10" i="8"/>
  <c r="H10" i="8"/>
  <c r="G10" i="8"/>
  <c r="F10" i="8"/>
  <c r="E10" i="8"/>
  <c r="D10" i="8"/>
  <c r="C10" i="8"/>
  <c r="Q9" i="8"/>
  <c r="P9" i="8"/>
  <c r="O9" i="8"/>
  <c r="N9" i="8"/>
  <c r="M9" i="8"/>
  <c r="L9" i="8"/>
  <c r="K9" i="8"/>
  <c r="J9" i="8"/>
  <c r="I9" i="8"/>
  <c r="H9" i="8"/>
  <c r="G9" i="8"/>
  <c r="F9" i="8"/>
  <c r="E9" i="8"/>
  <c r="D9" i="8"/>
  <c r="C9" i="8"/>
  <c r="Q8" i="8"/>
  <c r="P8" i="8"/>
  <c r="O8" i="8"/>
  <c r="N8" i="8"/>
  <c r="M8" i="8"/>
  <c r="L8" i="8"/>
  <c r="K8" i="8"/>
  <c r="J8" i="8"/>
  <c r="I8" i="8"/>
  <c r="H8" i="8"/>
  <c r="G8" i="8"/>
  <c r="F8" i="8"/>
  <c r="E8" i="8"/>
  <c r="D8" i="8"/>
  <c r="C8" i="8"/>
  <c r="Q7" i="8"/>
  <c r="P7" i="8"/>
  <c r="O7" i="8"/>
  <c r="N7" i="8"/>
  <c r="M7" i="8"/>
  <c r="L7" i="8"/>
  <c r="K7" i="8"/>
  <c r="J7" i="8"/>
  <c r="I7" i="8"/>
  <c r="H7" i="8"/>
  <c r="G7" i="8"/>
  <c r="F7" i="8"/>
  <c r="E7" i="8"/>
  <c r="D7" i="8"/>
  <c r="C7" i="8"/>
  <c r="P6" i="8"/>
  <c r="O6" i="8"/>
  <c r="N6" i="8"/>
  <c r="M6" i="8"/>
  <c r="L6" i="8"/>
  <c r="K6" i="8"/>
  <c r="J6" i="8"/>
  <c r="I6" i="8"/>
  <c r="H6" i="8"/>
  <c r="G6" i="8"/>
  <c r="F6" i="8"/>
  <c r="E6" i="8"/>
  <c r="D6" i="8"/>
  <c r="C32" i="8" l="1"/>
  <c r="J22" i="36"/>
  <c r="J13" i="36"/>
  <c r="J24" i="36"/>
  <c r="J21" i="36"/>
  <c r="J31" i="36"/>
  <c r="J27" i="36"/>
  <c r="J20" i="36"/>
  <c r="J8" i="36"/>
  <c r="J9" i="36"/>
  <c r="J6" i="36"/>
  <c r="J26" i="36"/>
  <c r="J17" i="36"/>
  <c r="J16" i="36"/>
  <c r="J14" i="36"/>
  <c r="J19" i="36"/>
  <c r="J10" i="36"/>
  <c r="J11" i="36"/>
  <c r="J28" i="36"/>
  <c r="J12" i="36"/>
  <c r="J29" i="36"/>
  <c r="J23" i="36"/>
  <c r="J18" i="36"/>
  <c r="J25" i="36"/>
  <c r="J15" i="36"/>
  <c r="J7" i="36"/>
  <c r="J30" i="36"/>
  <c r="Q48" i="14"/>
  <c r="N6" i="20"/>
  <c r="N7" i="20"/>
  <c r="N8" i="20"/>
  <c r="N9" i="20"/>
  <c r="N10" i="20"/>
  <c r="N11" i="20"/>
  <c r="N12" i="20"/>
  <c r="N13" i="20"/>
  <c r="N14" i="20"/>
  <c r="N15" i="20"/>
  <c r="N16" i="20"/>
  <c r="N17" i="20"/>
  <c r="N18" i="20"/>
  <c r="N19" i="20"/>
  <c r="N20" i="20"/>
  <c r="N21" i="20"/>
  <c r="N22" i="20"/>
  <c r="N23" i="20"/>
  <c r="N24" i="20"/>
  <c r="N25" i="20"/>
  <c r="N26" i="20"/>
  <c r="N27" i="20"/>
  <c r="N28" i="20"/>
  <c r="N29" i="20"/>
  <c r="N30" i="20"/>
  <c r="N31" i="20"/>
  <c r="N32" i="20"/>
  <c r="N33" i="20"/>
  <c r="N34" i="20"/>
  <c r="N35" i="20"/>
  <c r="N36" i="20"/>
  <c r="N37" i="20"/>
  <c r="N38" i="20"/>
  <c r="N5" i="20"/>
  <c r="P6" i="20"/>
  <c r="P7" i="20"/>
  <c r="P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P35" i="20"/>
  <c r="P36" i="20"/>
  <c r="P37" i="20"/>
  <c r="P38" i="20"/>
  <c r="P5" i="20"/>
  <c r="J32" i="36" l="1"/>
  <c r="R38" i="20"/>
  <c r="T38" i="20" s="1"/>
  <c r="R34" i="20"/>
  <c r="T34" i="20" s="1"/>
  <c r="R30" i="20"/>
  <c r="T30" i="20" s="1"/>
  <c r="R26" i="20"/>
  <c r="T26" i="20" s="1"/>
  <c r="R22" i="20"/>
  <c r="T22" i="20" s="1"/>
  <c r="R18" i="20"/>
  <c r="T18" i="20" s="1"/>
  <c r="R14" i="20"/>
  <c r="T14" i="20" s="1"/>
  <c r="R10" i="20"/>
  <c r="T10" i="20" s="1"/>
  <c r="R6" i="20"/>
  <c r="T6" i="20" s="1"/>
  <c r="R5" i="20"/>
  <c r="T5" i="20" s="1"/>
  <c r="R35" i="20"/>
  <c r="T35" i="20" s="1"/>
  <c r="R31" i="20"/>
  <c r="T31" i="20" s="1"/>
  <c r="R27" i="20"/>
  <c r="T27" i="20" s="1"/>
  <c r="R23" i="20"/>
  <c r="T23" i="20" s="1"/>
  <c r="R19" i="20"/>
  <c r="T19" i="20" s="1"/>
  <c r="R15" i="20"/>
  <c r="T15" i="20" s="1"/>
  <c r="R11" i="20"/>
  <c r="T11" i="20" s="1"/>
  <c r="R7" i="20"/>
  <c r="T7" i="20" s="1"/>
  <c r="R37" i="20"/>
  <c r="T37" i="20" s="1"/>
  <c r="R33" i="20"/>
  <c r="T33" i="20" s="1"/>
  <c r="R29" i="20"/>
  <c r="T29" i="20" s="1"/>
  <c r="R25" i="20"/>
  <c r="T25" i="20" s="1"/>
  <c r="R21" i="20"/>
  <c r="T21" i="20" s="1"/>
  <c r="R17" i="20"/>
  <c r="T17" i="20" s="1"/>
  <c r="R13" i="20"/>
  <c r="T13" i="20" s="1"/>
  <c r="R9" i="20"/>
  <c r="T9" i="20" s="1"/>
  <c r="R36" i="20"/>
  <c r="T36" i="20" s="1"/>
  <c r="R32" i="20"/>
  <c r="T32" i="20" s="1"/>
  <c r="R28" i="20"/>
  <c r="T28" i="20" s="1"/>
  <c r="R24" i="20"/>
  <c r="T24" i="20" s="1"/>
  <c r="R20" i="20"/>
  <c r="T20" i="20" s="1"/>
  <c r="R16" i="20"/>
  <c r="T16" i="20" s="1"/>
  <c r="R12" i="20"/>
  <c r="T12" i="20" s="1"/>
  <c r="R8" i="20"/>
  <c r="T8" i="20" s="1"/>
  <c r="C44" i="15" l="1"/>
  <c r="D44" i="15"/>
  <c r="E44" i="15"/>
  <c r="F44" i="15"/>
  <c r="G44" i="15"/>
  <c r="H44" i="15"/>
  <c r="I44" i="15"/>
  <c r="J44" i="15"/>
  <c r="K44" i="15"/>
  <c r="L44" i="15"/>
  <c r="M44" i="15"/>
  <c r="N44" i="15"/>
  <c r="O44" i="15"/>
  <c r="P44" i="15"/>
  <c r="Q44" i="15" l="1"/>
  <c r="N44" i="16"/>
  <c r="J44" i="16"/>
  <c r="F44" i="16"/>
  <c r="M44" i="16"/>
  <c r="I44" i="16"/>
  <c r="E44" i="16"/>
  <c r="P44" i="16"/>
  <c r="L44" i="16"/>
  <c r="H44" i="16"/>
  <c r="D44" i="16"/>
  <c r="O44" i="16"/>
  <c r="K44" i="16"/>
  <c r="G44" i="16"/>
  <c r="C44" i="16"/>
  <c r="G32" i="6"/>
  <c r="G32" i="45"/>
  <c r="G36" i="8"/>
  <c r="G35" i="8"/>
  <c r="G34" i="8"/>
  <c r="Q44" i="16" l="1"/>
  <c r="G37" i="45"/>
  <c r="Q37" i="46"/>
  <c r="P37" i="46"/>
  <c r="O37" i="46"/>
  <c r="N37" i="46"/>
  <c r="M37" i="46"/>
  <c r="L37" i="46"/>
  <c r="K37" i="46"/>
  <c r="J37" i="46"/>
  <c r="I37" i="46"/>
  <c r="H37" i="46"/>
  <c r="G37" i="46"/>
  <c r="F37" i="46"/>
  <c r="E37" i="46"/>
  <c r="D37" i="46"/>
  <c r="C37" i="46"/>
  <c r="Q32" i="46"/>
  <c r="P32" i="46"/>
  <c r="O32" i="46"/>
  <c r="N32" i="46"/>
  <c r="M32" i="46"/>
  <c r="L32" i="46"/>
  <c r="K32" i="46"/>
  <c r="J32" i="46"/>
  <c r="I32" i="46"/>
  <c r="H32" i="46"/>
  <c r="G32" i="46"/>
  <c r="F32" i="46"/>
  <c r="E32" i="46"/>
  <c r="D32" i="46"/>
  <c r="C32" i="46"/>
  <c r="Q37" i="45"/>
  <c r="P37" i="45"/>
  <c r="O37" i="45"/>
  <c r="N37" i="45"/>
  <c r="M37" i="45"/>
  <c r="L37" i="45"/>
  <c r="K37" i="45"/>
  <c r="J37" i="45"/>
  <c r="I37" i="45"/>
  <c r="H37" i="45"/>
  <c r="F37" i="45"/>
  <c r="E37" i="45"/>
  <c r="D37" i="45"/>
  <c r="C37" i="45"/>
  <c r="Q32" i="45"/>
  <c r="P32" i="45"/>
  <c r="O32" i="45"/>
  <c r="N32" i="45"/>
  <c r="M32" i="45"/>
  <c r="L32" i="45"/>
  <c r="K32" i="45"/>
  <c r="J32" i="45"/>
  <c r="I32" i="45"/>
  <c r="H32" i="45"/>
  <c r="F32" i="45"/>
  <c r="E32" i="45"/>
  <c r="D32" i="45"/>
  <c r="C32" i="45"/>
  <c r="Q37" i="43"/>
  <c r="P37" i="43"/>
  <c r="O37" i="43"/>
  <c r="N37" i="43"/>
  <c r="M37" i="43"/>
  <c r="L37" i="43"/>
  <c r="K37" i="43"/>
  <c r="J37" i="43"/>
  <c r="I37" i="43"/>
  <c r="H37" i="43"/>
  <c r="G37" i="43"/>
  <c r="F37" i="43"/>
  <c r="E37" i="43"/>
  <c r="D37" i="43"/>
  <c r="C37" i="43"/>
  <c r="Q32" i="43"/>
  <c r="P32" i="43"/>
  <c r="O32" i="43"/>
  <c r="N32" i="43"/>
  <c r="M32" i="43"/>
  <c r="L32" i="43"/>
  <c r="K32" i="43"/>
  <c r="J32" i="43"/>
  <c r="I32" i="43"/>
  <c r="H32" i="43"/>
  <c r="G32" i="43"/>
  <c r="F32" i="43"/>
  <c r="E32" i="43"/>
  <c r="D32" i="43"/>
  <c r="C32" i="43"/>
  <c r="Q37" i="41"/>
  <c r="P37" i="41"/>
  <c r="O37" i="41"/>
  <c r="N37" i="41"/>
  <c r="M37" i="41"/>
  <c r="L37" i="41"/>
  <c r="K37" i="41"/>
  <c r="J37" i="41"/>
  <c r="I37" i="41"/>
  <c r="H37" i="41"/>
  <c r="G37" i="41"/>
  <c r="F37" i="41"/>
  <c r="E37" i="41"/>
  <c r="D37" i="41"/>
  <c r="C37" i="41"/>
  <c r="Q32" i="41"/>
  <c r="P32" i="41"/>
  <c r="O32" i="41"/>
  <c r="N32" i="41"/>
  <c r="M32" i="41"/>
  <c r="L32" i="41"/>
  <c r="K32" i="41"/>
  <c r="J32" i="41"/>
  <c r="I32" i="41"/>
  <c r="H32" i="41"/>
  <c r="G32" i="41"/>
  <c r="F32" i="41"/>
  <c r="E32" i="41"/>
  <c r="C32" i="41"/>
  <c r="D44" i="17" l="1"/>
  <c r="E44" i="17"/>
  <c r="F44" i="17"/>
  <c r="G44" i="17"/>
  <c r="H44" i="17"/>
  <c r="I44" i="17"/>
  <c r="J44" i="17"/>
  <c r="K44" i="17"/>
  <c r="L44" i="17"/>
  <c r="M44" i="17"/>
  <c r="N44" i="17"/>
  <c r="O44" i="17"/>
  <c r="P44" i="17"/>
  <c r="Q44" i="17"/>
  <c r="D43" i="14"/>
  <c r="E43" i="14"/>
  <c r="F43" i="14"/>
  <c r="G43" i="14"/>
  <c r="H43" i="14"/>
  <c r="I43" i="14"/>
  <c r="J43" i="14"/>
  <c r="K43" i="14"/>
  <c r="L43" i="14"/>
  <c r="M43" i="14"/>
  <c r="N43" i="14"/>
  <c r="O43" i="14"/>
  <c r="P43" i="14"/>
  <c r="Q43" i="14"/>
  <c r="D44" i="30" l="1"/>
  <c r="E44" i="30"/>
  <c r="F44" i="30"/>
  <c r="G44" i="30"/>
  <c r="H44" i="30"/>
  <c r="I44" i="30"/>
  <c r="J44" i="30"/>
  <c r="K44" i="30"/>
  <c r="L44" i="30"/>
  <c r="M44" i="30"/>
  <c r="N44" i="30"/>
  <c r="O44" i="30"/>
  <c r="P44" i="30"/>
  <c r="Q44" i="30"/>
  <c r="D43" i="3"/>
  <c r="E43" i="3"/>
  <c r="F43" i="3"/>
  <c r="G43" i="3"/>
  <c r="H43" i="3"/>
  <c r="I43" i="3"/>
  <c r="J43" i="3"/>
  <c r="K43" i="3"/>
  <c r="L43" i="3"/>
  <c r="M43" i="3"/>
  <c r="N43" i="3"/>
  <c r="O43" i="3"/>
  <c r="P43" i="3"/>
  <c r="Q43" i="3"/>
  <c r="R7" i="30" l="1"/>
  <c r="R11" i="30"/>
  <c r="R15" i="30"/>
  <c r="R19" i="30"/>
  <c r="R23" i="30"/>
  <c r="R27" i="30"/>
  <c r="R31" i="30"/>
  <c r="R35" i="30"/>
  <c r="R39" i="30"/>
  <c r="R43" i="30"/>
  <c r="R8" i="30"/>
  <c r="R12" i="30"/>
  <c r="R16" i="30"/>
  <c r="R20" i="30"/>
  <c r="R24" i="30"/>
  <c r="R28" i="30"/>
  <c r="R32" i="30"/>
  <c r="R36" i="30"/>
  <c r="R40" i="30"/>
  <c r="R9" i="30"/>
  <c r="R13" i="30"/>
  <c r="R17" i="30"/>
  <c r="R21" i="30"/>
  <c r="R25" i="30"/>
  <c r="R29" i="30"/>
  <c r="R33" i="30"/>
  <c r="R37" i="30"/>
  <c r="R41" i="30"/>
  <c r="R10" i="30"/>
  <c r="R14" i="30"/>
  <c r="R18" i="30"/>
  <c r="R22" i="30"/>
  <c r="R26" i="30"/>
  <c r="R30" i="30"/>
  <c r="R34" i="30"/>
  <c r="R38" i="30"/>
  <c r="R42" i="30"/>
  <c r="O9" i="37"/>
  <c r="O36" i="37"/>
  <c r="O16" i="37"/>
  <c r="O34" i="37"/>
  <c r="O27" i="37"/>
  <c r="O42" i="37"/>
  <c r="O17" i="37"/>
  <c r="O29" i="37"/>
  <c r="O43" i="37"/>
  <c r="O38" i="37"/>
  <c r="O33" i="37"/>
  <c r="O21" i="37"/>
  <c r="O15" i="37"/>
  <c r="O41" i="37"/>
  <c r="O23" i="37"/>
  <c r="O25" i="37"/>
  <c r="O19" i="37"/>
  <c r="O8" i="37"/>
  <c r="O32" i="37"/>
  <c r="O18" i="37"/>
  <c r="O28" i="37"/>
  <c r="O30" i="37"/>
  <c r="O13" i="37"/>
  <c r="O20" i="37"/>
  <c r="O39" i="37"/>
  <c r="O35" i="37"/>
  <c r="O40" i="37"/>
  <c r="O7" i="37"/>
  <c r="O26" i="37"/>
  <c r="O22" i="37"/>
  <c r="O12" i="37"/>
  <c r="O31" i="37"/>
  <c r="O10" i="37"/>
  <c r="O37" i="37"/>
  <c r="O11" i="37"/>
  <c r="O24" i="37"/>
  <c r="O14" i="37"/>
  <c r="K9" i="37"/>
  <c r="K36" i="37"/>
  <c r="K34" i="37"/>
  <c r="K27" i="37"/>
  <c r="K42" i="37"/>
  <c r="K17" i="37"/>
  <c r="K29" i="37"/>
  <c r="K31" i="37"/>
  <c r="K40" i="37"/>
  <c r="K30" i="37"/>
  <c r="K12" i="37"/>
  <c r="K15" i="37"/>
  <c r="K41" i="37"/>
  <c r="K43" i="37"/>
  <c r="K35" i="37"/>
  <c r="K16" i="37"/>
  <c r="K21" i="37"/>
  <c r="K7" i="37"/>
  <c r="K13" i="37"/>
  <c r="K20" i="37"/>
  <c r="K32" i="37"/>
  <c r="K18" i="37"/>
  <c r="K37" i="37"/>
  <c r="K26" i="37"/>
  <c r="K39" i="37"/>
  <c r="K28" i="37"/>
  <c r="K33" i="37"/>
  <c r="K23" i="37"/>
  <c r="K25" i="37"/>
  <c r="K22" i="37"/>
  <c r="K38" i="37"/>
  <c r="K8" i="37"/>
  <c r="K10" i="37"/>
  <c r="K14" i="37"/>
  <c r="K11" i="37"/>
  <c r="K19" i="37"/>
  <c r="K24" i="37"/>
  <c r="G9" i="37"/>
  <c r="G36" i="37"/>
  <c r="G34" i="37"/>
  <c r="G27" i="37"/>
  <c r="G42" i="37"/>
  <c r="G17" i="37"/>
  <c r="G29" i="37"/>
  <c r="G43" i="37"/>
  <c r="G38" i="37"/>
  <c r="G16" i="37"/>
  <c r="G25" i="37"/>
  <c r="G37" i="37"/>
  <c r="G15" i="37"/>
  <c r="G41" i="37"/>
  <c r="G28" i="37"/>
  <c r="G33" i="37"/>
  <c r="G23" i="37"/>
  <c r="G12" i="37"/>
  <c r="G26" i="37"/>
  <c r="G32" i="37"/>
  <c r="G18" i="37"/>
  <c r="G35" i="37"/>
  <c r="G22" i="37"/>
  <c r="G39" i="37"/>
  <c r="G31" i="37"/>
  <c r="G30" i="37"/>
  <c r="G21" i="37"/>
  <c r="G7" i="37"/>
  <c r="G19" i="37"/>
  <c r="G8" i="37"/>
  <c r="G24" i="37"/>
  <c r="G10" i="37"/>
  <c r="G40" i="37"/>
  <c r="G20" i="37"/>
  <c r="G11" i="37"/>
  <c r="G14" i="37"/>
  <c r="G13" i="37"/>
  <c r="N31" i="37"/>
  <c r="N38" i="37"/>
  <c r="N43" i="37"/>
  <c r="N35" i="37"/>
  <c r="N28" i="37"/>
  <c r="N33" i="37"/>
  <c r="N30" i="37"/>
  <c r="N37" i="37"/>
  <c r="N9" i="37"/>
  <c r="N27" i="37"/>
  <c r="N23" i="37"/>
  <c r="N7" i="37"/>
  <c r="N22" i="37"/>
  <c r="N8" i="37"/>
  <c r="N36" i="37"/>
  <c r="N12" i="37"/>
  <c r="N15" i="37"/>
  <c r="N11" i="37"/>
  <c r="N24" i="37"/>
  <c r="N34" i="37"/>
  <c r="N25" i="37"/>
  <c r="N17" i="37"/>
  <c r="N19" i="37"/>
  <c r="N41" i="37"/>
  <c r="N32" i="37"/>
  <c r="N18" i="37"/>
  <c r="N21" i="37"/>
  <c r="N13" i="37"/>
  <c r="N20" i="37"/>
  <c r="N16" i="37"/>
  <c r="N42" i="37"/>
  <c r="N29" i="37"/>
  <c r="N40" i="37"/>
  <c r="N39" i="37"/>
  <c r="N14" i="37"/>
  <c r="N26" i="37"/>
  <c r="N10" i="37"/>
  <c r="J31" i="37"/>
  <c r="J38" i="37"/>
  <c r="J43" i="37"/>
  <c r="J35" i="37"/>
  <c r="J28" i="37"/>
  <c r="J33" i="37"/>
  <c r="J30" i="37"/>
  <c r="J37" i="37"/>
  <c r="J34" i="37"/>
  <c r="J42" i="37"/>
  <c r="J21" i="37"/>
  <c r="J22" i="37"/>
  <c r="J8" i="37"/>
  <c r="J9" i="37"/>
  <c r="J19" i="37"/>
  <c r="J41" i="37"/>
  <c r="J11" i="37"/>
  <c r="J24" i="37"/>
  <c r="J27" i="37"/>
  <c r="J16" i="37"/>
  <c r="J40" i="37"/>
  <c r="J7" i="37"/>
  <c r="J29" i="37"/>
  <c r="J13" i="37"/>
  <c r="J20" i="37"/>
  <c r="J32" i="37"/>
  <c r="J18" i="37"/>
  <c r="J36" i="37"/>
  <c r="J12" i="37"/>
  <c r="J26" i="37"/>
  <c r="J39" i="37"/>
  <c r="J23" i="37"/>
  <c r="J17" i="37"/>
  <c r="J10" i="37"/>
  <c r="J14" i="37"/>
  <c r="J15" i="37"/>
  <c r="J25" i="37"/>
  <c r="F31" i="37"/>
  <c r="F38" i="37"/>
  <c r="F43" i="37"/>
  <c r="F35" i="37"/>
  <c r="F28" i="37"/>
  <c r="F33" i="37"/>
  <c r="F30" i="37"/>
  <c r="F37" i="37"/>
  <c r="F9" i="37"/>
  <c r="F27" i="37"/>
  <c r="F40" i="37"/>
  <c r="F17" i="37"/>
  <c r="F12" i="37"/>
  <c r="F22" i="37"/>
  <c r="F8" i="37"/>
  <c r="F34" i="37"/>
  <c r="F42" i="37"/>
  <c r="F13" i="37"/>
  <c r="F20" i="37"/>
  <c r="F11" i="37"/>
  <c r="F24" i="37"/>
  <c r="F23" i="37"/>
  <c r="F25" i="37"/>
  <c r="F26" i="37"/>
  <c r="F32" i="37"/>
  <c r="F18" i="37"/>
  <c r="F15" i="37"/>
  <c r="F7" i="37"/>
  <c r="F19" i="37"/>
  <c r="F14" i="37"/>
  <c r="F16" i="37"/>
  <c r="F21" i="37"/>
  <c r="F29" i="37"/>
  <c r="F41" i="37"/>
  <c r="F39" i="37"/>
  <c r="F36" i="37"/>
  <c r="F10" i="37"/>
  <c r="Q34" i="37"/>
  <c r="Q27" i="37"/>
  <c r="Q9" i="37"/>
  <c r="Q36" i="37"/>
  <c r="Q16" i="37"/>
  <c r="Q23" i="37"/>
  <c r="Q21" i="37"/>
  <c r="Q12" i="37"/>
  <c r="Q35" i="37"/>
  <c r="Q40" i="37"/>
  <c r="Q17" i="37"/>
  <c r="Q37" i="37"/>
  <c r="Q13" i="37"/>
  <c r="Q26" i="37"/>
  <c r="Q28" i="37"/>
  <c r="Q30" i="37"/>
  <c r="Q20" i="37"/>
  <c r="Q10" i="37"/>
  <c r="Q38" i="37"/>
  <c r="Q7" i="37"/>
  <c r="Q29" i="37"/>
  <c r="Q22" i="37"/>
  <c r="Q11" i="37"/>
  <c r="Q24" i="37"/>
  <c r="Q31" i="37"/>
  <c r="Q42" i="37"/>
  <c r="Q33" i="37"/>
  <c r="Q15" i="37"/>
  <c r="Q8" i="37"/>
  <c r="Q43" i="37"/>
  <c r="Q41" i="37"/>
  <c r="Q18" i="37"/>
  <c r="Q14" i="37"/>
  <c r="Q25" i="37"/>
  <c r="Q19" i="37"/>
  <c r="Q32" i="37"/>
  <c r="Q39" i="37"/>
  <c r="M34" i="37"/>
  <c r="M27" i="37"/>
  <c r="M9" i="37"/>
  <c r="M36" i="37"/>
  <c r="M16" i="37"/>
  <c r="M23" i="37"/>
  <c r="M21" i="37"/>
  <c r="M12" i="37"/>
  <c r="M43" i="37"/>
  <c r="M28" i="37"/>
  <c r="M25" i="37"/>
  <c r="M29" i="37"/>
  <c r="M13" i="37"/>
  <c r="M26" i="37"/>
  <c r="M31" i="37"/>
  <c r="M40" i="37"/>
  <c r="M42" i="37"/>
  <c r="M33" i="37"/>
  <c r="M37" i="37"/>
  <c r="M22" i="37"/>
  <c r="M10" i="37"/>
  <c r="M15" i="37"/>
  <c r="M8" i="37"/>
  <c r="M11" i="37"/>
  <c r="M24" i="37"/>
  <c r="M38" i="37"/>
  <c r="M17" i="37"/>
  <c r="M30" i="37"/>
  <c r="M19" i="37"/>
  <c r="M41" i="37"/>
  <c r="M32" i="37"/>
  <c r="M35" i="37"/>
  <c r="M20" i="37"/>
  <c r="M18" i="37"/>
  <c r="M7" i="37"/>
  <c r="M39" i="37"/>
  <c r="M14" i="37"/>
  <c r="I34" i="37"/>
  <c r="I27" i="37"/>
  <c r="I9" i="37"/>
  <c r="I36" i="37"/>
  <c r="I16" i="37"/>
  <c r="I23" i="37"/>
  <c r="I21" i="37"/>
  <c r="I12" i="37"/>
  <c r="I35" i="37"/>
  <c r="I33" i="37"/>
  <c r="I7" i="37"/>
  <c r="I13" i="37"/>
  <c r="I26" i="37"/>
  <c r="I38" i="37"/>
  <c r="I25" i="37"/>
  <c r="I17" i="37"/>
  <c r="I30" i="37"/>
  <c r="I15" i="37"/>
  <c r="I8" i="37"/>
  <c r="I10" i="37"/>
  <c r="I43" i="37"/>
  <c r="I31" i="37"/>
  <c r="I19" i="37"/>
  <c r="I41" i="37"/>
  <c r="I11" i="37"/>
  <c r="I24" i="37"/>
  <c r="I40" i="37"/>
  <c r="I42" i="37"/>
  <c r="I29" i="37"/>
  <c r="I37" i="37"/>
  <c r="I20" i="37"/>
  <c r="I18" i="37"/>
  <c r="I22" i="37"/>
  <c r="I39" i="37"/>
  <c r="I32" i="37"/>
  <c r="I14" i="37"/>
  <c r="I28" i="37"/>
  <c r="E34" i="37"/>
  <c r="E27" i="37"/>
  <c r="E9" i="37"/>
  <c r="E36" i="37"/>
  <c r="E16" i="37"/>
  <c r="E23" i="37"/>
  <c r="E21" i="37"/>
  <c r="E43" i="37"/>
  <c r="E28" i="37"/>
  <c r="E42" i="37"/>
  <c r="E30" i="37"/>
  <c r="E13" i="37"/>
  <c r="E26" i="37"/>
  <c r="E40" i="37"/>
  <c r="E7" i="37"/>
  <c r="E29" i="37"/>
  <c r="E37" i="37"/>
  <c r="E19" i="37"/>
  <c r="E41" i="37"/>
  <c r="E10" i="37"/>
  <c r="E38" i="37"/>
  <c r="E33" i="37"/>
  <c r="E12" i="37"/>
  <c r="E20" i="37"/>
  <c r="E11" i="37"/>
  <c r="E24" i="37"/>
  <c r="E35" i="37"/>
  <c r="E25" i="37"/>
  <c r="E17" i="37"/>
  <c r="E22" i="37"/>
  <c r="E32" i="37"/>
  <c r="E18" i="37"/>
  <c r="E31" i="37"/>
  <c r="E15" i="37"/>
  <c r="E39" i="37"/>
  <c r="E8" i="37"/>
  <c r="E14" i="37"/>
  <c r="P43" i="37"/>
  <c r="P35" i="37"/>
  <c r="P28" i="37"/>
  <c r="P31" i="37"/>
  <c r="P38" i="37"/>
  <c r="P40" i="37"/>
  <c r="P25" i="37"/>
  <c r="P7" i="37"/>
  <c r="P36" i="37"/>
  <c r="P42" i="37"/>
  <c r="P30" i="37"/>
  <c r="P12" i="37"/>
  <c r="P19" i="37"/>
  <c r="P20" i="37"/>
  <c r="P34" i="37"/>
  <c r="P17" i="37"/>
  <c r="P13" i="37"/>
  <c r="P41" i="37"/>
  <c r="P39" i="37"/>
  <c r="P21" i="37"/>
  <c r="P26" i="37"/>
  <c r="P10" i="37"/>
  <c r="P14" i="37"/>
  <c r="P16" i="37"/>
  <c r="P29" i="37"/>
  <c r="P37" i="37"/>
  <c r="P22" i="37"/>
  <c r="P23" i="37"/>
  <c r="P24" i="37"/>
  <c r="P9" i="37"/>
  <c r="P27" i="37"/>
  <c r="P15" i="37"/>
  <c r="P33" i="37"/>
  <c r="P11" i="37"/>
  <c r="P8" i="37"/>
  <c r="P32" i="37"/>
  <c r="P18" i="37"/>
  <c r="L43" i="37"/>
  <c r="L35" i="37"/>
  <c r="L28" i="37"/>
  <c r="L31" i="37"/>
  <c r="L38" i="37"/>
  <c r="L40" i="37"/>
  <c r="L25" i="37"/>
  <c r="L7" i="37"/>
  <c r="L9" i="37"/>
  <c r="L16" i="37"/>
  <c r="L17" i="37"/>
  <c r="L37" i="37"/>
  <c r="L19" i="37"/>
  <c r="L20" i="37"/>
  <c r="L27" i="37"/>
  <c r="L29" i="37"/>
  <c r="L26" i="37"/>
  <c r="L39" i="37"/>
  <c r="L36" i="37"/>
  <c r="L42" i="37"/>
  <c r="L33" i="37"/>
  <c r="L23" i="37"/>
  <c r="L12" i="37"/>
  <c r="L22" i="37"/>
  <c r="L10" i="37"/>
  <c r="L14" i="37"/>
  <c r="L34" i="37"/>
  <c r="L15" i="37"/>
  <c r="L8" i="37"/>
  <c r="L13" i="37"/>
  <c r="L11" i="37"/>
  <c r="L21" i="37"/>
  <c r="L41" i="37"/>
  <c r="L32" i="37"/>
  <c r="L24" i="37"/>
  <c r="L30" i="37"/>
  <c r="L18" i="37"/>
  <c r="H43" i="37"/>
  <c r="H35" i="37"/>
  <c r="H28" i="37"/>
  <c r="H31" i="37"/>
  <c r="H38" i="37"/>
  <c r="H40" i="37"/>
  <c r="H25" i="37"/>
  <c r="H7" i="37"/>
  <c r="H36" i="37"/>
  <c r="H23" i="37"/>
  <c r="H29" i="37"/>
  <c r="H19" i="37"/>
  <c r="H20" i="37"/>
  <c r="H22" i="37"/>
  <c r="H39" i="37"/>
  <c r="H9" i="37"/>
  <c r="H17" i="37"/>
  <c r="H30" i="37"/>
  <c r="H21" i="37"/>
  <c r="H15" i="37"/>
  <c r="H8" i="37"/>
  <c r="H10" i="37"/>
  <c r="H14" i="37"/>
  <c r="H27" i="37"/>
  <c r="H16" i="37"/>
  <c r="H13" i="37"/>
  <c r="H41" i="37"/>
  <c r="H34" i="37"/>
  <c r="H37" i="37"/>
  <c r="H26" i="37"/>
  <c r="H24" i="37"/>
  <c r="H42" i="37"/>
  <c r="H18" i="37"/>
  <c r="H12" i="37"/>
  <c r="H11" i="37"/>
  <c r="H33" i="37"/>
  <c r="H32" i="37"/>
  <c r="D43" i="37"/>
  <c r="D35" i="37"/>
  <c r="D28" i="37"/>
  <c r="D31" i="37"/>
  <c r="D38" i="37"/>
  <c r="D40" i="37"/>
  <c r="D25" i="37"/>
  <c r="D7" i="37"/>
  <c r="D9" i="37"/>
  <c r="D33" i="37"/>
  <c r="D21" i="37"/>
  <c r="D19" i="37"/>
  <c r="D20" i="37"/>
  <c r="D36" i="37"/>
  <c r="D16" i="37"/>
  <c r="D15" i="37"/>
  <c r="D8" i="37"/>
  <c r="D39" i="37"/>
  <c r="D34" i="37"/>
  <c r="D42" i="37"/>
  <c r="D29" i="37"/>
  <c r="D37" i="37"/>
  <c r="D13" i="37"/>
  <c r="D41" i="37"/>
  <c r="D10" i="37"/>
  <c r="D14" i="37"/>
  <c r="D23" i="37"/>
  <c r="D12" i="37"/>
  <c r="D26" i="37"/>
  <c r="D30" i="37"/>
  <c r="D11" i="37"/>
  <c r="D27" i="37"/>
  <c r="D17" i="37"/>
  <c r="D22" i="37"/>
  <c r="D24" i="37"/>
  <c r="D18" i="37"/>
  <c r="D32" i="37"/>
  <c r="D49" i="30"/>
  <c r="E49" i="30"/>
  <c r="F49" i="30"/>
  <c r="G49" i="30"/>
  <c r="H49" i="30"/>
  <c r="I49" i="30"/>
  <c r="J49" i="30"/>
  <c r="K49" i="30"/>
  <c r="L49" i="30"/>
  <c r="M49" i="30"/>
  <c r="N49" i="30"/>
  <c r="O49" i="30"/>
  <c r="P49" i="30"/>
  <c r="Q49" i="30"/>
  <c r="C49" i="30"/>
  <c r="C44" i="30"/>
  <c r="E48" i="3"/>
  <c r="F48" i="3"/>
  <c r="G48" i="3"/>
  <c r="H48" i="3"/>
  <c r="I48" i="3"/>
  <c r="J48" i="3"/>
  <c r="K48" i="3"/>
  <c r="L48" i="3"/>
  <c r="M48" i="3"/>
  <c r="N48" i="3"/>
  <c r="O48" i="3"/>
  <c r="P48" i="3"/>
  <c r="Q48" i="3"/>
  <c r="Q48" i="37" l="1"/>
  <c r="Q46" i="37"/>
  <c r="M48" i="37"/>
  <c r="M46" i="37"/>
  <c r="M47" i="37"/>
  <c r="N48" i="37"/>
  <c r="N47" i="37"/>
  <c r="N46" i="37"/>
  <c r="I48" i="37"/>
  <c r="I47" i="37"/>
  <c r="I46" i="37"/>
  <c r="D46" i="37"/>
  <c r="D47" i="37"/>
  <c r="D48" i="37"/>
  <c r="C47" i="37"/>
  <c r="C46" i="37"/>
  <c r="C48" i="37"/>
  <c r="J48" i="37"/>
  <c r="J47" i="37"/>
  <c r="J46" i="37"/>
  <c r="F48" i="37"/>
  <c r="F47" i="37"/>
  <c r="F46" i="37"/>
  <c r="Q47" i="37"/>
  <c r="E46" i="37"/>
  <c r="E48" i="37"/>
  <c r="E47" i="37"/>
  <c r="P46" i="37"/>
  <c r="P47" i="37"/>
  <c r="P48" i="37"/>
  <c r="L46" i="37"/>
  <c r="L48" i="37"/>
  <c r="L47" i="37"/>
  <c r="H46" i="37"/>
  <c r="H47" i="37"/>
  <c r="H48" i="37"/>
  <c r="O47" i="37"/>
  <c r="O46" i="37"/>
  <c r="O48" i="37"/>
  <c r="K47" i="37"/>
  <c r="K46" i="37"/>
  <c r="K48" i="37"/>
  <c r="G47" i="37"/>
  <c r="G48" i="37"/>
  <c r="G46" i="37"/>
  <c r="C9" i="37"/>
  <c r="C36" i="37"/>
  <c r="C34" i="37"/>
  <c r="C27" i="37"/>
  <c r="C42" i="37"/>
  <c r="C17" i="37"/>
  <c r="C29" i="37"/>
  <c r="C31" i="37"/>
  <c r="C23" i="37"/>
  <c r="C7" i="37"/>
  <c r="C15" i="37"/>
  <c r="C41" i="37"/>
  <c r="C30" i="37"/>
  <c r="C21" i="37"/>
  <c r="C22" i="37"/>
  <c r="C32" i="37"/>
  <c r="C18" i="37"/>
  <c r="C28" i="37"/>
  <c r="C16" i="37"/>
  <c r="C40" i="37"/>
  <c r="C19" i="37"/>
  <c r="C8" i="37"/>
  <c r="C39" i="37"/>
  <c r="C43" i="37"/>
  <c r="C38" i="37"/>
  <c r="C33" i="37"/>
  <c r="C37" i="37"/>
  <c r="C13" i="37"/>
  <c r="C20" i="37"/>
  <c r="C25" i="37"/>
  <c r="C10" i="37"/>
  <c r="C35" i="37"/>
  <c r="C14" i="37"/>
  <c r="C12" i="37"/>
  <c r="C24" i="37"/>
  <c r="C26" i="37"/>
  <c r="C11" i="37"/>
  <c r="R44" i="30"/>
  <c r="R48" i="30"/>
  <c r="R46" i="30"/>
  <c r="R47" i="30"/>
  <c r="C44" i="37" l="1"/>
  <c r="R49" i="30"/>
  <c r="D48" i="3"/>
  <c r="C43" i="3"/>
  <c r="C48" i="3"/>
  <c r="K49" i="3" l="1"/>
  <c r="N49" i="3"/>
  <c r="M49" i="3"/>
  <c r="D49" i="3"/>
  <c r="C49" i="3"/>
  <c r="G49" i="3"/>
  <c r="J49" i="3"/>
  <c r="E49" i="3"/>
  <c r="I49" i="3"/>
  <c r="Q49" i="3"/>
  <c r="H49" i="3"/>
  <c r="L49" i="3"/>
  <c r="O49" i="3"/>
  <c r="P49" i="3"/>
  <c r="F49" i="3"/>
  <c r="H15" i="36" l="1"/>
  <c r="H11" i="36"/>
  <c r="H16" i="36"/>
  <c r="H22" i="36"/>
  <c r="H27" i="36"/>
  <c r="H10" i="36"/>
  <c r="H6" i="36"/>
  <c r="H18" i="36"/>
  <c r="H31" i="36"/>
  <c r="H30" i="36"/>
  <c r="H26" i="36"/>
  <c r="H9" i="36"/>
  <c r="H21" i="36"/>
  <c r="H13" i="36"/>
  <c r="H12" i="36"/>
  <c r="H7" i="36"/>
  <c r="H17" i="36"/>
  <c r="H25" i="36"/>
  <c r="H24" i="36"/>
  <c r="H20" i="36"/>
  <c r="H23" i="36"/>
  <c r="H14" i="36"/>
  <c r="H8" i="36"/>
  <c r="H28" i="36"/>
  <c r="H29" i="36"/>
  <c r="H19" i="36"/>
  <c r="D15" i="36"/>
  <c r="D20" i="36"/>
  <c r="D11" i="36"/>
  <c r="D23" i="36"/>
  <c r="D16" i="36"/>
  <c r="D14" i="36"/>
  <c r="D22" i="36"/>
  <c r="D8" i="36"/>
  <c r="D27" i="36"/>
  <c r="D28" i="36"/>
  <c r="D10" i="36"/>
  <c r="D31" i="36"/>
  <c r="D26" i="36"/>
  <c r="D21" i="36"/>
  <c r="D12" i="36"/>
  <c r="D17" i="36"/>
  <c r="D24" i="36"/>
  <c r="D29" i="36"/>
  <c r="D6" i="36"/>
  <c r="D19" i="36"/>
  <c r="D18" i="36"/>
  <c r="D30" i="36"/>
  <c r="D9" i="36"/>
  <c r="D13" i="36"/>
  <c r="D7" i="36"/>
  <c r="D25" i="36"/>
  <c r="G15" i="36"/>
  <c r="G31" i="36"/>
  <c r="G20" i="36"/>
  <c r="G30" i="36"/>
  <c r="G11" i="36"/>
  <c r="G26" i="36"/>
  <c r="G23" i="36"/>
  <c r="G9" i="36"/>
  <c r="G16" i="36"/>
  <c r="G21" i="36"/>
  <c r="G14" i="36"/>
  <c r="G13" i="36"/>
  <c r="G22" i="36"/>
  <c r="G12" i="36"/>
  <c r="G8" i="36"/>
  <c r="G7" i="36"/>
  <c r="G27" i="36"/>
  <c r="G17" i="36"/>
  <c r="G28" i="36"/>
  <c r="G25" i="36"/>
  <c r="G10" i="36"/>
  <c r="G24" i="36"/>
  <c r="G29" i="36"/>
  <c r="G6" i="36"/>
  <c r="G19" i="36"/>
  <c r="G18" i="36"/>
  <c r="F15" i="36"/>
  <c r="F31" i="36"/>
  <c r="F20" i="36"/>
  <c r="F30" i="36"/>
  <c r="F11" i="36"/>
  <c r="F26" i="36"/>
  <c r="F23" i="36"/>
  <c r="F9" i="36"/>
  <c r="F16" i="36"/>
  <c r="F21" i="36"/>
  <c r="F14" i="36"/>
  <c r="F13" i="36"/>
  <c r="F22" i="36"/>
  <c r="F12" i="36"/>
  <c r="F8" i="36"/>
  <c r="F7" i="36"/>
  <c r="F27" i="36"/>
  <c r="F17" i="36"/>
  <c r="F28" i="36"/>
  <c r="F25" i="36"/>
  <c r="F10" i="36"/>
  <c r="F24" i="36"/>
  <c r="F29" i="36"/>
  <c r="F6" i="36"/>
  <c r="F19" i="36"/>
  <c r="F18" i="36"/>
  <c r="F32" i="36" s="1"/>
  <c r="E16" i="36"/>
  <c r="E21" i="36"/>
  <c r="E14" i="36"/>
  <c r="E13" i="36"/>
  <c r="E22" i="36"/>
  <c r="E12" i="36"/>
  <c r="E8" i="36"/>
  <c r="E7" i="36"/>
  <c r="E27" i="36"/>
  <c r="E17" i="36"/>
  <c r="E28" i="36"/>
  <c r="E25" i="36"/>
  <c r="E10" i="36"/>
  <c r="E24" i="36"/>
  <c r="E15" i="36"/>
  <c r="E31" i="36"/>
  <c r="E20" i="36"/>
  <c r="E30" i="36"/>
  <c r="E11" i="36"/>
  <c r="E26" i="36"/>
  <c r="E23" i="36"/>
  <c r="E9" i="36"/>
  <c r="E29" i="36"/>
  <c r="E6" i="36"/>
  <c r="E19" i="36"/>
  <c r="E18" i="36"/>
  <c r="I15" i="36"/>
  <c r="I31" i="36"/>
  <c r="I20" i="36"/>
  <c r="I30" i="36"/>
  <c r="I11" i="36"/>
  <c r="I26" i="36"/>
  <c r="I23" i="36"/>
  <c r="I9" i="36"/>
  <c r="I16" i="36"/>
  <c r="I21" i="36"/>
  <c r="I14" i="36"/>
  <c r="I13" i="36"/>
  <c r="I22" i="36"/>
  <c r="I12" i="36"/>
  <c r="I8" i="36"/>
  <c r="I7" i="36"/>
  <c r="I27" i="36"/>
  <c r="I17" i="36"/>
  <c r="I28" i="36"/>
  <c r="I25" i="36"/>
  <c r="I10" i="36"/>
  <c r="I24" i="36"/>
  <c r="I29" i="36"/>
  <c r="I19" i="36"/>
  <c r="I6" i="36"/>
  <c r="I18" i="36"/>
  <c r="I32" i="36" s="1"/>
  <c r="H32" i="36" l="1"/>
  <c r="D32" i="36"/>
  <c r="E32" i="36"/>
  <c r="G32" i="36"/>
  <c r="F37" i="5"/>
  <c r="J37" i="5"/>
  <c r="N37" i="5"/>
  <c r="E32" i="6"/>
  <c r="J32" i="6"/>
  <c r="N32" i="6"/>
  <c r="E37" i="6"/>
  <c r="I37" i="6"/>
  <c r="M37" i="6"/>
  <c r="Q37" i="6"/>
  <c r="D32" i="7"/>
  <c r="I32" i="7"/>
  <c r="M32" i="7"/>
  <c r="Q32" i="7"/>
  <c r="D37" i="7"/>
  <c r="H37" i="7"/>
  <c r="L37" i="7"/>
  <c r="P37" i="7"/>
  <c r="F32" i="6"/>
  <c r="K32" i="6"/>
  <c r="O32" i="6"/>
  <c r="E32" i="7"/>
  <c r="J32" i="7"/>
  <c r="N32" i="7"/>
  <c r="F32" i="5"/>
  <c r="O32" i="5"/>
  <c r="L32" i="5"/>
  <c r="G37" i="5"/>
  <c r="O37" i="5"/>
  <c r="J37" i="6"/>
  <c r="I37" i="7"/>
  <c r="M37" i="7"/>
  <c r="I32" i="5"/>
  <c r="M32" i="5"/>
  <c r="K32" i="5"/>
  <c r="H32" i="5"/>
  <c r="P32" i="5"/>
  <c r="C37" i="5"/>
  <c r="K37" i="5"/>
  <c r="F37" i="6"/>
  <c r="N37" i="6"/>
  <c r="E37" i="7"/>
  <c r="Q37" i="7"/>
  <c r="E32" i="5"/>
  <c r="J32" i="5"/>
  <c r="N32" i="5"/>
  <c r="D37" i="5"/>
  <c r="H37" i="5"/>
  <c r="L37" i="5"/>
  <c r="P37" i="5"/>
  <c r="C32" i="6"/>
  <c r="H32" i="6"/>
  <c r="P32" i="6"/>
  <c r="C37" i="6"/>
  <c r="G37" i="6"/>
  <c r="K37" i="6"/>
  <c r="O37" i="6"/>
  <c r="F32" i="7"/>
  <c r="K32" i="7"/>
  <c r="O32" i="7"/>
  <c r="F37" i="7"/>
  <c r="J37" i="7"/>
  <c r="N37" i="7"/>
  <c r="E37" i="5"/>
  <c r="I37" i="5"/>
  <c r="M37" i="5"/>
  <c r="Q37" i="5"/>
  <c r="D32" i="6"/>
  <c r="I32" i="6"/>
  <c r="M32" i="6"/>
  <c r="Q32" i="6"/>
  <c r="D37" i="6"/>
  <c r="H37" i="6"/>
  <c r="L37" i="6"/>
  <c r="P37" i="6"/>
  <c r="C32" i="7"/>
  <c r="H32" i="7"/>
  <c r="L32" i="7"/>
  <c r="P32" i="7"/>
  <c r="C37" i="7"/>
  <c r="G37" i="7"/>
  <c r="K37" i="7"/>
  <c r="O37" i="7"/>
  <c r="D32" i="5"/>
  <c r="G32" i="7" l="1"/>
  <c r="D32" i="8"/>
  <c r="E32" i="8"/>
  <c r="I32" i="8"/>
  <c r="N32" i="8"/>
  <c r="G32" i="5"/>
  <c r="K32" i="8"/>
  <c r="M32" i="8"/>
  <c r="L32" i="8"/>
  <c r="F32" i="8"/>
  <c r="H32" i="8"/>
  <c r="Q32" i="8"/>
  <c r="O32" i="8"/>
  <c r="P32" i="8"/>
  <c r="J32" i="8"/>
  <c r="G32" i="8" l="1"/>
  <c r="L37" i="8" l="1"/>
  <c r="N37" i="8"/>
  <c r="P37" i="8"/>
  <c r="Q37" i="8"/>
  <c r="E37" i="8"/>
  <c r="I37" i="8"/>
  <c r="D37" i="8"/>
  <c r="K37" i="8"/>
  <c r="F37" i="8"/>
  <c r="M37" i="8"/>
  <c r="H37" i="8"/>
  <c r="O37" i="8"/>
  <c r="J37" i="8"/>
  <c r="G37" i="8" l="1"/>
  <c r="C37" i="8" l="1"/>
  <c r="D43" i="28"/>
  <c r="E43" i="28"/>
  <c r="F43" i="28"/>
  <c r="G43" i="28"/>
  <c r="H43" i="28"/>
  <c r="I43" i="28"/>
  <c r="J43" i="28"/>
  <c r="K43" i="28"/>
  <c r="L43" i="28"/>
  <c r="M43" i="28"/>
  <c r="N43" i="28"/>
  <c r="O43" i="28"/>
  <c r="P43" i="28"/>
  <c r="Q43" i="28"/>
  <c r="D48" i="28" l="1"/>
  <c r="E48" i="28"/>
  <c r="F48" i="28"/>
  <c r="G48" i="28"/>
  <c r="H48" i="28"/>
  <c r="I48" i="28"/>
  <c r="J48" i="28"/>
  <c r="K48" i="28"/>
  <c r="L48" i="28"/>
  <c r="M48" i="28"/>
  <c r="N48" i="28"/>
  <c r="O48" i="28"/>
  <c r="P48" i="28"/>
  <c r="C48" i="28"/>
  <c r="C43" i="14" l="1"/>
  <c r="D49" i="15"/>
  <c r="D49" i="16" s="1"/>
  <c r="E49" i="15"/>
  <c r="E49" i="16" s="1"/>
  <c r="F49" i="15"/>
  <c r="F49" i="16" s="1"/>
  <c r="G49" i="15"/>
  <c r="G49" i="16" s="1"/>
  <c r="H49" i="15"/>
  <c r="H49" i="16" s="1"/>
  <c r="I49" i="15"/>
  <c r="I49" i="16" s="1"/>
  <c r="J49" i="15"/>
  <c r="J49" i="16" s="1"/>
  <c r="K49" i="15"/>
  <c r="K49" i="16" s="1"/>
  <c r="L49" i="15"/>
  <c r="L49" i="16" s="1"/>
  <c r="M49" i="15"/>
  <c r="M49" i="16" s="1"/>
  <c r="N49" i="15"/>
  <c r="N49" i="16" s="1"/>
  <c r="O49" i="15"/>
  <c r="O49" i="16" s="1"/>
  <c r="P49" i="15"/>
  <c r="P49" i="16" s="1"/>
  <c r="C49" i="15"/>
  <c r="Q49" i="15" l="1"/>
  <c r="Q49" i="16" s="1"/>
  <c r="C49" i="16"/>
  <c r="C44" i="17"/>
  <c r="D37" i="4" l="1"/>
  <c r="E37" i="4"/>
  <c r="F37" i="4"/>
  <c r="G37" i="4"/>
  <c r="H37" i="4"/>
  <c r="I37" i="4"/>
  <c r="J37" i="4"/>
  <c r="K37" i="4"/>
  <c r="L37" i="4"/>
  <c r="M37" i="4"/>
  <c r="N37" i="4"/>
  <c r="O37" i="4"/>
  <c r="P37" i="4"/>
  <c r="Q37" i="4"/>
  <c r="C37" i="4"/>
  <c r="C32" i="4"/>
  <c r="D32" i="4"/>
  <c r="E32" i="4"/>
  <c r="F32" i="4"/>
  <c r="G32" i="4"/>
  <c r="H32" i="4"/>
  <c r="I32" i="4"/>
  <c r="J32" i="4"/>
  <c r="K32" i="4"/>
  <c r="L32" i="4"/>
  <c r="M32" i="4"/>
  <c r="N32" i="4"/>
  <c r="O32" i="4"/>
  <c r="P32" i="4"/>
  <c r="Q32" i="4"/>
  <c r="O48" i="14"/>
  <c r="N48" i="14"/>
  <c r="M48" i="14"/>
  <c r="L48" i="14"/>
  <c r="K48" i="14"/>
  <c r="J48" i="14"/>
  <c r="I48" i="14"/>
  <c r="H48" i="14"/>
  <c r="G48" i="14"/>
  <c r="F48" i="14"/>
  <c r="E48" i="14"/>
  <c r="D48" i="14"/>
  <c r="C48" i="14"/>
  <c r="J38" i="9"/>
  <c r="I38" i="9"/>
  <c r="H38" i="9"/>
  <c r="G38" i="9"/>
  <c r="F38" i="9"/>
  <c r="E38" i="9"/>
  <c r="D38" i="9"/>
  <c r="C38" i="9"/>
  <c r="K36" i="9" l="1"/>
  <c r="K37" i="9"/>
  <c r="K35" i="9"/>
  <c r="G34" i="36"/>
  <c r="G35" i="36"/>
  <c r="G36" i="36"/>
  <c r="D35" i="36"/>
  <c r="D34" i="36"/>
  <c r="D36" i="36"/>
  <c r="H34" i="36"/>
  <c r="H36" i="36"/>
  <c r="H35" i="36"/>
  <c r="E34" i="36"/>
  <c r="E36" i="36"/>
  <c r="E35" i="36"/>
  <c r="F34" i="36"/>
  <c r="F35" i="36"/>
  <c r="F36" i="36"/>
  <c r="J36" i="36"/>
  <c r="J34" i="36"/>
  <c r="J35" i="36"/>
  <c r="C34" i="36"/>
  <c r="C35" i="36"/>
  <c r="C36" i="36"/>
  <c r="I34" i="36"/>
  <c r="I35" i="36"/>
  <c r="I36" i="36"/>
  <c r="I37" i="36" s="1"/>
  <c r="K38" i="4"/>
  <c r="G38" i="4"/>
  <c r="D38" i="4"/>
  <c r="O38" i="4"/>
  <c r="C38" i="4"/>
  <c r="J38" i="4"/>
  <c r="P38" i="4"/>
  <c r="I38" i="4"/>
  <c r="N38" i="4"/>
  <c r="H38" i="4"/>
  <c r="F38" i="4"/>
  <c r="L38" i="4"/>
  <c r="M38" i="4"/>
  <c r="Q38" i="4"/>
  <c r="E38" i="4"/>
  <c r="J37" i="36" l="1"/>
  <c r="H37" i="36"/>
  <c r="F37" i="36"/>
  <c r="G37" i="36"/>
  <c r="D37" i="36"/>
  <c r="E37" i="36"/>
  <c r="C37" i="36"/>
  <c r="K38" i="9"/>
</calcChain>
</file>

<file path=xl/sharedStrings.xml><?xml version="1.0" encoding="utf-8"?>
<sst xmlns="http://schemas.openxmlformats.org/spreadsheetml/2006/main" count="1737" uniqueCount="313">
  <si>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</si>
  <si>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</si>
  <si>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</si>
  <si>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</si>
  <si>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</si>
  <si>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</si>
  <si>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</si>
  <si>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</si>
  <si>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</si>
  <si>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</si>
  <si>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</si>
  <si>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</si>
  <si>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</si>
  <si>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</si>
  <si>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</si>
  <si>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</si>
  <si>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</si>
  <si>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</si>
  <si>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</si>
  <si>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</si>
  <si>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</si>
  <si>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 xml:space="preserve">CANNON ASSURANCE COMPANY </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</si>
  <si>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</si>
  <si>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</si>
  <si>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</si>
  <si>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</si>
  <si>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</si>
  <si>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</si>
  <si>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</si>
  <si>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</si>
  <si>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</si>
  <si>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</si>
  <si>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</si>
  <si>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</si>
  <si>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</si>
  <si>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</si>
  <si>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</si>
  <si>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</si>
  <si>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</si>
  <si>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 xml:space="preserve">PACIS INSURANCE COMPANY </t>
  </si>
  <si>
    <t>TAKAFUL INSURANCE OF AFRICA</t>
  </si>
  <si>
    <t>TAUSI ASSURANCE COMPANY</t>
  </si>
  <si>
    <t xml:space="preserve">THE KENYAN ALLIANCE INSURANCE </t>
  </si>
  <si>
    <t xml:space="preserve">THE MONARCH INSURANCE </t>
  </si>
  <si>
    <t xml:space="preserve">TRIDENT INSURANCE COMPANY </t>
  </si>
  <si>
    <t>UAP INSURANCE COMPANY</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</si>
  <si>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</si>
  <si>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</si>
  <si>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</si>
  <si>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</si>
  <si>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</si>
  <si>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</si>
  <si>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</si>
  <si>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</si>
  <si>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</si>
  <si>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</si>
  <si>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</si>
  <si>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</si>
  <si>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GEMINIA INSURANCE COMPANY</t>
  </si>
  <si>
    <t xml:space="preserve">ICEA LION LIFE ASSURANCE </t>
  </si>
  <si>
    <t xml:space="preserve">JUBILEE INSURANCE COMPANY </t>
  </si>
  <si>
    <t>KENINDIA ASSURANCE COMPANY</t>
  </si>
  <si>
    <t xml:space="preserve">METROPOLITAN INSURANCE </t>
  </si>
  <si>
    <t xml:space="preserve">OLD MUTUAL LIFE ASSURANCE </t>
  </si>
  <si>
    <t xml:space="preserve">PIONEER ASSURANCE COMPANY </t>
  </si>
  <si>
    <t>THE KENYAN ALLIANCE INSURANCE</t>
  </si>
  <si>
    <t>THE MONARCH INSURANCE</t>
  </si>
  <si>
    <t>UAP LIFE ASSURANCE COMPANY</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</si>
  <si>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</si>
  <si>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</si>
  <si>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</si>
  <si>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</si>
  <si>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</si>
  <si>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</si>
  <si>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</si>
  <si>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</si>
  <si>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</si>
  <si>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</si>
  <si>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</si>
  <si>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</si>
  <si>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</si>
  <si>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</si>
  <si>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</si>
  <si>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</si>
  <si>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</si>
  <si>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</si>
  <si>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</si>
  <si>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</si>
  <si>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</si>
  <si>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SAHAM INSURANCE COMPANY</t>
  </si>
  <si>
    <t>Claims</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</si>
  <si>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</si>
  <si>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</si>
  <si>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</si>
  <si>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</si>
  <si>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</si>
  <si>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</si>
  <si>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</si>
  <si>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</si>
  <si>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</si>
  <si>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</si>
  <si>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</si>
  <si>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</si>
  <si>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</si>
  <si>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</si>
  <si>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</si>
  <si>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APA LIFE ASSURANCE COMPANY</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</si>
  <si>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</si>
  <si>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</si>
  <si>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</si>
  <si>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</si>
  <si>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</si>
  <si>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</si>
  <si>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</si>
  <si>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</si>
  <si>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</si>
  <si>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</si>
  <si>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</si>
  <si>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</si>
  <si>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</si>
  <si>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</si>
  <si>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</si>
  <si>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</si>
  <si>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</si>
  <si>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</si>
  <si>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</si>
  <si>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</si>
  <si>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</si>
  <si>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</si>
  <si>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</si>
  <si>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</si>
  <si>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</si>
  <si>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</si>
  <si>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</si>
  <si>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</si>
  <si>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</si>
  <si>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</si>
  <si>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</si>
  <si>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</si>
  <si>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</si>
  <si>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</si>
  <si>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</si>
  <si>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</si>
  <si>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</si>
  <si>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</si>
  <si>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</si>
  <si>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</si>
  <si>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</si>
  <si>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</si>
  <si>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</si>
  <si>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</si>
  <si>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METROPOLITAN LIFE ASSURANCE</t>
  </si>
  <si>
    <t>Ordinary Shares UnQuoted</t>
  </si>
  <si>
    <t xml:space="preserve">AAR INSURANCE KENYA </t>
  </si>
  <si>
    <t xml:space="preserve">AFRICAN MERCHANT ASSURANCE COMPANY </t>
  </si>
  <si>
    <t xml:space="preserve">AIG INSURANCE COMPANY </t>
  </si>
  <si>
    <t xml:space="preserve">APA INSURANCE COMPANY </t>
  </si>
  <si>
    <t xml:space="preserve">CONTINENTAL REINSURANCE </t>
  </si>
  <si>
    <t xml:space="preserve">DIRECTLINE ASSURANCE COMPANY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</si>
  <si>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</si>
  <si>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</si>
  <si>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</si>
  <si>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</si>
  <si>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</si>
  <si>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</si>
  <si>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</si>
  <si>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</si>
  <si>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</si>
  <si>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</si>
  <si>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TAKAFUL INSURANCE OF AFRICA </t>
  </si>
  <si>
    <t>THE KENYAN ALLIANCE INSURANCE COMPANY</t>
  </si>
  <si>
    <t>THE MONARCH INSURANCE COMPANY</t>
  </si>
  <si>
    <t xml:space="preserve">UAP INSURANCE COMPANY </t>
  </si>
  <si>
    <t xml:space="preserve">XPLICO INSURANCE COMPANY </t>
  </si>
  <si>
    <t xml:space="preserve">Gross Direct Premium </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</si>
  <si>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</si>
  <si>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</si>
  <si>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</si>
  <si>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</si>
  <si>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</si>
  <si>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</si>
  <si>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</si>
  <si>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</si>
  <si>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</si>
  <si>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Inward Reinsurance</t>
  </si>
  <si>
    <t>KENYA ORIENT LIFE ASSURANCE</t>
  </si>
  <si>
    <t>Continued next page</t>
  </si>
  <si>
    <t>LIBERTY LIFE ASSURANCE</t>
  </si>
  <si>
    <t>PRUDENTIAL LIFE ASSURANCE</t>
  </si>
  <si>
    <t>SAHAM ASSURANCE</t>
  </si>
  <si>
    <t>LIBERTY LIFE ASSURANCE COMPANY</t>
  </si>
  <si>
    <t>BRITAM GENERAL INSURANCE COMPANY</t>
  </si>
  <si>
    <t xml:space="preserve">PHOENIX OF EAST AFRICA ASSURANCE </t>
  </si>
  <si>
    <t>RESOLUTION  INSURANCE COMPANY</t>
  </si>
  <si>
    <t>BRITAM GENERAL INSURANCE</t>
  </si>
  <si>
    <t xml:space="preserve">Permanent Health </t>
  </si>
  <si>
    <t>PACIS INSURANCE COMPANY</t>
  </si>
  <si>
    <t>PHOENIX OF EAST AFRICA</t>
  </si>
  <si>
    <t>RESOLUTION INSURANCE COMPANY</t>
  </si>
  <si>
    <t xml:space="preserve">SAHAM INSURANCE COMPANY </t>
  </si>
  <si>
    <t>BARCLAYS LIFE</t>
  </si>
  <si>
    <t xml:space="preserve">TOTAL </t>
  </si>
  <si>
    <t>ALLIANZ INSURANCE COMPANY</t>
  </si>
  <si>
    <t>TABLE OF CONTENTS</t>
  </si>
  <si>
    <t>Link</t>
  </si>
  <si>
    <t>Description</t>
  </si>
  <si>
    <t>INSURANCE REGULATORY AUTHORITY</t>
  </si>
  <si>
    <t>Quarterly</t>
  </si>
  <si>
    <t>Annual</t>
  </si>
  <si>
    <t>Quarterly (Unaudited)</t>
  </si>
  <si>
    <t>QUARTER</t>
  </si>
  <si>
    <t>BRITAM LIFE ASSURANCE</t>
  </si>
  <si>
    <t>SANLAM LIFE ASSURANCE</t>
  </si>
  <si>
    <t xml:space="preserve"> YEAR</t>
  </si>
  <si>
    <t>PIONEER INSURANCE COMPANY</t>
  </si>
  <si>
    <t>SANLAM INSURANE COMPANY</t>
  </si>
  <si>
    <t xml:space="preserve">PIONEER GENERAL INSURANCE </t>
  </si>
  <si>
    <t>SANLAM INSURANCE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</si>
  <si>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</si>
  <si>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</si>
  <si>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</si>
  <si>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</si>
  <si>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</si>
  <si>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</si>
  <si>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</si>
  <si>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</si>
  <si>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</si>
  <si>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</si>
  <si>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</si>
  <si>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</si>
  <si>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</si>
  <si>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</si>
  <si>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</si>
  <si>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</si>
  <si>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</si>
  <si>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</si>
  <si>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</si>
  <si>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12'</t>
  </si>
  <si>
    <t>APPENDIX 13'</t>
  </si>
  <si>
    <t>APPENDIX 14'</t>
  </si>
  <si>
    <t>APPENDIX 15'</t>
  </si>
  <si>
    <t>APPENDIX 16'</t>
  </si>
  <si>
    <t>APPENDIX 17'</t>
  </si>
  <si>
    <t>APPENDIX 18'</t>
  </si>
  <si>
    <t>APPENDIX 19'</t>
  </si>
  <si>
    <t>APPENDIX 20 i'</t>
  </si>
  <si>
    <t>APPENDIX 20 ii'</t>
  </si>
  <si>
    <t>APPENDIX 20 iii'</t>
  </si>
  <si>
    <t>APPENDIX 21 i'</t>
  </si>
  <si>
    <t>APPENDIX 21 ii'</t>
  </si>
  <si>
    <t>APPENDIX 21 iii'</t>
  </si>
  <si>
    <t>APPENDIX  21 iv'</t>
  </si>
  <si>
    <t>Reinsures</t>
  </si>
  <si>
    <t>TYPE OF INDUSTRY STATISTICS</t>
  </si>
  <si>
    <t>PERIOD ENDED</t>
  </si>
  <si>
    <t>RELIANCE AND LIMITATIONS</t>
  </si>
  <si>
    <t xml:space="preserve">31st December </t>
  </si>
  <si>
    <t>SUMMARY OF GENERAL INSURANCE BUSINESS PROFIT &amp; LOSS ACCOUNTS FOR THE PERIOD ENDED 31.12.2017</t>
  </si>
  <si>
    <t>SUMMARY OF LONG TERM INSURANCE BUSINESS PROFIT &amp; LOSS ACCOUNTS  FOR THE PERIOD ENDED 31.12.2017</t>
  </si>
  <si>
    <t>SUMMARY OF LONG TERM INSURANCE BUSINESS GROSS PREMIUM INCOME FOR THE PERIOD ENDED 31.12.2017</t>
  </si>
  <si>
    <t>SUMMARY OF LONG TERM INSURANCE BUSINESS MARKET SHARE PER CLASS FOR THE PERIOD ENDED 31.12.2017</t>
  </si>
  <si>
    <t>SUMMARY OF LIFE ASSURANCE BUSINESS REVENUE ACCOUNTS FOR THE PERIOD ENDED 31.12.2017</t>
  </si>
  <si>
    <t>SUMMARY OF ANNUITIES BUSINESS REVENUE ACCOUNTS FOR THE PERIOD ENDED 31.12.2017</t>
  </si>
  <si>
    <t>SUMMARY OF GROUP LIFE BUSINESS REVENUE ACCOUNTS FOR THE PERIOD ENDED 31.12.2017</t>
  </si>
  <si>
    <t>SUMMARY OF INVESTMENTS BUSINESS REVENUE ACCOUNTS FOR THE PERIOD ENDED 31.12.2017</t>
  </si>
  <si>
    <t>SUMMARY OF PERMANENT HEALTH BUSINESS REVENUE ACCOUNTS FOR THE PERIOD ENDED 31.12.2017</t>
  </si>
  <si>
    <t>SUMMARY OF COMBINED LONG TERM BUSINESS REVENUE ACCOUNTS FOR THE PERIOD ENDED 31.12.2017</t>
  </si>
  <si>
    <t>SUMMARY OF GROSS  PREMIUM INCOME UNDER GENERAL INSURANCE BUSINESS FOR THE PERIOD ENDED 31.12.2017</t>
  </si>
  <si>
    <t>SUMMARY OF CLAIMS INCURRED UNDER GENERAL INSURANCE BUSINESS FOR THE PERIOD ENDED 31.12.2017</t>
  </si>
  <si>
    <t>SUMMARY OF INCURRED CLAIMS RATIOS UNDER GENERAL INSURANCE BUSINESS FOR THE PERIOD ENDED 31.12.2017</t>
  </si>
  <si>
    <t>SUMMARY OF GENERAL INSURANCE BUSINESS REVENUE ACCOUNTS FOR THE PERIOD ENDED 31.12.2017</t>
  </si>
  <si>
    <t>SUMMARY OF GENERAL INSURANCE BUSINESS BALANCE SHEETS AS AT 31.12.2017</t>
  </si>
  <si>
    <t>SUMMARY OF PENSIONS BUSINESS REVENUE ACCOUNTS FOR THE PERIOD ENDED 31.12.2017</t>
  </si>
  <si>
    <t>2017 QUARTER FOUR STATISTICS</t>
  </si>
  <si>
    <t>SUMMARY OF UNDERWRITING PROFITS UNDER GENERAL INSURANCE BUSINESS FOR THE PERIOD ENDED 31.12.2017</t>
  </si>
  <si>
    <t>SUMMARY OF LONG TERM INSURANCE BUSINESS BALANCE SHEETS AS AT 31.12.2017</t>
  </si>
  <si>
    <t>SUMMARY OF LONG TERM INSURANCE BUSINESS BALANCE SHEETS AS AT31.12.2017</t>
  </si>
  <si>
    <t>SUMMARY OF CLAIMS PAID UNDER GENERAL INSURANCE BUSINESS FOR THE PERIOD ENDED 31.12.2017</t>
  </si>
  <si>
    <t>SUMMARY OF GENERAL INSURANCE BUSINESS MARKET SHARE PER CLASS FOR THE PERIOD ENDED 31.12.2017</t>
  </si>
  <si>
    <t>SUMMARY OF GROUP CREDIT BUSINESS REVENUE ACCOUNTS FOR THE PERIOD ENDED 31.12.2017</t>
  </si>
  <si>
    <t>APPENDIX 1: SUMMARY OF GENERAL INSURANCE BUSINESS PROFIT &amp; LOSS ACCOUNTS FOR THE PERIOD ENDED 31.12.2017</t>
  </si>
  <si>
    <t>APPENDIX 15: SUMMARY OF CLAIMS PAID UNDER GENERAL INSURANCE BUSINESS FOR THE PERIOD ENDED 31.12.2017</t>
  </si>
  <si>
    <t>APPENDIX 13: SUMMARY OF GROSS  PREMIUM INCOME UNDER GENERAL INSURANCE BUSINESS FOR THE PERIOD ENDED 31.12.2017</t>
  </si>
  <si>
    <t>APPENDIX 14: SUMMARY OF GENERAL INSURANCE BUSINESS MARKET SHARE (GROSS PREMIUM INCOME) PER CLASS FOR THE PERIOD ENDED 31.12.2017</t>
  </si>
  <si>
    <t>APPENDIX 16: SUMMARY OF CLAIMS INCURRED UNDER GENERAL INSURANCE BUSINESS FOR THE PERIOD ENDED 31.12.2017</t>
  </si>
  <si>
    <t>APPENDIX 18: SUMMARY OF UNDERWRITING PROFITS UNDER GENERAL INSURANCE BUSINESS FOR THE PERIOD ENDED 31.12.2017</t>
  </si>
  <si>
    <t>APPENDIX 18: SUMMARY OF NET EARNED PREMIUM INCOME UNDER GENERAL INSURANCE BUSINESS FOR THE PERIOD ENDED 31.12.2017</t>
  </si>
  <si>
    <t>APPENDIX 17: SUMMARY OF INCURRED CLAIMS RATIOS UNDER GENERAL INSURANCE BUSINESS FOR THE PERIOD ENDED 31.12.2017</t>
  </si>
  <si>
    <t>APPENDIX 19: SUMMARY OF GENERAL INSURANCE BUSINESS REVENUE ACCOUNTS FOR THE PERIOD ENDED 31.12.2017</t>
  </si>
  <si>
    <t>APPENDIX 18: SUMMARY OF MANAGEMENT EXPENSES UNDER GENERAL INSURANCE BUSINESS FOR THE PERIOD ENDED 31.12.2017</t>
  </si>
  <si>
    <t>APPENDIX 18: SUMMARY OF COMMISSIONS UNDER GENERAL INSURANCE BUSINESS FOR THE PERIOD ENDED 31.12.2017</t>
  </si>
  <si>
    <t>APPENDIX 18: SUMMARY OF NET PREMIUM INCOME UNDER GENERAL INSURANCE BUSINESS FOR THE PERIOD ENDED 31.12.2017</t>
  </si>
  <si>
    <t>APPENDIX 21 iv: SUMMARY OF GENERAL INSURANCE BUSINESS BALANCE SHEETS AS AT 31.12.2017</t>
  </si>
  <si>
    <t>APPENDIX 21 iii: SUMMARY OF GENERAL INSURANCE BUSINESS BALANCE SHEETS AS AT 31.12.2017</t>
  </si>
  <si>
    <t>APPENDIX 21 ii: SUMMARY OF GENERAL INSURANCE BUSINESS BALANCE SHEETS AS AT 31.12.2017</t>
  </si>
  <si>
    <t>APPENDIX 21 i: SUMMARY OF GENERAL INSURANCE BUSINESS BALANCE SHEETS AS AT 31.12.2017</t>
  </si>
  <si>
    <t>APPENDIX 2: SUMMARY OF LONG TERM INSURANCE BUSINESS PROFIT &amp; LOSS ACCOUNTS  FOR THE PERIOD ENDED 31.12.2017</t>
  </si>
  <si>
    <t>APPENDIX 3: SUMMARY OF LONG TERM INSURANCE BUSINESS GROSS PREMIUM INCOME FOR THE PERIOD ENDED 31.12.2017</t>
  </si>
  <si>
    <t>APPENDIX 5: SUMMARY OF LIFE ASSURANCE BUSINESS REVENUE ACCOUNTS FOR THE PERIOD ENDED 31.12.2017</t>
  </si>
  <si>
    <t>APPENDIX 6: SUMMARY OF ANNUITIES BUSINESS REVENUE ACCOUNTS FOR THE PERIOD ENDED 31.12.2017</t>
  </si>
  <si>
    <t>APPENDIX 7: SUMMARY OF GROUP LIFE BUSINESS REVENUE ACCOUNTS FOR THE PERIOD ENDED 31.12.2017</t>
  </si>
  <si>
    <t>APPENDIX 8: SUMMARY OF GROUP CREDIT BUSINESS REVENUE ACCOUNTS FOR THE PERIOD ENDED 31.12.2017</t>
  </si>
  <si>
    <t>APPENDIX 9: SUMMARY OF INVESTMENTS BUSINESS REVENUE ACCOUNTS FOR THE PERIOD ENDED 31.12.2017</t>
  </si>
  <si>
    <t>APPENDIX 10: SUMMARY OF PERMANENT HEALTH BUSINESS REVENUE ACCOUNTS FOR THE PERIOD ENDED 31.12.2017</t>
  </si>
  <si>
    <t>APPENDIX 11: SUMMARY OF PENSIONS BUSINESS REVENUE ACCOUNTS FOR THE PERIOD ENDED 31.12.2017</t>
  </si>
  <si>
    <t>APPENDIX 12: SUMMARY OF COMBINED LONG TERM BUSINESS REVENUE ACCOUNTS FOR THE PERIOD ENDED 31.12.2017</t>
  </si>
  <si>
    <t>APPENDIX 4: SUMMARY OF LONG TERM INSURANCE BUSINESS MARKET SHARE (GROSS PREMIUM INCOME) PER CLASS FOR THE PERIOD ENDED 31.12.2017</t>
  </si>
  <si>
    <t>APPENDIX 20 iii: SUMMARY OF LONG TERM INSURANCE BUSINESS BALANCE SHEETS AS AT 31.12.2017</t>
  </si>
  <si>
    <t>APPENDIX 20 ii: SUMMARY OF LONG TERM INSURANCE BUSINESS BALANCE SHEETS AS AT 31.12.2017</t>
  </si>
  <si>
    <t>APPENDIX 20 i: SUMMARY OF LONG TERM INSURANCE BUSINESS BALANCE SHEETS AS AT 31.12.2017</t>
  </si>
  <si>
    <t>Figures in %</t>
  </si>
  <si>
    <t>figures in %</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</si>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</sst>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_(* #,##0_);_(* \(\ #,##0\ \);_(* &quot;-&quot;??_);_(\ @_ \)"/>
    <numFmt numFmtId="166" formatCode="_-* #,##0_-;\-* #,##0_-;_-* &quot;-&quot;??_-;_-@_-"/>
    <numFmt numFmtId="167" formatCode="0.0"/>
    <numFmt numFmtId="168" formatCode="_(* #,##0.00_);_(* \(\ #,##0.00\ \);_(* &quot;-&quot;??_);_(\ @_ \)"/>
    <numFmt numFmtId="169" formatCode="_(* #,##0_);_(* \(#,##0\);_(* &quot;-&quot;??_);_(@_)"/>
  </numFmts>
  <fonts count="45"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sz val="10"/>
      <name val="Bookman Old Style"/>
      <family val="1"/>
    </font>
    <font>
      <b/>
      <sz val="11"/>
      <color theme="1"/>
      <name val="Bookman Old Style"/>
      <family val="1"/>
    </font>
    <font>
      <i/>
      <sz val="11"/>
      <color theme="1"/>
      <name val="Bookman Old Style"/>
      <family val="1"/>
    </font>
    <font>
      <sz val="10"/>
      <color theme="1"/>
      <name val="Bookman Old Style"/>
      <family val="1"/>
    </font>
    <font>
      <i/>
      <sz val="8"/>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i/>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
      <i/>
      <sz val="11"/>
      <color theme="1"/>
      <name val="Calibri"/>
      <family val="2"/>
      <scheme val="minor"/>
    </font>
  </fonts>
  <fills count="10">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style="thick">
        <color rgb="FFA87C24"/>
      </left>
      <right style="thick">
        <color rgb="FFA87C24"/>
      </right>
      <top/>
      <bottom style="double">
        <color rgb="FFA87C24"/>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s>
  <cellStyleXfs count="5">
    <xf numFmtId="0" fontId="0" fillId="0" borderId="0"/>
    <xf numFmtId="164" fontId="2" fillId="0" borderId="0" applyFont="0" applyFill="0" applyBorder="0" applyAlignment="0" applyProtection="0"/>
    <xf numFmtId="0" fontId="1" fillId="0" borderId="0"/>
    <xf numFmtId="164" fontId="2" fillId="0" borderId="0" applyFont="0" applyFill="0" applyBorder="0" applyAlignment="0" applyProtection="0"/>
    <xf numFmtId="0" fontId="17" fillId="0" borderId="0" applyNumberFormat="0" applyFill="0" applyBorder="0" applyAlignment="0" applyProtection="0"/>
  </cellStyleXfs>
  <cellXfs count="296">
    <xf numFmtId="0" fontId="0" fillId="0" borderId="0" xfId="0"/>
    <xf numFmtId="0" fontId="0" fillId="0" borderId="0" xfId="0" applyFill="1"/>
    <xf numFmtId="0" fontId="0" fillId="0" borderId="0" xfId="0" applyAlignment="1"/>
    <xf numFmtId="0" fontId="3" fillId="0" borderId="0" xfId="0" applyFont="1"/>
    <xf numFmtId="0" fontId="0" fillId="0" borderId="0" xfId="0" applyAlignment="1">
      <alignment wrapText="1"/>
    </xf>
    <xf numFmtId="166" fontId="2" fillId="0" borderId="0" xfId="1" applyNumberFormat="1" applyFont="1"/>
    <xf numFmtId="0" fontId="0" fillId="0" borderId="0" xfId="0" applyFill="1" applyAlignment="1">
      <alignment wrapText="1"/>
    </xf>
    <xf numFmtId="165" fontId="7" fillId="2" borderId="1" xfId="1" applyNumberFormat="1" applyFont="1" applyFill="1" applyBorder="1" applyAlignment="1">
      <alignment horizontal="right" wrapText="1"/>
    </xf>
    <xf numFmtId="165" fontId="8" fillId="2" borderId="1" xfId="1" applyNumberFormat="1" applyFont="1" applyFill="1" applyBorder="1" applyAlignment="1">
      <alignment horizontal="right" wrapText="1"/>
    </xf>
    <xf numFmtId="0" fontId="10" fillId="0" borderId="0" xfId="0" applyFont="1"/>
    <xf numFmtId="165" fontId="10" fillId="0" borderId="0" xfId="0" applyNumberFormat="1" applyFont="1" applyFill="1"/>
    <xf numFmtId="0" fontId="10" fillId="0" borderId="0" xfId="0" applyFont="1" applyFill="1"/>
    <xf numFmtId="0" fontId="10" fillId="0" borderId="0" xfId="0" applyFont="1" applyAlignment="1"/>
    <xf numFmtId="0" fontId="4" fillId="0" borderId="0" xfId="0" applyFont="1" applyFill="1" applyBorder="1" applyAlignment="1">
      <alignment horizontal="left" wrapText="1"/>
    </xf>
    <xf numFmtId="0" fontId="10" fillId="0" borderId="0" xfId="0" applyFont="1" applyBorder="1"/>
    <xf numFmtId="0" fontId="10" fillId="0" borderId="1" xfId="0" applyFont="1" applyBorder="1"/>
    <xf numFmtId="0" fontId="7" fillId="2" borderId="2" xfId="0" applyFont="1" applyFill="1" applyBorder="1" applyAlignment="1"/>
    <xf numFmtId="2" fontId="12" fillId="0" borderId="1" xfId="0" applyNumberFormat="1" applyFont="1" applyBorder="1" applyAlignment="1"/>
    <xf numFmtId="0" fontId="7" fillId="2" borderId="1" xfId="0" applyFont="1" applyFill="1" applyBorder="1" applyAlignment="1"/>
    <xf numFmtId="164" fontId="8" fillId="2" borderId="1" xfId="1" applyNumberFormat="1" applyFont="1" applyFill="1" applyBorder="1" applyAlignment="1">
      <alignment horizontal="right"/>
    </xf>
    <xf numFmtId="0" fontId="12" fillId="0" borderId="0" xfId="0" applyFont="1"/>
    <xf numFmtId="0" fontId="12" fillId="0" borderId="0" xfId="0" applyFont="1" applyFill="1"/>
    <xf numFmtId="0" fontId="10" fillId="0" borderId="1" xfId="0" applyFont="1" applyFill="1" applyBorder="1"/>
    <xf numFmtId="166" fontId="7" fillId="0" borderId="1" xfId="1" applyNumberFormat="1" applyFont="1" applyFill="1" applyBorder="1" applyAlignment="1">
      <alignment horizontal="right" wrapText="1"/>
    </xf>
    <xf numFmtId="0" fontId="10" fillId="0" borderId="0" xfId="0" applyFont="1" applyFill="1" applyAlignment="1"/>
    <xf numFmtId="0" fontId="7" fillId="0" borderId="1" xfId="0" applyFont="1" applyFill="1" applyBorder="1" applyAlignment="1">
      <alignment wrapText="1"/>
    </xf>
    <xf numFmtId="165" fontId="7" fillId="0" borderId="1" xfId="1" applyNumberFormat="1" applyFont="1" applyFill="1" applyBorder="1" applyAlignment="1">
      <alignment horizontal="right" wrapText="1"/>
    </xf>
    <xf numFmtId="165" fontId="8" fillId="0" borderId="1" xfId="1" applyNumberFormat="1" applyFont="1" applyFill="1" applyBorder="1" applyAlignment="1">
      <alignment horizontal="right" wrapText="1"/>
    </xf>
    <xf numFmtId="0" fontId="10" fillId="0" borderId="0" xfId="0" applyFont="1" applyFill="1" applyBorder="1"/>
    <xf numFmtId="0" fontId="10" fillId="0" borderId="0" xfId="0" applyFont="1" applyFill="1" applyAlignment="1">
      <alignment vertical="center"/>
    </xf>
    <xf numFmtId="0" fontId="10" fillId="0" borderId="2" xfId="0" applyFont="1" applyBorder="1"/>
    <xf numFmtId="166" fontId="7" fillId="2" borderId="2" xfId="1" applyNumberFormat="1" applyFont="1" applyFill="1" applyBorder="1" applyAlignment="1">
      <alignment horizontal="right" wrapText="1"/>
    </xf>
    <xf numFmtId="164" fontId="10" fillId="0" borderId="1" xfId="0" applyNumberFormat="1" applyFont="1" applyBorder="1"/>
    <xf numFmtId="0" fontId="10" fillId="0" borderId="0" xfId="0" applyFont="1" applyFill="1" applyAlignment="1">
      <alignment wrapText="1"/>
    </xf>
    <xf numFmtId="166" fontId="10" fillId="0" borderId="0" xfId="0" applyNumberFormat="1" applyFont="1" applyFill="1"/>
    <xf numFmtId="166" fontId="10" fillId="0" borderId="0" xfId="1" applyNumberFormat="1" applyFont="1" applyFill="1" applyBorder="1"/>
    <xf numFmtId="166" fontId="10" fillId="0" borderId="0" xfId="1" applyNumberFormat="1" applyFont="1" applyFill="1"/>
    <xf numFmtId="166" fontId="12" fillId="0" borderId="0" xfId="0" applyNumberFormat="1" applyFont="1" applyFill="1"/>
    <xf numFmtId="169" fontId="7" fillId="2" borderId="1" xfId="1" applyNumberFormat="1" applyFont="1" applyFill="1" applyBorder="1" applyAlignment="1">
      <alignment horizontal="right" wrapText="1"/>
    </xf>
    <xf numFmtId="169" fontId="8" fillId="2" borderId="1" xfId="1" applyNumberFormat="1" applyFont="1" applyFill="1" applyBorder="1" applyAlignment="1">
      <alignment horizontal="right" wrapText="1"/>
    </xf>
    <xf numFmtId="0" fontId="0" fillId="0" borderId="0" xfId="0" applyFont="1" applyFill="1"/>
    <xf numFmtId="165" fontId="10" fillId="0" borderId="1" xfId="1" applyNumberFormat="1" applyFont="1" applyBorder="1" applyAlignment="1">
      <alignment horizontal="right" wrapText="1"/>
    </xf>
    <xf numFmtId="165" fontId="12" fillId="0" borderId="1" xfId="1" applyNumberFormat="1" applyFont="1" applyBorder="1" applyAlignment="1">
      <alignment horizontal="right" wrapText="1"/>
    </xf>
    <xf numFmtId="166" fontId="8" fillId="3" borderId="2" xfId="1" applyNumberFormat="1" applyFont="1" applyFill="1" applyBorder="1" applyAlignment="1">
      <alignment horizontal="right" wrapText="1"/>
    </xf>
    <xf numFmtId="166" fontId="14" fillId="0" borderId="0" xfId="1" applyNumberFormat="1" applyFont="1" applyBorder="1"/>
    <xf numFmtId="164" fontId="7" fillId="2" borderId="2" xfId="1" applyNumberFormat="1" applyFont="1" applyFill="1" applyBorder="1" applyAlignment="1">
      <alignment horizontal="right" wrapText="1"/>
    </xf>
    <xf numFmtId="0" fontId="0" fillId="4" borderId="0" xfId="0" applyFill="1"/>
    <xf numFmtId="0" fontId="0" fillId="4" borderId="10" xfId="0" applyFill="1" applyBorder="1"/>
    <xf numFmtId="0" fontId="0" fillId="4" borderId="12" xfId="0" applyFill="1" applyBorder="1"/>
    <xf numFmtId="0" fontId="0" fillId="4" borderId="13" xfId="0" applyFill="1" applyBorder="1"/>
    <xf numFmtId="0" fontId="0" fillId="4" borderId="11" xfId="0" applyFill="1" applyBorder="1"/>
    <xf numFmtId="0" fontId="0" fillId="4" borderId="14" xfId="0" applyFill="1" applyBorder="1"/>
    <xf numFmtId="0" fontId="0" fillId="4" borderId="0" xfId="0" applyFill="1" applyBorder="1"/>
    <xf numFmtId="0" fontId="0" fillId="4" borderId="0" xfId="0" applyFont="1" applyFill="1"/>
    <xf numFmtId="0" fontId="18" fillId="4" borderId="0" xfId="0" applyFont="1" applyFill="1" applyBorder="1"/>
    <xf numFmtId="0" fontId="19" fillId="4" borderId="0" xfId="0" applyFont="1" applyFill="1" applyBorder="1"/>
    <xf numFmtId="0" fontId="12" fillId="4" borderId="0" xfId="0" applyFont="1" applyFill="1" applyBorder="1"/>
    <xf numFmtId="0" fontId="0" fillId="4" borderId="0" xfId="0" applyFont="1" applyFill="1" applyBorder="1"/>
    <xf numFmtId="0" fontId="0" fillId="4" borderId="16" xfId="0" applyFill="1" applyBorder="1"/>
    <xf numFmtId="0" fontId="0" fillId="4" borderId="17" xfId="0" applyFill="1" applyBorder="1"/>
    <xf numFmtId="0" fontId="0" fillId="4" borderId="18" xfId="0" applyFill="1" applyBorder="1"/>
    <xf numFmtId="0" fontId="21" fillId="4" borderId="0" xfId="0" applyFont="1" applyFill="1" applyBorder="1" applyAlignment="1">
      <alignment horizontal="left" indent="17"/>
    </xf>
    <xf numFmtId="0" fontId="0" fillId="4" borderId="0" xfId="0" applyFill="1" applyBorder="1" applyAlignment="1">
      <alignment horizontal="left" indent="17"/>
    </xf>
    <xf numFmtId="0" fontId="12" fillId="4" borderId="0" xfId="0" applyFont="1" applyFill="1" applyBorder="1" applyAlignment="1">
      <alignment horizontal="left"/>
    </xf>
    <xf numFmtId="0" fontId="20" fillId="5" borderId="15" xfId="0" applyFont="1" applyFill="1" applyBorder="1" applyAlignment="1">
      <alignment horizontal="center" vertical="center"/>
    </xf>
    <xf numFmtId="0" fontId="9" fillId="0" borderId="0" xfId="0" applyFont="1" applyFill="1" applyBorder="1" applyAlignment="1">
      <alignment horizontal="left" wrapText="1"/>
    </xf>
    <xf numFmtId="0" fontId="12" fillId="0" borderId="23" xfId="0" applyFont="1" applyBorder="1" applyAlignment="1"/>
    <xf numFmtId="0" fontId="12" fillId="0" borderId="24" xfId="0" applyFont="1" applyBorder="1" applyAlignment="1"/>
    <xf numFmtId="0" fontId="23" fillId="0" borderId="1" xfId="0" applyFont="1" applyBorder="1" applyAlignment="1">
      <alignment wrapText="1"/>
    </xf>
    <xf numFmtId="0" fontId="22" fillId="0" borderId="1" xfId="0" applyFont="1" applyBorder="1" applyAlignment="1">
      <alignment horizontal="center" wrapText="1"/>
    </xf>
    <xf numFmtId="0" fontId="23" fillId="0" borderId="1" xfId="0" applyFont="1" applyBorder="1" applyAlignment="1">
      <alignment horizontal="center" wrapText="1"/>
    </xf>
    <xf numFmtId="0" fontId="0" fillId="0" borderId="0" xfId="0" applyFont="1"/>
    <xf numFmtId="0" fontId="24" fillId="8" borderId="1" xfId="0" applyFont="1" applyFill="1" applyBorder="1" applyAlignment="1">
      <alignment wrapText="1"/>
    </xf>
    <xf numFmtId="165" fontId="24" fillId="8" borderId="1" xfId="1" applyNumberFormat="1" applyFont="1" applyFill="1" applyBorder="1" applyAlignment="1">
      <alignment horizontal="right" wrapText="1"/>
    </xf>
    <xf numFmtId="165" fontId="24" fillId="8" borderId="1" xfId="1" applyNumberFormat="1" applyFont="1" applyFill="1" applyBorder="1" applyAlignment="1">
      <alignment wrapText="1"/>
    </xf>
    <xf numFmtId="0" fontId="25" fillId="0" borderId="0" xfId="0" applyFont="1" applyFill="1"/>
    <xf numFmtId="0" fontId="27" fillId="0" borderId="1" xfId="0" applyFont="1" applyBorder="1" applyAlignment="1">
      <alignment wrapText="1"/>
    </xf>
    <xf numFmtId="0" fontId="26" fillId="0" borderId="1" xfId="0" applyFont="1" applyBorder="1" applyAlignment="1">
      <alignment horizontal="left" wrapText="1"/>
    </xf>
    <xf numFmtId="0" fontId="26" fillId="0" borderId="1" xfId="0" applyFont="1" applyBorder="1" applyAlignment="1">
      <alignment horizontal="center" wrapText="1"/>
    </xf>
    <xf numFmtId="0" fontId="27" fillId="0" borderId="1" xfId="0" applyFont="1" applyBorder="1" applyAlignment="1">
      <alignment horizontal="center" wrapText="1"/>
    </xf>
    <xf numFmtId="0" fontId="7" fillId="0" borderId="1" xfId="0" applyFont="1" applyFill="1" applyBorder="1" applyAlignment="1"/>
    <xf numFmtId="0" fontId="28" fillId="0" borderId="0" xfId="0" applyFont="1"/>
    <xf numFmtId="0" fontId="29" fillId="8" borderId="1" xfId="0" applyFont="1" applyFill="1" applyBorder="1" applyAlignment="1">
      <alignment wrapText="1"/>
    </xf>
    <xf numFmtId="165" fontId="29" fillId="8" borderId="1" xfId="1" applyNumberFormat="1" applyFont="1" applyFill="1" applyBorder="1" applyAlignment="1">
      <alignment horizontal="right" wrapText="1"/>
    </xf>
    <xf numFmtId="0" fontId="25" fillId="0" borderId="0" xfId="0" applyFont="1"/>
    <xf numFmtId="0" fontId="30" fillId="2" borderId="1" xfId="0" applyFont="1" applyFill="1" applyBorder="1" applyAlignment="1">
      <alignment wrapText="1"/>
    </xf>
    <xf numFmtId="165" fontId="27" fillId="6" borderId="1" xfId="1" applyNumberFormat="1" applyFont="1" applyFill="1" applyBorder="1" applyAlignment="1">
      <alignment horizontal="right" wrapText="1"/>
    </xf>
    <xf numFmtId="0" fontId="12" fillId="6" borderId="1" xfId="0" applyFont="1" applyFill="1" applyBorder="1"/>
    <xf numFmtId="166" fontId="8" fillId="8" borderId="1" xfId="1" applyNumberFormat="1" applyFont="1" applyFill="1" applyBorder="1" applyAlignment="1">
      <alignment horizontal="center" wrapText="1"/>
    </xf>
    <xf numFmtId="166" fontId="5" fillId="6" borderId="1" xfId="1" applyNumberFormat="1" applyFont="1" applyFill="1" applyBorder="1" applyAlignment="1">
      <alignment horizontal="left" wrapText="1"/>
    </xf>
    <xf numFmtId="166" fontId="5" fillId="6" borderId="1" xfId="1" applyNumberFormat="1" applyFont="1" applyFill="1" applyBorder="1" applyAlignment="1">
      <alignment horizontal="right" wrapText="1"/>
    </xf>
    <xf numFmtId="164" fontId="5" fillId="6" borderId="1" xfId="1" applyNumberFormat="1" applyFont="1" applyFill="1" applyBorder="1" applyAlignment="1">
      <alignment horizontal="right" wrapText="1"/>
    </xf>
    <xf numFmtId="0" fontId="4" fillId="0" borderId="1" xfId="0" applyFont="1" applyFill="1" applyBorder="1"/>
    <xf numFmtId="0" fontId="6" fillId="0" borderId="1" xfId="0" applyFont="1" applyFill="1" applyBorder="1" applyAlignment="1">
      <alignment horizontal="center" wrapText="1"/>
    </xf>
    <xf numFmtId="0" fontId="5" fillId="0" borderId="1" xfId="0" applyFont="1" applyFill="1" applyBorder="1" applyAlignment="1">
      <alignment horizontal="center" wrapText="1"/>
    </xf>
    <xf numFmtId="0" fontId="4" fillId="6" borderId="1" xfId="0" applyFont="1" applyFill="1" applyBorder="1"/>
    <xf numFmtId="164" fontId="8" fillId="6" borderId="1" xfId="1" applyNumberFormat="1" applyFont="1" applyFill="1" applyBorder="1" applyAlignment="1">
      <alignment horizontal="center" wrapText="1"/>
    </xf>
    <xf numFmtId="0" fontId="4" fillId="0" borderId="1" xfId="0" applyFont="1" applyFill="1" applyBorder="1" applyAlignment="1">
      <alignment wrapText="1"/>
    </xf>
    <xf numFmtId="0" fontId="6" fillId="0" borderId="1" xfId="0" applyFont="1" applyFill="1" applyBorder="1" applyAlignment="1">
      <alignment horizontal="center"/>
    </xf>
    <xf numFmtId="169" fontId="8" fillId="8" borderId="1" xfId="1" applyNumberFormat="1" applyFont="1" applyFill="1" applyBorder="1" applyAlignment="1">
      <alignment horizontal="right" wrapText="1"/>
    </xf>
    <xf numFmtId="0" fontId="4" fillId="0" borderId="1" xfId="0" applyFont="1" applyFill="1" applyBorder="1" applyAlignment="1">
      <alignment horizontal="center" wrapText="1"/>
    </xf>
    <xf numFmtId="165" fontId="8" fillId="6" borderId="1" xfId="1" applyNumberFormat="1" applyFont="1" applyFill="1" applyBorder="1" applyAlignment="1">
      <alignment horizontal="right" wrapText="1"/>
    </xf>
    <xf numFmtId="165" fontId="8" fillId="8" borderId="1" xfId="1" applyNumberFormat="1" applyFont="1" applyFill="1" applyBorder="1" applyAlignment="1">
      <alignment horizontal="right" wrapText="1"/>
    </xf>
    <xf numFmtId="0" fontId="8" fillId="8" borderId="1" xfId="0" applyFont="1" applyFill="1" applyBorder="1" applyAlignment="1"/>
    <xf numFmtId="0" fontId="0" fillId="0" borderId="0" xfId="0" applyFill="1" applyAlignment="1"/>
    <xf numFmtId="0" fontId="7" fillId="0" borderId="2" xfId="0" applyFont="1" applyFill="1" applyBorder="1" applyAlignment="1"/>
    <xf numFmtId="168" fontId="7" fillId="0" borderId="1" xfId="1" applyNumberFormat="1" applyFont="1" applyFill="1" applyBorder="1" applyAlignment="1">
      <alignment horizontal="right" wrapText="1"/>
    </xf>
    <xf numFmtId="168" fontId="8" fillId="0" borderId="1" xfId="1" applyNumberFormat="1" applyFont="1" applyFill="1" applyBorder="1" applyAlignment="1">
      <alignment horizontal="right" wrapText="1"/>
    </xf>
    <xf numFmtId="0" fontId="8" fillId="6" borderId="1" xfId="0" applyFont="1" applyFill="1" applyBorder="1" applyAlignment="1"/>
    <xf numFmtId="168" fontId="8" fillId="6" borderId="1" xfId="1" applyNumberFormat="1" applyFont="1" applyFill="1" applyBorder="1" applyAlignment="1">
      <alignment horizontal="right" wrapText="1"/>
    </xf>
    <xf numFmtId="0" fontId="5" fillId="0" borderId="1" xfId="0" applyFont="1" applyFill="1" applyBorder="1" applyAlignment="1">
      <alignment wrapText="1"/>
    </xf>
    <xf numFmtId="165" fontId="7" fillId="0" borderId="2" xfId="1" applyNumberFormat="1" applyFont="1" applyFill="1" applyBorder="1" applyAlignment="1">
      <alignment horizontal="right" wrapText="1"/>
    </xf>
    <xf numFmtId="165" fontId="8" fillId="0" borderId="2" xfId="1" applyNumberFormat="1" applyFont="1" applyFill="1" applyBorder="1" applyAlignment="1">
      <alignment horizontal="right" wrapText="1"/>
    </xf>
    <xf numFmtId="165" fontId="8" fillId="5" borderId="1" xfId="1" applyNumberFormat="1" applyFont="1" applyFill="1" applyBorder="1" applyAlignment="1">
      <alignment horizontal="right" wrapText="1"/>
    </xf>
    <xf numFmtId="0" fontId="31" fillId="0" borderId="1" xfId="0" applyFont="1" applyFill="1" applyBorder="1" applyAlignment="1">
      <alignment wrapText="1"/>
    </xf>
    <xf numFmtId="165" fontId="31" fillId="0" borderId="2" xfId="1" applyNumberFormat="1" applyFont="1" applyFill="1" applyBorder="1" applyAlignment="1">
      <alignment horizontal="right" wrapText="1"/>
    </xf>
    <xf numFmtId="165" fontId="32" fillId="0" borderId="2" xfId="1" applyNumberFormat="1" applyFont="1" applyFill="1" applyBorder="1" applyAlignment="1">
      <alignment horizontal="right" wrapText="1"/>
    </xf>
    <xf numFmtId="165" fontId="31" fillId="0" borderId="1" xfId="1" applyNumberFormat="1" applyFont="1" applyFill="1" applyBorder="1" applyAlignment="1">
      <alignment horizontal="right" wrapText="1"/>
    </xf>
    <xf numFmtId="0" fontId="32" fillId="6" borderId="1" xfId="0" applyFont="1" applyFill="1" applyBorder="1" applyAlignment="1">
      <alignment wrapText="1"/>
    </xf>
    <xf numFmtId="165" fontId="32" fillId="6" borderId="1" xfId="1" applyNumberFormat="1" applyFont="1" applyFill="1" applyBorder="1" applyAlignment="1">
      <alignment horizontal="right" wrapText="1"/>
    </xf>
    <xf numFmtId="165" fontId="32" fillId="0" borderId="1" xfId="1" applyNumberFormat="1" applyFont="1" applyFill="1" applyBorder="1" applyAlignment="1">
      <alignment horizontal="right"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10" fillId="0" borderId="0" xfId="0" applyFont="1" applyFill="1" applyAlignment="1">
      <alignment horizontal="center" vertical="center"/>
    </xf>
    <xf numFmtId="0" fontId="7" fillId="0" borderId="2" xfId="0" applyNumberFormat="1" applyFont="1" applyFill="1" applyBorder="1" applyAlignment="1">
      <alignment wrapText="1"/>
    </xf>
    <xf numFmtId="167" fontId="7" fillId="0" borderId="2" xfId="1" applyNumberFormat="1" applyFont="1" applyFill="1" applyBorder="1" applyAlignment="1">
      <alignment horizontal="right" wrapText="1"/>
    </xf>
    <xf numFmtId="0" fontId="7" fillId="0" borderId="1" xfId="0" applyNumberFormat="1" applyFont="1" applyFill="1" applyBorder="1" applyAlignment="1">
      <alignment wrapText="1"/>
    </xf>
    <xf numFmtId="167" fontId="7" fillId="0" borderId="1" xfId="1" applyNumberFormat="1" applyFont="1" applyFill="1" applyBorder="1" applyAlignment="1">
      <alignment horizontal="right" wrapText="1"/>
    </xf>
    <xf numFmtId="0" fontId="8" fillId="6" borderId="1" xfId="0" applyNumberFormat="1" applyFont="1" applyFill="1" applyBorder="1" applyAlignment="1">
      <alignment wrapText="1"/>
    </xf>
    <xf numFmtId="167" fontId="8" fillId="6" borderId="2" xfId="1" applyNumberFormat="1" applyFont="1" applyFill="1" applyBorder="1" applyAlignment="1">
      <alignment horizontal="right" wrapText="1"/>
    </xf>
    <xf numFmtId="0" fontId="14" fillId="0" borderId="0" xfId="0" applyFont="1" applyFill="1"/>
    <xf numFmtId="165" fontId="32" fillId="0" borderId="0" xfId="1" applyNumberFormat="1" applyFont="1" applyFill="1" applyBorder="1" applyAlignment="1">
      <alignment horizontal="right" wrapText="1"/>
    </xf>
    <xf numFmtId="0" fontId="32" fillId="0" borderId="0" xfId="0" applyFont="1" applyFill="1" applyBorder="1" applyAlignment="1">
      <alignment horizontal="center" wrapText="1"/>
    </xf>
    <xf numFmtId="0" fontId="33" fillId="0" borderId="0" xfId="0" applyFont="1" applyFill="1" applyBorder="1" applyAlignment="1">
      <alignment horizontal="left" wrapText="1"/>
    </xf>
    <xf numFmtId="0" fontId="13" fillId="0" borderId="0" xfId="0" applyFont="1" applyFill="1"/>
    <xf numFmtId="165" fontId="8" fillId="6" borderId="3" xfId="1" applyNumberFormat="1" applyFont="1" applyFill="1" applyBorder="1" applyAlignment="1">
      <alignment horizontal="right" wrapText="1"/>
    </xf>
    <xf numFmtId="0" fontId="4" fillId="0" borderId="1" xfId="0" applyFont="1" applyFill="1" applyBorder="1" applyAlignment="1">
      <alignment horizontal="left" wrapText="1"/>
    </xf>
    <xf numFmtId="0" fontId="32" fillId="0" borderId="1" xfId="0" applyFont="1" applyFill="1" applyBorder="1" applyAlignment="1">
      <alignment horizontal="center" wrapText="1"/>
    </xf>
    <xf numFmtId="0" fontId="32" fillId="0" borderId="1" xfId="0" applyFont="1" applyFill="1" applyBorder="1" applyAlignment="1">
      <alignment horizontal="center" vertical="center" wrapText="1"/>
    </xf>
    <xf numFmtId="0" fontId="34" fillId="0" borderId="1" xfId="0" applyFont="1" applyFill="1" applyBorder="1" applyAlignment="1">
      <alignment horizontal="left"/>
    </xf>
    <xf numFmtId="0" fontId="35" fillId="5" borderId="1" xfId="0" applyFont="1" applyFill="1" applyBorder="1" applyAlignment="1">
      <alignment horizontal="left"/>
    </xf>
    <xf numFmtId="165" fontId="32" fillId="5" borderId="1" xfId="1" applyNumberFormat="1" applyFont="1" applyFill="1" applyBorder="1" applyAlignment="1">
      <alignment horizontal="right" wrapText="1"/>
    </xf>
    <xf numFmtId="0" fontId="16" fillId="0" borderId="1" xfId="0" applyFont="1" applyFill="1" applyBorder="1" applyAlignment="1">
      <alignment horizontal="left"/>
    </xf>
    <xf numFmtId="0" fontId="4" fillId="6" borderId="3" xfId="0" applyFont="1" applyFill="1" applyBorder="1" applyAlignment="1">
      <alignment horizontal="left"/>
    </xf>
    <xf numFmtId="165" fontId="32" fillId="6" borderId="3" xfId="1" applyNumberFormat="1" applyFont="1" applyFill="1" applyBorder="1" applyAlignment="1">
      <alignment horizontal="right" wrapText="1"/>
    </xf>
    <xf numFmtId="0" fontId="16" fillId="0" borderId="2" xfId="0" applyFont="1" applyFill="1" applyBorder="1" applyAlignment="1">
      <alignment horizontal="left"/>
    </xf>
    <xf numFmtId="166" fontId="13" fillId="0" borderId="0" xfId="1" applyNumberFormat="1" applyFont="1" applyFill="1"/>
    <xf numFmtId="166" fontId="4" fillId="0" borderId="1" xfId="1" applyNumberFormat="1" applyFont="1" applyFill="1" applyBorder="1" applyAlignment="1">
      <alignment horizontal="left" vertical="center" wrapText="1"/>
    </xf>
    <xf numFmtId="166" fontId="34" fillId="0" borderId="1" xfId="1" applyNumberFormat="1" applyFont="1" applyFill="1" applyBorder="1" applyAlignment="1">
      <alignment horizontal="left"/>
    </xf>
    <xf numFmtId="165" fontId="31" fillId="0" borderId="1" xfId="1" applyNumberFormat="1" applyFont="1" applyFill="1" applyBorder="1" applyAlignment="1">
      <alignment horizontal="center" wrapText="1"/>
    </xf>
    <xf numFmtId="166" fontId="35" fillId="5" borderId="1" xfId="1" applyNumberFormat="1" applyFont="1" applyFill="1" applyBorder="1" applyAlignment="1">
      <alignment horizontal="left"/>
    </xf>
    <xf numFmtId="165" fontId="32" fillId="5" borderId="1" xfId="1" applyNumberFormat="1" applyFont="1" applyFill="1" applyBorder="1" applyAlignment="1">
      <alignment horizontal="center" wrapText="1"/>
    </xf>
    <xf numFmtId="166" fontId="16" fillId="0" borderId="1" xfId="1" applyNumberFormat="1" applyFont="1" applyFill="1" applyBorder="1" applyAlignment="1">
      <alignment horizontal="left"/>
    </xf>
    <xf numFmtId="166" fontId="4" fillId="6" borderId="3" xfId="1" applyNumberFormat="1" applyFont="1" applyFill="1" applyBorder="1" applyAlignment="1">
      <alignment horizontal="left"/>
    </xf>
    <xf numFmtId="165" fontId="32" fillId="6" borderId="3" xfId="1" applyNumberFormat="1" applyFont="1" applyFill="1" applyBorder="1" applyAlignment="1">
      <alignment horizontal="center" wrapText="1"/>
    </xf>
    <xf numFmtId="166" fontId="16" fillId="0" borderId="2" xfId="1" applyNumberFormat="1" applyFont="1" applyFill="1" applyBorder="1" applyAlignment="1">
      <alignment horizontal="left"/>
    </xf>
    <xf numFmtId="165" fontId="31" fillId="0" borderId="2" xfId="1" applyNumberFormat="1" applyFont="1" applyFill="1" applyBorder="1" applyAlignment="1">
      <alignment horizontal="center" wrapText="1"/>
    </xf>
    <xf numFmtId="0" fontId="5" fillId="0" borderId="1" xfId="0" applyFont="1" applyFill="1" applyBorder="1" applyAlignment="1">
      <alignment horizontal="left" vertical="center" wrapText="1"/>
    </xf>
    <xf numFmtId="165" fontId="4" fillId="0" borderId="1" xfId="1" applyNumberFormat="1" applyFont="1" applyFill="1" applyBorder="1" applyAlignment="1">
      <alignment horizontal="left" wrapText="1"/>
    </xf>
    <xf numFmtId="165" fontId="4" fillId="5" borderId="1" xfId="1" applyNumberFormat="1" applyFont="1" applyFill="1" applyBorder="1" applyAlignment="1">
      <alignment horizontal="left" wrapText="1"/>
    </xf>
    <xf numFmtId="165" fontId="4" fillId="6" borderId="3" xfId="1" applyNumberFormat="1" applyFont="1" applyFill="1" applyBorder="1" applyAlignment="1">
      <alignment horizontal="left" wrapText="1"/>
    </xf>
    <xf numFmtId="165" fontId="4" fillId="0" borderId="2" xfId="1" applyNumberFormat="1" applyFont="1" applyFill="1" applyBorder="1" applyAlignment="1">
      <alignment horizontal="left" wrapText="1"/>
    </xf>
    <xf numFmtId="165" fontId="16" fillId="0" borderId="1" xfId="1" applyNumberFormat="1" applyFont="1" applyFill="1" applyBorder="1" applyAlignment="1">
      <alignment horizontal="center" wrapText="1"/>
    </xf>
    <xf numFmtId="0" fontId="5" fillId="0" borderId="2" xfId="2" applyFont="1" applyFill="1" applyBorder="1" applyAlignment="1">
      <alignment horizontal="left" wrapText="1"/>
    </xf>
    <xf numFmtId="0" fontId="8" fillId="0" borderId="1" xfId="2" applyFont="1" applyFill="1" applyBorder="1" applyAlignment="1">
      <alignment horizontal="center" wrapText="1"/>
    </xf>
    <xf numFmtId="166" fontId="11" fillId="0" borderId="1" xfId="1" applyNumberFormat="1" applyFont="1" applyFill="1" applyBorder="1" applyAlignment="1"/>
    <xf numFmtId="166" fontId="11" fillId="0" borderId="4" xfId="1" applyNumberFormat="1" applyFont="1" applyFill="1" applyBorder="1" applyAlignment="1"/>
    <xf numFmtId="165" fontId="7" fillId="0" borderId="4" xfId="1" applyNumberFormat="1" applyFont="1" applyFill="1" applyBorder="1" applyAlignment="1">
      <alignment horizontal="right" wrapText="1"/>
    </xf>
    <xf numFmtId="166" fontId="11" fillId="0" borderId="2" xfId="1" applyNumberFormat="1" applyFont="1" applyFill="1" applyBorder="1" applyAlignment="1"/>
    <xf numFmtId="166" fontId="7" fillId="0" borderId="2" xfId="1" applyNumberFormat="1" applyFont="1" applyFill="1" applyBorder="1" applyAlignment="1">
      <alignment horizontal="right" wrapText="1"/>
    </xf>
    <xf numFmtId="166" fontId="7" fillId="0" borderId="4" xfId="1" applyNumberFormat="1" applyFont="1" applyFill="1" applyBorder="1" applyAlignment="1">
      <alignment horizontal="right" wrapText="1"/>
    </xf>
    <xf numFmtId="166" fontId="5" fillId="6" borderId="3" xfId="1" applyNumberFormat="1" applyFont="1" applyFill="1" applyBorder="1" applyAlignment="1"/>
    <xf numFmtId="166" fontId="8" fillId="6" borderId="3" xfId="1" applyNumberFormat="1" applyFont="1" applyFill="1" applyBorder="1" applyAlignment="1">
      <alignment horizontal="right" wrapText="1"/>
    </xf>
    <xf numFmtId="166" fontId="5" fillId="5" borderId="1" xfId="1" applyNumberFormat="1" applyFont="1" applyFill="1" applyBorder="1" applyAlignment="1"/>
    <xf numFmtId="164" fontId="10" fillId="0" borderId="0" xfId="1" applyNumberFormat="1" applyFont="1" applyFill="1"/>
    <xf numFmtId="0" fontId="5" fillId="0" borderId="1" xfId="2" applyFont="1" applyFill="1" applyBorder="1" applyAlignment="1">
      <alignment horizontal="left" wrapText="1"/>
    </xf>
    <xf numFmtId="0" fontId="13" fillId="0" borderId="0" xfId="0" applyFont="1" applyFill="1" applyAlignment="1">
      <alignment horizontal="left"/>
    </xf>
    <xf numFmtId="0" fontId="13" fillId="0" borderId="9" xfId="0" applyFont="1" applyFill="1" applyBorder="1" applyAlignment="1">
      <alignment horizontal="left"/>
    </xf>
    <xf numFmtId="168" fontId="8" fillId="8" borderId="1" xfId="1" applyNumberFormat="1" applyFont="1" applyFill="1" applyBorder="1" applyAlignment="1">
      <alignment horizontal="right" wrapText="1"/>
    </xf>
    <xf numFmtId="0" fontId="5" fillId="0" borderId="1" xfId="0" applyFont="1" applyFill="1" applyBorder="1" applyAlignment="1">
      <alignment horizontal="center" wrapText="1"/>
    </xf>
    <xf numFmtId="0" fontId="14" fillId="0" borderId="25" xfId="0" applyFont="1" applyBorder="1" applyAlignment="1">
      <alignment horizontal="left"/>
    </xf>
    <xf numFmtId="0" fontId="14" fillId="0" borderId="26" xfId="0" applyFont="1" applyBorder="1" applyAlignment="1">
      <alignment horizontal="left"/>
    </xf>
    <xf numFmtId="0" fontId="14" fillId="0" borderId="27" xfId="0" applyFont="1" applyBorder="1" applyAlignment="1">
      <alignment horizontal="left"/>
    </xf>
    <xf numFmtId="164" fontId="8" fillId="2" borderId="2" xfId="1" applyNumberFormat="1" applyFont="1" applyFill="1" applyBorder="1" applyAlignment="1">
      <alignment horizontal="right" wrapText="1"/>
    </xf>
    <xf numFmtId="0" fontId="4" fillId="0" borderId="1" xfId="0" applyFont="1" applyFill="1" applyBorder="1" applyAlignment="1">
      <alignment horizontal="center" vertical="center" wrapText="1"/>
    </xf>
    <xf numFmtId="166" fontId="12" fillId="0" borderId="0" xfId="1" applyNumberFormat="1" applyFont="1" applyFill="1"/>
    <xf numFmtId="166" fontId="37" fillId="0" borderId="0" xfId="1" applyNumberFormat="1" applyFont="1" applyFill="1"/>
    <xf numFmtId="0" fontId="37" fillId="0" borderId="0" xfId="0" applyFont="1" applyFill="1"/>
    <xf numFmtId="0" fontId="10" fillId="0" borderId="11" xfId="0" applyFont="1" applyFill="1" applyBorder="1"/>
    <xf numFmtId="0" fontId="10" fillId="0" borderId="19" xfId="0" applyFont="1" applyBorder="1" applyAlignment="1"/>
    <xf numFmtId="0" fontId="10" fillId="0" borderId="20" xfId="0" applyFont="1" applyBorder="1" applyAlignment="1"/>
    <xf numFmtId="0" fontId="10" fillId="0" borderId="11" xfId="0" applyFont="1" applyFill="1" applyBorder="1" applyProtection="1"/>
    <xf numFmtId="0" fontId="41" fillId="0" borderId="28" xfId="4" quotePrefix="1" applyFont="1" applyBorder="1"/>
    <xf numFmtId="0" fontId="41" fillId="0" borderId="29" xfId="4" quotePrefix="1" applyFont="1" applyBorder="1"/>
    <xf numFmtId="0" fontId="42" fillId="0" borderId="0" xfId="4" applyFont="1"/>
    <xf numFmtId="0" fontId="41" fillId="0" borderId="30" xfId="4" quotePrefix="1" applyFont="1" applyBorder="1"/>
    <xf numFmtId="0" fontId="43" fillId="0" borderId="0" xfId="0" applyFont="1" applyAlignment="1"/>
    <xf numFmtId="0" fontId="5" fillId="0" borderId="1" xfId="0" applyFont="1" applyFill="1" applyBorder="1" applyAlignment="1">
      <alignment horizontal="center" wrapText="1"/>
    </xf>
    <xf numFmtId="169" fontId="10" fillId="0" borderId="0" xfId="0" applyNumberFormat="1" applyFont="1" applyFill="1"/>
    <xf numFmtId="0" fontId="5" fillId="0" borderId="1" xfId="0" applyFont="1" applyFill="1" applyBorder="1"/>
    <xf numFmtId="0" fontId="3" fillId="0" borderId="0" xfId="0" applyFont="1" applyFill="1" applyAlignment="1">
      <alignment wrapText="1"/>
    </xf>
    <xf numFmtId="166" fontId="32" fillId="0" borderId="1" xfId="1" applyNumberFormat="1" applyFont="1" applyFill="1" applyBorder="1" applyAlignment="1">
      <alignment horizontal="center" wrapText="1"/>
    </xf>
    <xf numFmtId="0" fontId="8" fillId="0" borderId="1" xfId="0" applyFont="1" applyFill="1" applyBorder="1" applyAlignment="1">
      <alignment horizontal="center" wrapText="1"/>
    </xf>
    <xf numFmtId="0" fontId="12" fillId="0" borderId="1" xfId="0" applyFont="1" applyFill="1" applyBorder="1"/>
    <xf numFmtId="0" fontId="20" fillId="6" borderId="15" xfId="0" applyFont="1" applyFill="1" applyBorder="1" applyAlignment="1">
      <alignment horizontal="center" vertical="center"/>
    </xf>
    <xf numFmtId="2" fontId="7" fillId="0" borderId="1" xfId="1" applyNumberFormat="1" applyFont="1" applyFill="1" applyBorder="1" applyAlignment="1">
      <alignment horizontal="right" wrapText="1"/>
    </xf>
    <xf numFmtId="2" fontId="8" fillId="0" borderId="1" xfId="1" applyNumberFormat="1" applyFont="1" applyFill="1" applyBorder="1" applyAlignment="1">
      <alignment horizontal="right" wrapText="1"/>
    </xf>
    <xf numFmtId="0" fontId="33" fillId="0" borderId="0" xfId="0" applyFont="1" applyFill="1" applyBorder="1" applyAlignment="1">
      <alignment horizontal="left" wrapText="1"/>
    </xf>
    <xf numFmtId="0" fontId="33" fillId="0" borderId="0" xfId="0" applyFont="1" applyFill="1" applyBorder="1" applyAlignment="1">
      <alignment horizontal="left" wrapText="1"/>
    </xf>
    <xf numFmtId="3" fontId="32" fillId="5" borderId="1" xfId="1" applyNumberFormat="1" applyFont="1" applyFill="1" applyBorder="1" applyAlignment="1">
      <alignment horizontal="center" wrapText="1"/>
    </xf>
    <xf numFmtId="3" fontId="32" fillId="6" borderId="3" xfId="1" applyNumberFormat="1" applyFont="1" applyFill="1" applyBorder="1" applyAlignment="1">
      <alignment horizontal="center" wrapText="1"/>
    </xf>
    <xf numFmtId="166" fontId="10" fillId="0" borderId="0" xfId="0" applyNumberFormat="1" applyFont="1"/>
    <xf numFmtId="4" fontId="8" fillId="6" borderId="1" xfId="1" applyNumberFormat="1" applyFont="1" applyFill="1" applyBorder="1" applyAlignment="1">
      <alignment horizontal="right" wrapText="1"/>
    </xf>
    <xf numFmtId="169" fontId="8" fillId="8" borderId="1" xfId="1" applyNumberFormat="1" applyFont="1" applyFill="1" applyBorder="1" applyAlignment="1">
      <alignment horizontal="right"/>
    </xf>
    <xf numFmtId="0" fontId="36" fillId="0" borderId="32" xfId="0" applyFont="1" applyBorder="1" applyAlignment="1">
      <alignment horizontal="center"/>
    </xf>
    <xf numFmtId="0" fontId="36" fillId="0" borderId="33" xfId="0" applyFont="1" applyBorder="1" applyAlignment="1">
      <alignment horizontal="center"/>
    </xf>
    <xf numFmtId="0" fontId="36" fillId="0" borderId="34" xfId="0" applyFont="1" applyBorder="1" applyAlignment="1">
      <alignment horizontal="center"/>
    </xf>
    <xf numFmtId="0" fontId="10" fillId="0" borderId="35" xfId="0" applyFont="1" applyBorder="1" applyAlignment="1">
      <alignment horizontal="left" vertical="center" wrapText="1"/>
    </xf>
    <xf numFmtId="0" fontId="10" fillId="0" borderId="31"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0"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40" fillId="0" borderId="21" xfId="0" applyFont="1" applyBorder="1" applyAlignment="1">
      <alignment horizontal="left" indent="5"/>
    </xf>
    <xf numFmtId="0" fontId="40" fillId="0" borderId="22" xfId="0" applyFont="1" applyBorder="1" applyAlignment="1">
      <alignment horizontal="left" indent="5"/>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9" fillId="0" borderId="21" xfId="0" applyFont="1" applyBorder="1" applyAlignment="1">
      <alignment horizontal="center"/>
    </xf>
    <xf numFmtId="0" fontId="39" fillId="0" borderId="22" xfId="0" applyFont="1" applyBorder="1" applyAlignment="1">
      <alignment horizontal="center"/>
    </xf>
    <xf numFmtId="0" fontId="22" fillId="6" borderId="5" xfId="0" applyFont="1" applyFill="1" applyBorder="1" applyAlignment="1">
      <alignment horizontal="left" wrapText="1"/>
    </xf>
    <xf numFmtId="0" fontId="22" fillId="6" borderId="6" xfId="0" applyFont="1" applyFill="1" applyBorder="1" applyAlignment="1">
      <alignment horizontal="left" wrapText="1"/>
    </xf>
    <xf numFmtId="0" fontId="22" fillId="6" borderId="7" xfId="0" applyFont="1" applyFill="1" applyBorder="1" applyAlignment="1">
      <alignment horizontal="left" wrapText="1"/>
    </xf>
    <xf numFmtId="0" fontId="24" fillId="9" borderId="5" xfId="0" applyFont="1" applyFill="1" applyBorder="1" applyAlignment="1">
      <alignment horizontal="center" wrapText="1"/>
    </xf>
    <xf numFmtId="0" fontId="24" fillId="9" borderId="6" xfId="0" applyFont="1" applyFill="1" applyBorder="1" applyAlignment="1">
      <alignment horizontal="center" wrapText="1"/>
    </xf>
    <xf numFmtId="0" fontId="24" fillId="9" borderId="7" xfId="0" applyFont="1" applyFill="1" applyBorder="1" applyAlignment="1">
      <alignment horizontal="center" wrapText="1"/>
    </xf>
    <xf numFmtId="0" fontId="9" fillId="0" borderId="8" xfId="0" applyFont="1" applyFill="1" applyBorder="1" applyAlignment="1">
      <alignment horizontal="left" wrapText="1"/>
    </xf>
    <xf numFmtId="0" fontId="23" fillId="7" borderId="5" xfId="0" applyFont="1" applyFill="1" applyBorder="1" applyAlignment="1">
      <alignment horizontal="center" wrapText="1"/>
    </xf>
    <xf numFmtId="0" fontId="23" fillId="7" borderId="6" xfId="0" applyFont="1" applyFill="1" applyBorder="1" applyAlignment="1">
      <alignment horizontal="center" wrapText="1"/>
    </xf>
    <xf numFmtId="0" fontId="23" fillId="7" borderId="7" xfId="0" applyFont="1" applyFill="1" applyBorder="1" applyAlignment="1">
      <alignment horizontal="center" wrapText="1"/>
    </xf>
    <xf numFmtId="0" fontId="27" fillId="7" borderId="5" xfId="0" applyFont="1" applyFill="1" applyBorder="1" applyAlignment="1">
      <alignment horizontal="center" wrapText="1"/>
    </xf>
    <xf numFmtId="0" fontId="27" fillId="7" borderId="6" xfId="0" applyFont="1" applyFill="1" applyBorder="1" applyAlignment="1">
      <alignment horizontal="center" wrapText="1"/>
    </xf>
    <xf numFmtId="0" fontId="27" fillId="7" borderId="7" xfId="0" applyFont="1" applyFill="1" applyBorder="1" applyAlignment="1">
      <alignment horizontal="center" wrapText="1"/>
    </xf>
    <xf numFmtId="0" fontId="26" fillId="6" borderId="1" xfId="0" applyFont="1" applyFill="1" applyBorder="1" applyAlignment="1">
      <alignment horizontal="left" wrapText="1"/>
    </xf>
    <xf numFmtId="0" fontId="9" fillId="0" borderId="0" xfId="0" applyFont="1" applyFill="1" applyBorder="1" applyAlignment="1">
      <alignment horizontal="left" wrapText="1"/>
    </xf>
    <xf numFmtId="0" fontId="12" fillId="6" borderId="1" xfId="0" applyFont="1" applyFill="1" applyBorder="1" applyAlignment="1">
      <alignment horizontal="left"/>
    </xf>
    <xf numFmtId="0" fontId="12" fillId="7" borderId="5" xfId="0" applyFont="1" applyFill="1" applyBorder="1" applyAlignment="1">
      <alignment horizontal="center"/>
    </xf>
    <xf numFmtId="0" fontId="12" fillId="7" borderId="6" xfId="0" applyFont="1" applyFill="1" applyBorder="1" applyAlignment="1">
      <alignment horizontal="center"/>
    </xf>
    <xf numFmtId="0" fontId="12" fillId="7" borderId="7" xfId="0" applyFont="1" applyFill="1" applyBorder="1" applyAlignment="1">
      <alignment horizontal="center"/>
    </xf>
    <xf numFmtId="0" fontId="13" fillId="0" borderId="0" xfId="0" applyFont="1" applyBorder="1" applyAlignment="1">
      <alignment horizontal="left"/>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3" fillId="6" borderId="1" xfId="0" applyFont="1" applyFill="1" applyBorder="1" applyAlignment="1">
      <alignment horizontal="left"/>
    </xf>
    <xf numFmtId="0" fontId="13" fillId="0" borderId="8" xfId="0" applyFont="1" applyBorder="1" applyAlignment="1">
      <alignment horizontal="left"/>
    </xf>
    <xf numFmtId="0" fontId="12" fillId="5" borderId="5" xfId="0" applyFont="1" applyFill="1" applyBorder="1" applyAlignment="1">
      <alignment horizontal="center"/>
    </xf>
    <xf numFmtId="0" fontId="12" fillId="5" borderId="6" xfId="0" applyFont="1" applyFill="1" applyBorder="1" applyAlignment="1">
      <alignment horizontal="center"/>
    </xf>
    <xf numFmtId="0" fontId="12" fillId="5" borderId="7" xfId="0" applyFont="1" applyFill="1" applyBorder="1" applyAlignment="1">
      <alignment horizontal="center"/>
    </xf>
    <xf numFmtId="0" fontId="4" fillId="6" borderId="1" xfId="0" applyFont="1" applyFill="1" applyBorder="1" applyAlignment="1">
      <alignment horizontal="left"/>
    </xf>
    <xf numFmtId="0" fontId="13" fillId="0" borderId="8" xfId="0" applyFont="1" applyFill="1" applyBorder="1" applyAlignment="1">
      <alignment horizontal="left"/>
    </xf>
    <xf numFmtId="0" fontId="4" fillId="6" borderId="5" xfId="0" applyFont="1" applyFill="1" applyBorder="1" applyAlignment="1">
      <alignment horizontal="left"/>
    </xf>
    <xf numFmtId="0" fontId="4" fillId="6" borderId="6" xfId="0" applyFont="1" applyFill="1" applyBorder="1" applyAlignment="1">
      <alignment horizontal="left"/>
    </xf>
    <xf numFmtId="0" fontId="4" fillId="6" borderId="7" xfId="0" applyFont="1" applyFill="1" applyBorder="1" applyAlignment="1">
      <alignment horizontal="left"/>
    </xf>
    <xf numFmtId="0" fontId="5" fillId="5" borderId="5" xfId="0" applyFont="1" applyFill="1" applyBorder="1" applyAlignment="1">
      <alignment horizontal="center"/>
    </xf>
    <xf numFmtId="0" fontId="5" fillId="5" borderId="6" xfId="0" applyFont="1" applyFill="1" applyBorder="1" applyAlignment="1">
      <alignment horizontal="center"/>
    </xf>
    <xf numFmtId="0" fontId="5" fillId="5" borderId="7" xfId="0" applyFont="1" applyFill="1" applyBorder="1" applyAlignment="1">
      <alignment horizont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wrapText="1"/>
    </xf>
    <xf numFmtId="0" fontId="15" fillId="0" borderId="8" xfId="0" applyFont="1" applyBorder="1" applyAlignment="1">
      <alignment horizontal="left"/>
    </xf>
    <xf numFmtId="0" fontId="5" fillId="0" borderId="1" xfId="0" applyFont="1" applyFill="1" applyBorder="1" applyAlignment="1">
      <alignment horizontal="center" vertical="center"/>
    </xf>
    <xf numFmtId="0" fontId="5" fillId="6" borderId="5" xfId="0" applyFont="1" applyFill="1" applyBorder="1" applyAlignment="1">
      <alignment horizontal="left"/>
    </xf>
    <xf numFmtId="0" fontId="5" fillId="6" borderId="6" xfId="0" applyFont="1" applyFill="1" applyBorder="1" applyAlignment="1">
      <alignment horizontal="left"/>
    </xf>
    <xf numFmtId="0" fontId="5" fillId="6" borderId="7" xfId="0" applyFont="1" applyFill="1" applyBorder="1" applyAlignment="1">
      <alignment horizontal="left"/>
    </xf>
    <xf numFmtId="0" fontId="6" fillId="0" borderId="1" xfId="0" applyFont="1" applyFill="1" applyBorder="1" applyAlignment="1">
      <alignment horizontal="center" vertical="center" wrapText="1"/>
    </xf>
    <xf numFmtId="0" fontId="44" fillId="0" borderId="8" xfId="0" applyFont="1" applyFill="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2" fillId="5" borderId="1" xfId="0" applyFont="1" applyFill="1" applyBorder="1" applyAlignment="1">
      <alignment horizontal="center" wrapText="1"/>
    </xf>
    <xf numFmtId="0" fontId="33" fillId="0" borderId="0" xfId="0" applyFont="1" applyFill="1" applyBorder="1" applyAlignment="1">
      <alignment horizontal="left" wrapText="1"/>
    </xf>
    <xf numFmtId="0" fontId="5" fillId="5" borderId="1" xfId="0" applyFont="1" applyFill="1" applyBorder="1" applyAlignment="1">
      <alignment horizontal="center" wrapText="1"/>
    </xf>
    <xf numFmtId="0" fontId="33" fillId="0" borderId="8" xfId="0" applyFont="1" applyFill="1" applyBorder="1" applyAlignment="1">
      <alignment horizontal="left" wrapText="1"/>
    </xf>
    <xf numFmtId="0" fontId="13" fillId="0" borderId="0" xfId="0" applyFont="1" applyFill="1" applyAlignment="1">
      <alignment horizontal="left"/>
    </xf>
    <xf numFmtId="0" fontId="13" fillId="0" borderId="0" xfId="0" applyFont="1" applyFill="1" applyBorder="1" applyAlignment="1">
      <alignment horizontal="right"/>
    </xf>
    <xf numFmtId="166" fontId="13" fillId="0" borderId="9" xfId="1" applyNumberFormat="1" applyFont="1" applyFill="1" applyBorder="1" applyAlignment="1">
      <alignment horizontal="left"/>
    </xf>
    <xf numFmtId="166" fontId="13" fillId="0" borderId="0" xfId="1" applyNumberFormat="1" applyFont="1" applyFill="1" applyAlignment="1">
      <alignment horizontal="left"/>
    </xf>
    <xf numFmtId="166" fontId="13" fillId="0" borderId="0" xfId="1" applyNumberFormat="1" applyFont="1" applyFill="1" applyBorder="1" applyAlignment="1">
      <alignment horizontal="right"/>
    </xf>
    <xf numFmtId="166" fontId="12" fillId="6" borderId="5" xfId="1" applyNumberFormat="1" applyFont="1" applyFill="1" applyBorder="1" applyAlignment="1">
      <alignment horizontal="left"/>
    </xf>
    <xf numFmtId="166" fontId="12" fillId="6" borderId="6" xfId="1" applyNumberFormat="1" applyFont="1" applyFill="1" applyBorder="1" applyAlignment="1">
      <alignment horizontal="left"/>
    </xf>
    <xf numFmtId="166" fontId="12" fillId="6" borderId="7" xfId="1" applyNumberFormat="1" applyFont="1" applyFill="1" applyBorder="1" applyAlignment="1">
      <alignment horizontal="left"/>
    </xf>
    <xf numFmtId="0" fontId="12" fillId="6" borderId="5" xfId="0" applyFont="1" applyFill="1" applyBorder="1" applyAlignment="1">
      <alignment horizontal="left"/>
    </xf>
    <xf numFmtId="0" fontId="12" fillId="6" borderId="6" xfId="0" applyFont="1" applyFill="1" applyBorder="1" applyAlignment="1">
      <alignment horizontal="left"/>
    </xf>
    <xf numFmtId="0" fontId="12" fillId="6" borderId="7" xfId="0" applyFont="1" applyFill="1" applyBorder="1" applyAlignment="1">
      <alignment horizontal="left"/>
    </xf>
    <xf numFmtId="0" fontId="13" fillId="0" borderId="0" xfId="0" applyFont="1" applyFill="1" applyBorder="1" applyAlignment="1">
      <alignment horizontal="left"/>
    </xf>
    <xf numFmtId="0" fontId="10" fillId="0" borderId="9" xfId="0" applyFont="1" applyFill="1" applyBorder="1" applyAlignment="1">
      <alignment horizontal="left"/>
    </xf>
  </cellXfs>
  <cellStyles count="5">
    <cellStyle name="Comma" xfId="1" builtinId="3"/>
    <cellStyle name="Comma 2" xfId="3"/>
    <cellStyle name="Hyperlink" xfId="4" builtinId="8"/>
    <cellStyle name="Normal" xfId="0" builtinId="0"/>
    <cellStyle name="Normal 2" xfId="2"/>
  </cellStyles>
  <dxfs count="0"/>
  <tableStyles count="0" defaultTableStyle="TableStyleMedium2" defaultPivotStyle="PivotStyleLight16"/>
  <colors>
    <mruColors>
      <color rgb="FF76B531"/>
      <color rgb="FF946D20"/>
      <color rgb="FFC7932B"/>
      <color rgb="FFA87C24"/>
      <color rgb="FFA2D668"/>
      <color rgb="FFF0A73C"/>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6'!A1"/><Relationship Id="rId1" Type="http://schemas.openxmlformats.org/officeDocument/2006/relationships/image" Target="../media/image5.png"/><Relationship Id="rId4" Type="http://schemas.openxmlformats.org/officeDocument/2006/relationships/hyperlink" Target="#'APPENDIX 8'!A1"/></Relationships>
</file>

<file path=xl/drawings/_rels/drawing1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7'!A1"/><Relationship Id="rId1" Type="http://schemas.openxmlformats.org/officeDocument/2006/relationships/image" Target="../media/image5.png"/><Relationship Id="rId4" Type="http://schemas.openxmlformats.org/officeDocument/2006/relationships/hyperlink" Target="#'APPENDIX 9'!A1"/></Relationships>
</file>

<file path=xl/drawings/_rels/drawing1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8'!A1"/><Relationship Id="rId1" Type="http://schemas.openxmlformats.org/officeDocument/2006/relationships/image" Target="../media/image5.png"/><Relationship Id="rId4" Type="http://schemas.openxmlformats.org/officeDocument/2006/relationships/hyperlink" Target="#'APPENDIX 10'!A1"/></Relationships>
</file>

<file path=xl/drawings/_rels/drawing1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9'!A1"/><Relationship Id="rId1" Type="http://schemas.openxmlformats.org/officeDocument/2006/relationships/image" Target="../media/image5.png"/><Relationship Id="rId4" Type="http://schemas.openxmlformats.org/officeDocument/2006/relationships/hyperlink" Target="#'APPENDIX 11'!A1"/></Relationships>
</file>

<file path=xl/drawings/_rels/drawing1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0'!A1"/><Relationship Id="rId1" Type="http://schemas.openxmlformats.org/officeDocument/2006/relationships/image" Target="../media/image5.png"/><Relationship Id="rId4" Type="http://schemas.openxmlformats.org/officeDocument/2006/relationships/hyperlink" Target="#'APPENDIX 12'!A1"/></Relationships>
</file>

<file path=xl/drawings/_rels/drawing1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1'!A1"/><Relationship Id="rId1" Type="http://schemas.openxmlformats.org/officeDocument/2006/relationships/image" Target="../media/image5.png"/><Relationship Id="rId4" Type="http://schemas.openxmlformats.org/officeDocument/2006/relationships/hyperlink" Target="#'APPENDIX 13'!A1"/></Relationships>
</file>

<file path=xl/drawings/_rels/drawing1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2'!A1"/><Relationship Id="rId1" Type="http://schemas.openxmlformats.org/officeDocument/2006/relationships/image" Target="../media/image5.png"/><Relationship Id="rId4" Type="http://schemas.openxmlformats.org/officeDocument/2006/relationships/hyperlink" Target="#'APPENDIX 14'!A1"/></Relationships>
</file>

<file path=xl/drawings/_rels/drawing1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3'!A1"/><Relationship Id="rId1" Type="http://schemas.openxmlformats.org/officeDocument/2006/relationships/image" Target="../media/image5.png"/><Relationship Id="rId4" Type="http://schemas.openxmlformats.org/officeDocument/2006/relationships/hyperlink" Target="#'APPENDIX 15'!A1"/></Relationships>
</file>

<file path=xl/drawings/_rels/drawing1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4'!A1"/><Relationship Id="rId1" Type="http://schemas.openxmlformats.org/officeDocument/2006/relationships/image" Target="../media/image5.png"/><Relationship Id="rId4" Type="http://schemas.openxmlformats.org/officeDocument/2006/relationships/hyperlink" Target="#'APPENDIX 16'!A1"/></Relationships>
</file>

<file path=xl/drawings/_rels/drawing1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5'!A1"/><Relationship Id="rId1" Type="http://schemas.openxmlformats.org/officeDocument/2006/relationships/image" Target="../media/image5.png"/><Relationship Id="rId4" Type="http://schemas.openxmlformats.org/officeDocument/2006/relationships/hyperlink" Target="#'APPENDIX 17'!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etails!A1"/><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6'!A1"/><Relationship Id="rId1" Type="http://schemas.openxmlformats.org/officeDocument/2006/relationships/image" Target="../media/image5.png"/><Relationship Id="rId4" Type="http://schemas.openxmlformats.org/officeDocument/2006/relationships/hyperlink" Target="#'APPENDIX 18'!A1"/></Relationships>
</file>

<file path=xl/drawings/_rels/drawing2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7'!A1"/><Relationship Id="rId1" Type="http://schemas.openxmlformats.org/officeDocument/2006/relationships/image" Target="../media/image5.png"/><Relationship Id="rId4" Type="http://schemas.openxmlformats.org/officeDocument/2006/relationships/hyperlink" Target="#'APPENDIX 19'!A1"/></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8'!A1"/><Relationship Id="rId1" Type="http://schemas.openxmlformats.org/officeDocument/2006/relationships/image" Target="../media/image5.png"/><Relationship Id="rId4" Type="http://schemas.openxmlformats.org/officeDocument/2006/relationships/hyperlink" Target="#'APPENDIX 20 i'!A1"/></Relationships>
</file>

<file path=xl/drawings/_rels/drawing2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9'!A1"/><Relationship Id="rId1" Type="http://schemas.openxmlformats.org/officeDocument/2006/relationships/image" Target="../media/image5.png"/><Relationship Id="rId4" Type="http://schemas.openxmlformats.org/officeDocument/2006/relationships/hyperlink" Target="#'APPENDIX 20 ii'!A1"/></Relationships>
</file>

<file path=xl/drawings/_rels/drawing2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A1"/><Relationship Id="rId1" Type="http://schemas.openxmlformats.org/officeDocument/2006/relationships/image" Target="../media/image5.png"/><Relationship Id="rId4" Type="http://schemas.openxmlformats.org/officeDocument/2006/relationships/hyperlink" Target="#'APPENDIX 20 iii'!A1"/></Relationships>
</file>

<file path=xl/drawings/_rels/drawing2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i'!A1"/><Relationship Id="rId1" Type="http://schemas.openxmlformats.org/officeDocument/2006/relationships/image" Target="../media/image5.png"/><Relationship Id="rId4" Type="http://schemas.openxmlformats.org/officeDocument/2006/relationships/hyperlink" Target="#'APPENDIX 21 i'!A1"/></Relationships>
</file>

<file path=xl/drawings/_rels/drawing3.xml.rels><?xml version="1.0" encoding="UTF-8" standalone="yes"?>
<Relationships xmlns="http://schemas.openxmlformats.org/package/2006/relationships"><Relationship Id="rId3" Type="http://schemas.openxmlformats.org/officeDocument/2006/relationships/hyperlink" Target="#'APPENDIX 1 '!B1"/><Relationship Id="rId2" Type="http://schemas.openxmlformats.org/officeDocument/2006/relationships/hyperlink" Target="#Details!A1"/><Relationship Id="rId1" Type="http://schemas.openxmlformats.org/officeDocument/2006/relationships/image" Target="../media/image5.png"/></Relationships>
</file>

<file path=xl/drawings/_rels/drawing3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ii'!A1"/><Relationship Id="rId1" Type="http://schemas.openxmlformats.org/officeDocument/2006/relationships/image" Target="../media/image5.png"/><Relationship Id="rId4" Type="http://schemas.openxmlformats.org/officeDocument/2006/relationships/hyperlink" Target="#'APPENDIX 21 ii'!A1"/></Relationships>
</file>

<file path=xl/drawings/_rels/drawing3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A1"/><Relationship Id="rId1" Type="http://schemas.openxmlformats.org/officeDocument/2006/relationships/image" Target="../media/image5.png"/><Relationship Id="rId4" Type="http://schemas.openxmlformats.org/officeDocument/2006/relationships/hyperlink" Target="#'APPENDIX 21 iii'!A1"/></Relationships>
</file>

<file path=xl/drawings/_rels/drawing3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A1"/><Relationship Id="rId1" Type="http://schemas.openxmlformats.org/officeDocument/2006/relationships/image" Target="../media/image5.png"/><Relationship Id="rId4" Type="http://schemas.openxmlformats.org/officeDocument/2006/relationships/hyperlink" Target="#'APPENDIX  21 iv'!A1"/></Relationships>
</file>

<file path=xl/drawings/_rels/drawing3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i'!A1"/><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Table of Contents'!A1"/><Relationship Id="rId1" Type="http://schemas.openxmlformats.org/officeDocument/2006/relationships/image" Target="../media/image5.png"/><Relationship Id="rId4" Type="http://schemas.openxmlformats.org/officeDocument/2006/relationships/hyperlink" Target="#'APPENDIX 2'!A1"/></Relationships>
</file>

<file path=xl/drawings/_rels/drawing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 '!A1"/><Relationship Id="rId1" Type="http://schemas.openxmlformats.org/officeDocument/2006/relationships/image" Target="../media/image5.png"/><Relationship Id="rId4" Type="http://schemas.openxmlformats.org/officeDocument/2006/relationships/hyperlink" Target="#'APPENDIX 3'!A1"/></Relationships>
</file>

<file path=xl/drawings/_rels/drawing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A1"/><Relationship Id="rId1" Type="http://schemas.openxmlformats.org/officeDocument/2006/relationships/image" Target="../media/image5.png"/><Relationship Id="rId4" Type="http://schemas.openxmlformats.org/officeDocument/2006/relationships/hyperlink" Target="#'APPENDIX 4'!A1"/></Relationships>
</file>

<file path=xl/drawings/_rels/drawing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3'!A1"/><Relationship Id="rId1" Type="http://schemas.openxmlformats.org/officeDocument/2006/relationships/image" Target="../media/image5.png"/><Relationship Id="rId4" Type="http://schemas.openxmlformats.org/officeDocument/2006/relationships/hyperlink" Target="#'APPENDIX 5'!A1"/></Relationships>
</file>

<file path=xl/drawings/_rels/drawing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4'!A1"/><Relationship Id="rId1" Type="http://schemas.openxmlformats.org/officeDocument/2006/relationships/image" Target="../media/image5.png"/><Relationship Id="rId4" Type="http://schemas.openxmlformats.org/officeDocument/2006/relationships/hyperlink" Target="#'APPENDIX 6'!A1"/></Relationships>
</file>

<file path=xl/drawings/_rels/drawing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5'!A1"/><Relationship Id="rId1" Type="http://schemas.openxmlformats.org/officeDocument/2006/relationships/image" Target="../media/image5.png"/><Relationship Id="rId4" Type="http://schemas.openxmlformats.org/officeDocument/2006/relationships/hyperlink" Target="#'APPENDIX 7'!A1"/></Relationships>
</file>

<file path=xl/drawings/drawing1.xml><?xml version="1.0" encoding="utf-8"?>
<xdr:wsDr xmlns:xdr="http://schemas.openxmlformats.org/drawingml/2006/spreadsheetDrawing" xmlns:a="http://schemas.openxmlformats.org/drawingml/2006/main">
  <xdr:twoCellAnchor editAs="oneCell">
    <xdr:from>
      <xdr:col>3</xdr:col>
      <xdr:colOff>285750</xdr:colOff>
      <xdr:row>2</xdr:row>
      <xdr:rowOff>57149</xdr:rowOff>
    </xdr:from>
    <xdr:to>
      <xdr:col>4</xdr:col>
      <xdr:colOff>1257300</xdr:colOff>
      <xdr:row>9</xdr:row>
      <xdr:rowOff>28575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571499"/>
          <a:ext cx="2314575" cy="169545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142875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2"/>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3"/>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4"/>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167528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2"/>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3"/>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4"/>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180975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2"/>
        </xdr:cNvPr>
        <xdr:cNvSpPr/>
      </xdr:nvSpPr>
      <xdr:spPr>
        <a:xfrm>
          <a:off x="1488281" y="235745"/>
          <a:ext cx="702469" cy="216692"/>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3"/>
        </xdr:cNvPr>
        <xdr:cNvSpPr/>
      </xdr:nvSpPr>
      <xdr:spPr>
        <a:xfrm>
          <a:off x="833438" y="250031"/>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4"/>
        </xdr:cNvPr>
        <xdr:cNvSpPr/>
      </xdr:nvSpPr>
      <xdr:spPr>
        <a:xfrm>
          <a:off x="2243137" y="235744"/>
          <a:ext cx="709613"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180975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2"/>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3"/>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4"/>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38101</xdr:colOff>
      <xdr:row>0</xdr:row>
      <xdr:rowOff>228600</xdr:rowOff>
    </xdr:from>
    <xdr:to>
      <xdr:col>0</xdr:col>
      <xdr:colOff>838201</xdr:colOff>
      <xdr:row>3</xdr:row>
      <xdr:rowOff>229829</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1" y="228600"/>
          <a:ext cx="800100" cy="610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2"/>
        </xdr:cNvPr>
        <xdr:cNvSpPr/>
      </xdr:nvSpPr>
      <xdr:spPr>
        <a:xfrm>
          <a:off x="1569244" y="252412"/>
          <a:ext cx="657226" cy="20955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3"/>
        </xdr:cNvPr>
        <xdr:cNvSpPr/>
      </xdr:nvSpPr>
      <xdr:spPr>
        <a:xfrm>
          <a:off x="938212" y="254794"/>
          <a:ext cx="5715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4"/>
        </xdr:cNvPr>
        <xdr:cNvSpPr/>
      </xdr:nvSpPr>
      <xdr:spPr>
        <a:xfrm>
          <a:off x="2114549" y="250031"/>
          <a:ext cx="7048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177800</xdr:rowOff>
    </xdr:from>
    <xdr:to>
      <xdr:col>1</xdr:col>
      <xdr:colOff>0</xdr:colOff>
      <xdr:row>4</xdr:row>
      <xdr:rowOff>333375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4675"/>
          <a:ext cx="539750" cy="615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2"/>
        </xdr:cNvPr>
        <xdr:cNvSpPr/>
      </xdr:nvSpPr>
      <xdr:spPr>
        <a:xfrm>
          <a:off x="1162050" y="1809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3"/>
        </xdr:cNvPr>
        <xdr:cNvSpPr/>
      </xdr:nvSpPr>
      <xdr:spPr>
        <a:xfrm>
          <a:off x="542925" y="1714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4"/>
        </xdr:cNvPr>
        <xdr:cNvSpPr/>
      </xdr:nvSpPr>
      <xdr:spPr>
        <a:xfrm>
          <a:off x="1857375" y="1714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19050</xdr:rowOff>
    </xdr:from>
    <xdr:to>
      <xdr:col>0</xdr:col>
      <xdr:colOff>811212</xdr:colOff>
      <xdr:row>1</xdr:row>
      <xdr:rowOff>389564</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19050"/>
          <a:ext cx="725487" cy="637214"/>
        </a:xfrm>
        <a:prstGeom prst="rect">
          <a:avLst/>
        </a:prstGeom>
      </xdr:spPr>
    </xdr:pic>
    <xdr:clientData/>
  </xdr:twoCellAnchor>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2000250" y="257175"/>
          <a:ext cx="565786" cy="2000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133350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2"/>
        </xdr:cNvPr>
        <xdr:cNvSpPr/>
      </xdr:nvSpPr>
      <xdr:spPr>
        <a:xfrm>
          <a:off x="1581149" y="95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3"/>
        </xdr:cNvPr>
        <xdr:cNvSpPr/>
      </xdr:nvSpPr>
      <xdr:spPr>
        <a:xfrm>
          <a:off x="819150" y="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4"/>
        </xdr:cNvPr>
        <xdr:cNvSpPr/>
      </xdr:nvSpPr>
      <xdr:spPr>
        <a:xfrm>
          <a:off x="2466974" y="95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2"/>
        </xdr:cNvPr>
        <xdr:cNvSpPr/>
      </xdr:nvSpPr>
      <xdr:spPr>
        <a:xfrm>
          <a:off x="1590674" y="95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3"/>
        </xdr:cNvPr>
        <xdr:cNvSpPr/>
      </xdr:nvSpPr>
      <xdr:spPr>
        <a:xfrm>
          <a:off x="828675" y="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4"/>
        </xdr:cNvPr>
        <xdr:cNvSpPr/>
      </xdr:nvSpPr>
      <xdr:spPr>
        <a:xfrm>
          <a:off x="2476499" y="95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126078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2"/>
        </xdr:cNvPr>
        <xdr:cNvSpPr/>
      </xdr:nvSpPr>
      <xdr:spPr>
        <a:xfrm>
          <a:off x="1571112" y="111945"/>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3"/>
        </xdr:cNvPr>
        <xdr:cNvSpPr/>
      </xdr:nvSpPr>
      <xdr:spPr>
        <a:xfrm>
          <a:off x="819355" y="102419"/>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4"/>
        </xdr:cNvPr>
        <xdr:cNvSpPr/>
      </xdr:nvSpPr>
      <xdr:spPr>
        <a:xfrm>
          <a:off x="2456937" y="11194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171450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2"/>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3"/>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4"/>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2"/>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3"/>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4"/>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2</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1531144</xdr:colOff>
      <xdr:row>0</xdr:row>
      <xdr:rowOff>35719</xdr:rowOff>
    </xdr:from>
    <xdr:to>
      <xdr:col>1</xdr:col>
      <xdr:colOff>2226470</xdr:colOff>
      <xdr:row>0</xdr:row>
      <xdr:rowOff>383382</xdr:rowOff>
    </xdr:to>
    <xdr:sp macro="" textlink="">
      <xdr:nvSpPr>
        <xdr:cNvPr id="6" name="Rounded Rectangle 5">
          <a:hlinkClick xmlns:r="http://schemas.openxmlformats.org/officeDocument/2006/relationships" r:id="rId2"/>
        </xdr:cNvPr>
        <xdr:cNvSpPr/>
      </xdr:nvSpPr>
      <xdr:spPr>
        <a:xfrm>
          <a:off x="2364582" y="3571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0</xdr:row>
      <xdr:rowOff>45244</xdr:rowOff>
    </xdr:from>
    <xdr:to>
      <xdr:col>1</xdr:col>
      <xdr:colOff>1431131</xdr:colOff>
      <xdr:row>0</xdr:row>
      <xdr:rowOff>392907</xdr:rowOff>
    </xdr:to>
    <xdr:sp macro="" textlink="">
      <xdr:nvSpPr>
        <xdr:cNvPr id="7" name="Rounded Rectangle 6">
          <a:hlinkClick xmlns:r="http://schemas.openxmlformats.org/officeDocument/2006/relationships" r:id="rId3"/>
        </xdr:cNvPr>
        <xdr:cNvSpPr/>
      </xdr:nvSpPr>
      <xdr:spPr>
        <a:xfrm>
          <a:off x="1683544" y="4524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0</xdr:row>
      <xdr:rowOff>45243</xdr:rowOff>
    </xdr:from>
    <xdr:to>
      <xdr:col>2</xdr:col>
      <xdr:colOff>395288</xdr:colOff>
      <xdr:row>0</xdr:row>
      <xdr:rowOff>402431</xdr:rowOff>
    </xdr:to>
    <xdr:sp macro="" textlink="">
      <xdr:nvSpPr>
        <xdr:cNvPr id="8" name="Rounded Rectangle 7">
          <a:hlinkClick xmlns:r="http://schemas.openxmlformats.org/officeDocument/2006/relationships" r:id="rId4"/>
        </xdr:cNvPr>
        <xdr:cNvSpPr/>
      </xdr:nvSpPr>
      <xdr:spPr>
        <a:xfrm>
          <a:off x="3221831" y="45243"/>
          <a:ext cx="685801"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95251</xdr:colOff>
      <xdr:row>1</xdr:row>
      <xdr:rowOff>123825</xdr:rowOff>
    </xdr:from>
    <xdr:to>
      <xdr:col>1</xdr:col>
      <xdr:colOff>822466</xdr:colOff>
      <xdr:row>3</xdr:row>
      <xdr:rowOff>209550</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6" y="123825"/>
          <a:ext cx="72721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2"/>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3"/>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123825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2"/>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3"/>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4"/>
        </xdr:cNvPr>
        <xdr:cNvSpPr/>
      </xdr:nvSpPr>
      <xdr:spPr>
        <a:xfrm>
          <a:off x="2486024" y="123824"/>
          <a:ext cx="7905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821530</xdr:colOff>
      <xdr:row>0</xdr:row>
      <xdr:rowOff>73819</xdr:rowOff>
    </xdr:from>
    <xdr:to>
      <xdr:col>1</xdr:col>
      <xdr:colOff>1621631</xdr:colOff>
      <xdr:row>1</xdr:row>
      <xdr:rowOff>92868</xdr:rowOff>
    </xdr:to>
    <xdr:sp macro="" textlink="">
      <xdr:nvSpPr>
        <xdr:cNvPr id="3" name="Rounded Rectangle 2">
          <a:hlinkClick xmlns:r="http://schemas.openxmlformats.org/officeDocument/2006/relationships" r:id="rId2"/>
        </xdr:cNvPr>
        <xdr:cNvSpPr/>
      </xdr:nvSpPr>
      <xdr:spPr>
        <a:xfrm>
          <a:off x="1654968" y="7381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4" name="Rounded Rectangle 3">
          <a:hlinkClick xmlns:r="http://schemas.openxmlformats.org/officeDocument/2006/relationships" r:id="rId3"/>
        </xdr:cNvPr>
        <xdr:cNvSpPr/>
      </xdr:nvSpPr>
      <xdr:spPr>
        <a:xfrm>
          <a:off x="904875" y="73818"/>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5" name="Rounded Rectangle 4">
          <a:hlinkClick xmlns:r="http://schemas.openxmlformats.org/officeDocument/2006/relationships" r:id="rId4"/>
        </xdr:cNvPr>
        <xdr:cNvSpPr/>
      </xdr:nvSpPr>
      <xdr:spPr>
        <a:xfrm>
          <a:off x="2488406" y="76200"/>
          <a:ext cx="776288"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30955</xdr:rowOff>
    </xdr:from>
    <xdr:to>
      <xdr:col>1</xdr:col>
      <xdr:colOff>1502569</xdr:colOff>
      <xdr:row>1</xdr:row>
      <xdr:rowOff>173830</xdr:rowOff>
    </xdr:to>
    <xdr:sp macro="" textlink="">
      <xdr:nvSpPr>
        <xdr:cNvPr id="3" name="Rounded Rectangle 2">
          <a:hlinkClick xmlns:r="http://schemas.openxmlformats.org/officeDocument/2006/relationships" r:id="rId2"/>
        </xdr:cNvPr>
        <xdr:cNvSpPr/>
      </xdr:nvSpPr>
      <xdr:spPr>
        <a:xfrm>
          <a:off x="1631156" y="30955"/>
          <a:ext cx="704851" cy="2619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4" name="Rounded Rectangle 3">
          <a:hlinkClick xmlns:r="http://schemas.openxmlformats.org/officeDocument/2006/relationships" r:id="rId3"/>
        </xdr:cNvPr>
        <xdr:cNvSpPr/>
      </xdr:nvSpPr>
      <xdr:spPr>
        <a:xfrm>
          <a:off x="940594" y="52388"/>
          <a:ext cx="600075" cy="2428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5" name="Rounded Rectangle 4">
          <a:hlinkClick xmlns:r="http://schemas.openxmlformats.org/officeDocument/2006/relationships" r:id="rId4"/>
        </xdr:cNvPr>
        <xdr:cNvSpPr/>
      </xdr:nvSpPr>
      <xdr:spPr>
        <a:xfrm>
          <a:off x="2369343" y="42863"/>
          <a:ext cx="685801" cy="26193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9923</xdr:colOff>
      <xdr:row>0</xdr:row>
      <xdr:rowOff>0</xdr:rowOff>
    </xdr:from>
    <xdr:to>
      <xdr:col>0</xdr:col>
      <xdr:colOff>800498</xdr:colOff>
      <xdr:row>3</xdr:row>
      <xdr:rowOff>72628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3"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851297</xdr:colOff>
      <xdr:row>0</xdr:row>
      <xdr:rowOff>84932</xdr:rowOff>
    </xdr:from>
    <xdr:to>
      <xdr:col>1</xdr:col>
      <xdr:colOff>1557735</xdr:colOff>
      <xdr:row>1</xdr:row>
      <xdr:rowOff>85328</xdr:rowOff>
    </xdr:to>
    <xdr:sp macro="" textlink="">
      <xdr:nvSpPr>
        <xdr:cNvPr id="3" name="Rounded Rectangle 2">
          <a:hlinkClick xmlns:r="http://schemas.openxmlformats.org/officeDocument/2006/relationships" r:id="rId2"/>
        </xdr:cNvPr>
        <xdr:cNvSpPr/>
      </xdr:nvSpPr>
      <xdr:spPr>
        <a:xfrm>
          <a:off x="1684735" y="84932"/>
          <a:ext cx="706438" cy="19089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4" name="Rounded Rectangle 3">
          <a:hlinkClick xmlns:r="http://schemas.openxmlformats.org/officeDocument/2006/relationships" r:id="rId3"/>
        </xdr:cNvPr>
        <xdr:cNvSpPr/>
      </xdr:nvSpPr>
      <xdr:spPr>
        <a:xfrm>
          <a:off x="890985" y="73423"/>
          <a:ext cx="585391" cy="20042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85725</xdr:rowOff>
    </xdr:from>
    <xdr:to>
      <xdr:col>0</xdr:col>
      <xdr:colOff>904875</xdr:colOff>
      <xdr:row>3</xdr:row>
      <xdr:rowOff>161925</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5725"/>
          <a:ext cx="8477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2"/>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3"/>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4"/>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847725</xdr:colOff>
      <xdr:row>3</xdr:row>
      <xdr:rowOff>38100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77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2"/>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3"/>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4"/>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xdr:row>
      <xdr:rowOff>47625</xdr:rowOff>
    </xdr:from>
    <xdr:to>
      <xdr:col>1</xdr:col>
      <xdr:colOff>3175</xdr:colOff>
      <xdr:row>4</xdr:row>
      <xdr:rowOff>238125</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38125"/>
          <a:ext cx="800100"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2"/>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3"/>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4"/>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171450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2"/>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3"/>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4"/>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161925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2"/>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3"/>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4"/>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161925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2"/>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3"/>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4"/>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O48"/>
  <sheetViews>
    <sheetView zoomScaleNormal="100" zoomScaleSheetLayoutView="100" workbookViewId="0"/>
  </sheetViews>
  <sheetFormatPr defaultRowHeight="15" x14ac:dyDescent="0.25"/>
  <cols>
    <col min="1" max="1" width="2" style="46" customWidth="1"/>
    <col min="2" max="2" width="2.28515625" style="46" customWidth="1"/>
    <col min="3" max="3" width="2.5703125" style="46" customWidth="1"/>
    <col min="4" max="4" width="20.140625" style="46" customWidth="1"/>
    <col min="5" max="5" width="48.42578125" style="46" customWidth="1"/>
    <col min="6" max="6" width="48.140625" style="46" customWidth="1"/>
    <col min="7" max="7" width="22.140625" style="46" customWidth="1"/>
    <col min="8" max="8" width="15" style="46" customWidth="1"/>
    <col min="9" max="9" width="9.140625" style="46"/>
    <col min="10" max="10" width="3.28515625" style="46" customWidth="1"/>
    <col min="11" max="11" width="0" style="46" hidden="1" customWidth="1"/>
    <col min="12" max="13" width="12.42578125" style="46" hidden="1" customWidth="1"/>
    <col min="14" max="14" width="0" style="46" hidden="1" customWidth="1"/>
    <col min="15" max="15" width="15.140625" style="46" customWidth="1"/>
    <col min="16" max="16384" width="9.140625" style="46"/>
  </cols>
  <sheetData>
    <row r="1" spans="3:15" ht="24.75" customHeight="1" thickBot="1" x14ac:dyDescent="0.3">
      <c r="O1" s="52"/>
    </row>
    <row r="2" spans="3:15" ht="15.75" thickBot="1" x14ac:dyDescent="0.3">
      <c r="C2" s="47"/>
      <c r="D2" s="48"/>
      <c r="E2" s="48"/>
      <c r="F2" s="48"/>
      <c r="G2" s="48"/>
      <c r="H2" s="48"/>
      <c r="I2" s="48"/>
      <c r="J2" s="49"/>
      <c r="O2" s="52"/>
    </row>
    <row r="3" spans="3:15" ht="7.5" customHeight="1" x14ac:dyDescent="0.25">
      <c r="C3" s="50"/>
      <c r="D3" s="47"/>
      <c r="E3" s="48"/>
      <c r="F3" s="48"/>
      <c r="G3" s="48"/>
      <c r="H3" s="48"/>
      <c r="I3" s="49"/>
      <c r="J3" s="51"/>
      <c r="O3" s="52"/>
    </row>
    <row r="4" spans="3:15" ht="5.25" customHeight="1" x14ac:dyDescent="0.25">
      <c r="C4" s="50"/>
      <c r="D4" s="50"/>
      <c r="E4" s="52"/>
      <c r="F4" s="52"/>
      <c r="G4" s="52"/>
      <c r="H4" s="52"/>
      <c r="I4" s="51"/>
      <c r="J4" s="51"/>
      <c r="O4" s="52"/>
    </row>
    <row r="5" spans="3:15" ht="9" customHeight="1" x14ac:dyDescent="0.25">
      <c r="C5" s="50"/>
      <c r="D5" s="50"/>
      <c r="E5" s="52"/>
      <c r="F5" s="52"/>
      <c r="G5" s="52"/>
      <c r="H5" s="52"/>
      <c r="I5" s="51"/>
      <c r="J5" s="51"/>
      <c r="O5" s="52"/>
    </row>
    <row r="6" spans="3:15" ht="22.5" customHeight="1" x14ac:dyDescent="0.35">
      <c r="C6" s="50"/>
      <c r="D6" s="50"/>
      <c r="E6" s="61" t="s">
        <v>206</v>
      </c>
      <c r="F6" s="61"/>
      <c r="G6" s="61"/>
      <c r="H6" s="62"/>
      <c r="I6" s="51"/>
      <c r="J6" s="51"/>
      <c r="L6" s="46" t="s">
        <v>207</v>
      </c>
      <c r="M6" s="53">
        <v>2010</v>
      </c>
      <c r="O6" s="52"/>
    </row>
    <row r="7" spans="3:15" ht="30.75" x14ac:dyDescent="0.45">
      <c r="C7" s="50"/>
      <c r="D7" s="50"/>
      <c r="E7" s="54"/>
      <c r="F7" s="52"/>
      <c r="G7" s="52"/>
      <c r="H7" s="52"/>
      <c r="I7" s="51"/>
      <c r="J7" s="51"/>
      <c r="L7" s="46" t="s">
        <v>208</v>
      </c>
      <c r="M7" s="53">
        <v>2011</v>
      </c>
      <c r="O7" s="52"/>
    </row>
    <row r="8" spans="3:15" ht="30.75" x14ac:dyDescent="0.45">
      <c r="C8" s="50"/>
      <c r="D8" s="50"/>
      <c r="E8" s="55"/>
      <c r="F8" s="55"/>
      <c r="G8" s="52"/>
      <c r="H8" s="52"/>
      <c r="I8" s="51"/>
      <c r="J8" s="51"/>
      <c r="M8" s="53">
        <v>2012</v>
      </c>
      <c r="O8" s="52"/>
    </row>
    <row r="9" spans="3:15" ht="30" customHeight="1" x14ac:dyDescent="0.25">
      <c r="C9" s="50"/>
      <c r="D9" s="50"/>
      <c r="E9" s="52"/>
      <c r="F9" s="52"/>
      <c r="G9" s="52"/>
      <c r="H9" s="52"/>
      <c r="I9" s="51"/>
      <c r="J9" s="51"/>
      <c r="M9" s="53">
        <v>2013</v>
      </c>
      <c r="O9" s="52"/>
    </row>
    <row r="10" spans="3:15" ht="20.100000000000001" customHeight="1" thickBot="1" x14ac:dyDescent="0.3">
      <c r="C10" s="50"/>
      <c r="D10" s="50"/>
      <c r="E10" s="57"/>
      <c r="F10" s="52"/>
      <c r="G10" s="52"/>
      <c r="H10" s="52"/>
      <c r="I10" s="51"/>
      <c r="J10" s="51"/>
      <c r="M10" s="53">
        <v>2015</v>
      </c>
      <c r="O10" s="52"/>
    </row>
    <row r="11" spans="3:15" ht="20.100000000000001" customHeight="1" thickBot="1" x14ac:dyDescent="0.3">
      <c r="C11" s="50"/>
      <c r="D11" s="50"/>
      <c r="E11" s="56" t="s">
        <v>253</v>
      </c>
      <c r="F11" s="64" t="s">
        <v>209</v>
      </c>
      <c r="G11" s="52"/>
      <c r="H11" s="52"/>
      <c r="I11" s="51"/>
      <c r="J11" s="51"/>
      <c r="M11" s="53">
        <v>2016</v>
      </c>
      <c r="O11" s="52"/>
    </row>
    <row r="12" spans="3:15" ht="20.100000000000001" customHeight="1" thickBot="1" x14ac:dyDescent="0.3">
      <c r="C12" s="50"/>
      <c r="D12" s="50"/>
      <c r="E12" s="57"/>
      <c r="F12" s="52"/>
      <c r="G12" s="52"/>
      <c r="H12" s="52"/>
      <c r="I12" s="51"/>
      <c r="J12" s="51"/>
      <c r="M12" s="53">
        <v>2017</v>
      </c>
      <c r="O12" s="52"/>
    </row>
    <row r="13" spans="3:15" ht="20.100000000000001" customHeight="1" thickBot="1" x14ac:dyDescent="0.3">
      <c r="C13" s="50"/>
      <c r="D13" s="50"/>
      <c r="E13" s="63" t="s">
        <v>210</v>
      </c>
      <c r="F13" s="204">
        <v>4</v>
      </c>
      <c r="G13" s="52"/>
      <c r="H13" s="52"/>
      <c r="I13" s="51"/>
      <c r="J13" s="51"/>
      <c r="M13" s="53">
        <v>2018</v>
      </c>
      <c r="O13" s="52"/>
    </row>
    <row r="14" spans="3:15" ht="36.75" customHeight="1" thickBot="1" x14ac:dyDescent="0.3">
      <c r="C14" s="50"/>
      <c r="D14" s="50"/>
      <c r="E14" s="57"/>
      <c r="F14" s="52"/>
      <c r="G14" s="52"/>
      <c r="H14" s="52"/>
      <c r="I14" s="51"/>
      <c r="J14" s="51"/>
      <c r="M14" s="53">
        <v>2019</v>
      </c>
      <c r="O14" s="52"/>
    </row>
    <row r="15" spans="3:15" ht="20.100000000000001" customHeight="1" thickBot="1" x14ac:dyDescent="0.3">
      <c r="C15" s="50"/>
      <c r="D15" s="50"/>
      <c r="E15" s="56" t="s">
        <v>213</v>
      </c>
      <c r="F15" s="204">
        <v>2017</v>
      </c>
      <c r="G15" s="52"/>
      <c r="H15" s="52"/>
      <c r="I15" s="51"/>
      <c r="J15" s="51"/>
      <c r="M15" s="53">
        <v>2020</v>
      </c>
      <c r="O15" s="52"/>
    </row>
    <row r="16" spans="3:15" ht="20.100000000000001" customHeight="1" x14ac:dyDescent="0.25">
      <c r="C16" s="50"/>
      <c r="D16" s="50"/>
      <c r="E16" s="57"/>
      <c r="F16" s="52"/>
      <c r="G16" s="52"/>
      <c r="H16" s="52"/>
      <c r="I16" s="51"/>
      <c r="J16" s="51"/>
      <c r="M16" s="53">
        <v>2021</v>
      </c>
      <c r="O16" s="52"/>
    </row>
    <row r="17" spans="1:15" ht="45" customHeight="1" thickBot="1" x14ac:dyDescent="0.3">
      <c r="C17" s="50"/>
      <c r="D17" s="50"/>
      <c r="E17" s="57"/>
      <c r="F17" s="52"/>
      <c r="G17" s="52"/>
      <c r="H17" s="52"/>
      <c r="I17" s="51"/>
      <c r="J17" s="51"/>
      <c r="M17" s="53"/>
      <c r="O17" s="52"/>
    </row>
    <row r="18" spans="1:15" ht="20.100000000000001" customHeight="1" thickBot="1" x14ac:dyDescent="0.3">
      <c r="C18" s="50"/>
      <c r="D18" s="50"/>
      <c r="E18" s="56" t="s">
        <v>254</v>
      </c>
      <c r="F18" s="204" t="s">
        <v>256</v>
      </c>
      <c r="G18" s="52"/>
      <c r="H18" s="52"/>
      <c r="I18" s="51"/>
      <c r="J18" s="51"/>
      <c r="M18" s="53">
        <v>2022</v>
      </c>
      <c r="O18" s="52"/>
    </row>
    <row r="19" spans="1:15" ht="20.100000000000001" customHeight="1" x14ac:dyDescent="0.25">
      <c r="C19" s="50"/>
      <c r="D19" s="50"/>
      <c r="E19" s="56"/>
      <c r="F19" s="52"/>
      <c r="G19" s="52"/>
      <c r="H19" s="52"/>
      <c r="I19" s="51"/>
      <c r="J19" s="51"/>
      <c r="M19" s="53">
        <v>2023</v>
      </c>
      <c r="O19" s="52"/>
    </row>
    <row r="20" spans="1:15" ht="15.75" thickBot="1" x14ac:dyDescent="0.3">
      <c r="C20" s="50"/>
      <c r="D20" s="58"/>
      <c r="E20" s="59"/>
      <c r="F20" s="59"/>
      <c r="G20" s="59"/>
      <c r="H20" s="59"/>
      <c r="I20" s="60"/>
      <c r="J20" s="51"/>
      <c r="M20" s="53">
        <v>2024</v>
      </c>
      <c r="O20" s="52"/>
    </row>
    <row r="21" spans="1:15" ht="15.75" thickBot="1" x14ac:dyDescent="0.3">
      <c r="C21" s="58"/>
      <c r="D21" s="59"/>
      <c r="E21" s="59"/>
      <c r="F21" s="59"/>
      <c r="G21" s="59"/>
      <c r="H21" s="59"/>
      <c r="I21" s="59"/>
      <c r="J21" s="60"/>
      <c r="M21" s="53">
        <v>2025</v>
      </c>
      <c r="O21" s="52"/>
    </row>
    <row r="22" spans="1:15" x14ac:dyDescent="0.25">
      <c r="M22" s="53">
        <v>2026</v>
      </c>
      <c r="O22" s="52"/>
    </row>
    <row r="23" spans="1:15" x14ac:dyDescent="0.25">
      <c r="M23" s="53">
        <v>2027</v>
      </c>
      <c r="O23" s="52"/>
    </row>
    <row r="24" spans="1:15" x14ac:dyDescent="0.25">
      <c r="A24" s="52"/>
      <c r="M24" s="53">
        <v>2028</v>
      </c>
      <c r="O24" s="52"/>
    </row>
    <row r="25" spans="1:15" x14ac:dyDescent="0.25">
      <c r="M25" s="53">
        <v>2029</v>
      </c>
    </row>
    <row r="26" spans="1:15" x14ac:dyDescent="0.25">
      <c r="M26" s="53">
        <v>2030</v>
      </c>
    </row>
    <row r="27" spans="1:15" x14ac:dyDescent="0.25">
      <c r="M27" s="53">
        <v>2031</v>
      </c>
    </row>
    <row r="28" spans="1:15" x14ac:dyDescent="0.25">
      <c r="M28" s="53">
        <v>2032</v>
      </c>
    </row>
    <row r="29" spans="1:15" x14ac:dyDescent="0.25">
      <c r="M29" s="53">
        <v>2033</v>
      </c>
    </row>
    <row r="30" spans="1:15" x14ac:dyDescent="0.25">
      <c r="M30" s="53">
        <v>2034</v>
      </c>
    </row>
    <row r="31" spans="1:15" x14ac:dyDescent="0.25">
      <c r="M31" s="53">
        <v>2035</v>
      </c>
    </row>
    <row r="32" spans="1:15" x14ac:dyDescent="0.25">
      <c r="M32" s="53">
        <v>2036</v>
      </c>
    </row>
    <row r="33" spans="13:13" x14ac:dyDescent="0.25">
      <c r="M33" s="53">
        <v>2037</v>
      </c>
    </row>
    <row r="34" spans="13:13" x14ac:dyDescent="0.25">
      <c r="M34" s="53">
        <v>2038</v>
      </c>
    </row>
    <row r="35" spans="13:13" x14ac:dyDescent="0.25">
      <c r="M35" s="53">
        <v>2039</v>
      </c>
    </row>
    <row r="36" spans="13:13" x14ac:dyDescent="0.25">
      <c r="M36" s="53">
        <v>2040</v>
      </c>
    </row>
    <row r="37" spans="13:13" x14ac:dyDescent="0.25">
      <c r="M37" s="53">
        <v>2041</v>
      </c>
    </row>
    <row r="38" spans="13:13" x14ac:dyDescent="0.25">
      <c r="M38" s="53">
        <v>2042</v>
      </c>
    </row>
    <row r="39" spans="13:13" x14ac:dyDescent="0.25">
      <c r="M39" s="53">
        <v>2043</v>
      </c>
    </row>
    <row r="40" spans="13:13" x14ac:dyDescent="0.25">
      <c r="M40" s="53">
        <v>2044</v>
      </c>
    </row>
    <row r="41" spans="13:13" x14ac:dyDescent="0.25">
      <c r="M41" s="53">
        <v>2045</v>
      </c>
    </row>
    <row r="42" spans="13:13" x14ac:dyDescent="0.25">
      <c r="M42" s="53">
        <v>2046</v>
      </c>
    </row>
    <row r="43" spans="13:13" x14ac:dyDescent="0.25">
      <c r="M43" s="53">
        <v>2047</v>
      </c>
    </row>
    <row r="44" spans="13:13" x14ac:dyDescent="0.25">
      <c r="M44" s="53">
        <v>2048</v>
      </c>
    </row>
    <row r="45" spans="13:13" x14ac:dyDescent="0.25">
      <c r="M45" s="53">
        <v>2049</v>
      </c>
    </row>
    <row r="46" spans="13:13" x14ac:dyDescent="0.25">
      <c r="M46" s="53">
        <v>2050</v>
      </c>
    </row>
    <row r="47" spans="13:13" x14ac:dyDescent="0.25">
      <c r="M47" s="53">
        <v>2051</v>
      </c>
    </row>
    <row r="48" spans="13:13" x14ac:dyDescent="0.25">
      <c r="M48" s="53">
        <v>2052</v>
      </c>
    </row>
  </sheetData>
  <sheetProtection password="E8F1"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38"/>
  <sheetViews>
    <sheetView showGridLines="0" zoomScale="80" zoomScaleNormal="80" workbookViewId="0">
      <selection activeCell="A10" sqref="A10"/>
    </sheetView>
  </sheetViews>
  <sheetFormatPr defaultColWidth="15.7109375" defaultRowHeight="15" x14ac:dyDescent="0.25"/>
  <cols>
    <col min="1" max="1" width="15.7109375" style="9"/>
    <col min="2" max="2" width="42.85546875" style="9" customWidth="1"/>
    <col min="3" max="8" width="18.42578125" style="9" customWidth="1"/>
    <col min="9" max="9" width="15.85546875" style="9" customWidth="1"/>
    <col min="10" max="10" width="13" style="9" customWidth="1"/>
    <col min="11" max="11" width="15.85546875" style="9" customWidth="1"/>
    <col min="12" max="16" width="18.42578125" style="9" customWidth="1"/>
    <col min="17" max="17" width="18.42578125" style="20" customWidth="1"/>
    <col min="18" max="16384" width="15.7109375" style="9"/>
  </cols>
  <sheetData>
    <row r="1" spans="2:17" ht="21" customHeight="1" x14ac:dyDescent="0.25"/>
    <row r="2" spans="2:17" ht="29.25" customHeight="1" x14ac:dyDescent="0.25"/>
    <row r="3" spans="2:17" ht="28.5" customHeight="1" x14ac:dyDescent="0.25">
      <c r="B3" s="260" t="s">
        <v>300</v>
      </c>
      <c r="C3" s="260"/>
      <c r="D3" s="260"/>
      <c r="E3" s="260"/>
      <c r="F3" s="260"/>
      <c r="G3" s="260"/>
      <c r="H3" s="260"/>
      <c r="I3" s="260"/>
      <c r="J3" s="260"/>
      <c r="K3" s="260"/>
      <c r="L3" s="260"/>
      <c r="M3" s="260"/>
      <c r="N3" s="260"/>
      <c r="O3" s="260"/>
      <c r="P3" s="260"/>
      <c r="Q3" s="260"/>
    </row>
    <row r="4" spans="2:17" s="33" customFormat="1" ht="36.75" x14ac:dyDescent="0.25">
      <c r="B4" s="97" t="s">
        <v>0</v>
      </c>
      <c r="C4" s="93" t="s">
        <v>69</v>
      </c>
      <c r="D4" s="93" t="s">
        <v>70</v>
      </c>
      <c r="E4" s="93" t="s">
        <v>71</v>
      </c>
      <c r="F4" s="93" t="s">
        <v>72</v>
      </c>
      <c r="G4" s="93" t="s">
        <v>73</v>
      </c>
      <c r="H4" s="93" t="s">
        <v>90</v>
      </c>
      <c r="I4" s="98" t="s">
        <v>74</v>
      </c>
      <c r="J4" s="93" t="s">
        <v>75</v>
      </c>
      <c r="K4" s="94" t="s">
        <v>76</v>
      </c>
      <c r="L4" s="94" t="s">
        <v>77</v>
      </c>
      <c r="M4" s="94" t="s">
        <v>78</v>
      </c>
      <c r="N4" s="94" t="s">
        <v>2</v>
      </c>
      <c r="O4" s="94" t="s">
        <v>79</v>
      </c>
      <c r="P4" s="94" t="s">
        <v>80</v>
      </c>
      <c r="Q4" s="94" t="s">
        <v>81</v>
      </c>
    </row>
    <row r="5" spans="2:17" ht="26.25" customHeight="1" x14ac:dyDescent="0.25">
      <c r="B5" s="252" t="s">
        <v>16</v>
      </c>
      <c r="C5" s="253"/>
      <c r="D5" s="253"/>
      <c r="E5" s="253"/>
      <c r="F5" s="253"/>
      <c r="G5" s="253"/>
      <c r="H5" s="253"/>
      <c r="I5" s="253"/>
      <c r="J5" s="253"/>
      <c r="K5" s="253"/>
      <c r="L5" s="253"/>
      <c r="M5" s="253"/>
      <c r="N5" s="253"/>
      <c r="O5" s="253"/>
      <c r="P5" s="253"/>
      <c r="Q5" s="254"/>
    </row>
    <row r="6" spans="2:17" ht="26.25" customHeight="1" x14ac:dyDescent="0.3">
      <c r="B6" s="15" t="s">
        <v>53</v>
      </c>
      <c r="C6" s="38">
        <v>536682</v>
      </c>
      <c r="D6" s="38">
        <v>707124</v>
      </c>
      <c r="E6" s="38">
        <v>178753</v>
      </c>
      <c r="F6" s="38">
        <v>0</v>
      </c>
      <c r="G6" s="38">
        <v>128587</v>
      </c>
      <c r="H6" s="38">
        <v>127103</v>
      </c>
      <c r="I6" s="38">
        <v>0</v>
      </c>
      <c r="J6" s="38">
        <v>0</v>
      </c>
      <c r="K6" s="38">
        <v>0</v>
      </c>
      <c r="L6" s="38">
        <v>-5450</v>
      </c>
      <c r="M6" s="38">
        <v>90731</v>
      </c>
      <c r="N6" s="38">
        <v>28108</v>
      </c>
      <c r="O6" s="38">
        <v>1650</v>
      </c>
      <c r="P6" s="38">
        <v>0</v>
      </c>
      <c r="Q6" s="39">
        <v>529510</v>
      </c>
    </row>
    <row r="7" spans="2:17" ht="26.25" customHeight="1" x14ac:dyDescent="0.3">
      <c r="B7" s="15" t="s">
        <v>200</v>
      </c>
      <c r="C7" s="38">
        <v>21140</v>
      </c>
      <c r="D7" s="38">
        <v>204501</v>
      </c>
      <c r="E7" s="38">
        <v>54247</v>
      </c>
      <c r="F7" s="38">
        <v>0</v>
      </c>
      <c r="G7" s="38">
        <v>-22066</v>
      </c>
      <c r="H7" s="38">
        <v>-3293</v>
      </c>
      <c r="I7" s="38">
        <v>0</v>
      </c>
      <c r="J7" s="38">
        <v>0</v>
      </c>
      <c r="K7" s="38">
        <v>0</v>
      </c>
      <c r="L7" s="38">
        <v>-30709</v>
      </c>
      <c r="M7" s="38">
        <v>57242</v>
      </c>
      <c r="N7" s="38">
        <v>2253</v>
      </c>
      <c r="O7" s="38">
        <v>0</v>
      </c>
      <c r="P7" s="38">
        <v>0</v>
      </c>
      <c r="Q7" s="39">
        <v>54400</v>
      </c>
    </row>
    <row r="8" spans="2:17" ht="26.25" customHeight="1" x14ac:dyDescent="0.3">
      <c r="B8" s="15" t="s">
        <v>211</v>
      </c>
      <c r="C8" s="38">
        <v>1605833</v>
      </c>
      <c r="D8" s="38">
        <v>725755</v>
      </c>
      <c r="E8" s="38">
        <v>574224</v>
      </c>
      <c r="F8" s="38">
        <v>0</v>
      </c>
      <c r="G8" s="38">
        <v>316938</v>
      </c>
      <c r="H8" s="38">
        <v>316938</v>
      </c>
      <c r="I8" s="38">
        <v>0</v>
      </c>
      <c r="J8" s="38">
        <v>0</v>
      </c>
      <c r="K8" s="38">
        <v>0</v>
      </c>
      <c r="L8" s="38">
        <v>18616</v>
      </c>
      <c r="M8" s="38">
        <v>246702</v>
      </c>
      <c r="N8" s="38">
        <v>634429</v>
      </c>
      <c r="O8" s="38">
        <v>642</v>
      </c>
      <c r="P8" s="38">
        <v>0</v>
      </c>
      <c r="Q8" s="39">
        <v>2231588</v>
      </c>
    </row>
    <row r="9" spans="2:17" ht="26.25" customHeight="1" x14ac:dyDescent="0.3">
      <c r="B9" s="15" t="s">
        <v>21</v>
      </c>
      <c r="C9" s="38">
        <v>87535</v>
      </c>
      <c r="D9" s="38">
        <v>0</v>
      </c>
      <c r="E9" s="38">
        <v>0</v>
      </c>
      <c r="F9" s="38">
        <v>0</v>
      </c>
      <c r="G9" s="38">
        <v>59</v>
      </c>
      <c r="H9" s="38">
        <v>59</v>
      </c>
      <c r="I9" s="38">
        <v>0</v>
      </c>
      <c r="J9" s="38">
        <v>0</v>
      </c>
      <c r="K9" s="38">
        <v>0</v>
      </c>
      <c r="L9" s="38">
        <v>9</v>
      </c>
      <c r="M9" s="38">
        <v>-2196</v>
      </c>
      <c r="N9" s="38">
        <v>0</v>
      </c>
      <c r="O9" s="38">
        <v>0</v>
      </c>
      <c r="P9" s="38">
        <v>0</v>
      </c>
      <c r="Q9" s="39">
        <v>89663</v>
      </c>
    </row>
    <row r="10" spans="2:17" ht="26.25" customHeight="1" x14ac:dyDescent="0.3">
      <c r="B10" s="15" t="s">
        <v>54</v>
      </c>
      <c r="C10" s="38">
        <v>0</v>
      </c>
      <c r="D10" s="38">
        <v>52189</v>
      </c>
      <c r="E10" s="38">
        <v>34185</v>
      </c>
      <c r="F10" s="38">
        <v>0</v>
      </c>
      <c r="G10" s="38">
        <v>0</v>
      </c>
      <c r="H10" s="38">
        <v>0</v>
      </c>
      <c r="I10" s="38">
        <v>0</v>
      </c>
      <c r="J10" s="38">
        <v>0</v>
      </c>
      <c r="K10" s="38">
        <v>0</v>
      </c>
      <c r="L10" s="38">
        <v>0</v>
      </c>
      <c r="M10" s="38">
        <v>0</v>
      </c>
      <c r="N10" s="38">
        <v>0</v>
      </c>
      <c r="O10" s="38">
        <v>0</v>
      </c>
      <c r="P10" s="38">
        <v>0</v>
      </c>
      <c r="Q10" s="39">
        <v>34185</v>
      </c>
    </row>
    <row r="11" spans="2:17" ht="26.25" customHeight="1" x14ac:dyDescent="0.3">
      <c r="B11" s="15" t="s">
        <v>55</v>
      </c>
      <c r="C11" s="38">
        <v>54723</v>
      </c>
      <c r="D11" s="38">
        <v>2500430</v>
      </c>
      <c r="E11" s="38">
        <v>2353486</v>
      </c>
      <c r="F11" s="38">
        <v>0</v>
      </c>
      <c r="G11" s="38">
        <v>251682</v>
      </c>
      <c r="H11" s="38">
        <v>311766</v>
      </c>
      <c r="I11" s="38">
        <v>0</v>
      </c>
      <c r="J11" s="38">
        <v>0</v>
      </c>
      <c r="K11" s="38">
        <v>0</v>
      </c>
      <c r="L11" s="38">
        <v>29071</v>
      </c>
      <c r="M11" s="38">
        <v>191025</v>
      </c>
      <c r="N11" s="38">
        <v>54723</v>
      </c>
      <c r="O11" s="38">
        <v>0</v>
      </c>
      <c r="P11" s="38">
        <v>0</v>
      </c>
      <c r="Q11" s="39">
        <v>1931070</v>
      </c>
    </row>
    <row r="12" spans="2:17" ht="26.25" customHeight="1" x14ac:dyDescent="0.3">
      <c r="B12" s="15" t="s">
        <v>23</v>
      </c>
      <c r="C12" s="38">
        <v>17508</v>
      </c>
      <c r="D12" s="38">
        <v>534</v>
      </c>
      <c r="E12" s="38">
        <v>-1035</v>
      </c>
      <c r="F12" s="38">
        <v>0</v>
      </c>
      <c r="G12" s="38">
        <v>6263</v>
      </c>
      <c r="H12" s="38">
        <v>6263</v>
      </c>
      <c r="I12" s="38">
        <v>0</v>
      </c>
      <c r="J12" s="38">
        <v>0</v>
      </c>
      <c r="K12" s="38">
        <v>0</v>
      </c>
      <c r="L12" s="38">
        <v>0</v>
      </c>
      <c r="M12" s="38">
        <v>122</v>
      </c>
      <c r="N12" s="38">
        <v>112</v>
      </c>
      <c r="O12" s="38">
        <v>0</v>
      </c>
      <c r="P12" s="38">
        <v>0</v>
      </c>
      <c r="Q12" s="39">
        <v>10201</v>
      </c>
    </row>
    <row r="13" spans="2:17" ht="26.25" customHeight="1" x14ac:dyDescent="0.3">
      <c r="B13" s="15" t="s">
        <v>56</v>
      </c>
      <c r="C13" s="38">
        <v>378994</v>
      </c>
      <c r="D13" s="38">
        <v>160354</v>
      </c>
      <c r="E13" s="38">
        <v>22289</v>
      </c>
      <c r="F13" s="38">
        <v>0</v>
      </c>
      <c r="G13" s="38">
        <v>12546</v>
      </c>
      <c r="H13" s="38">
        <v>13758</v>
      </c>
      <c r="I13" s="38">
        <v>0</v>
      </c>
      <c r="J13" s="38">
        <v>0</v>
      </c>
      <c r="K13" s="38">
        <v>0</v>
      </c>
      <c r="L13" s="38">
        <v>-19197</v>
      </c>
      <c r="M13" s="38">
        <v>18751</v>
      </c>
      <c r="N13" s="38">
        <v>32091</v>
      </c>
      <c r="O13" s="38">
        <v>0</v>
      </c>
      <c r="P13" s="38">
        <v>0</v>
      </c>
      <c r="Q13" s="39">
        <v>420061</v>
      </c>
    </row>
    <row r="14" spans="2:17" ht="26.25" customHeight="1" x14ac:dyDescent="0.3">
      <c r="B14" s="15" t="s">
        <v>57</v>
      </c>
      <c r="C14" s="38">
        <v>6972</v>
      </c>
      <c r="D14" s="38">
        <v>28774</v>
      </c>
      <c r="E14" s="38">
        <v>3725</v>
      </c>
      <c r="F14" s="38">
        <v>0</v>
      </c>
      <c r="G14" s="38">
        <v>238</v>
      </c>
      <c r="H14" s="38">
        <v>538</v>
      </c>
      <c r="I14" s="38">
        <v>0</v>
      </c>
      <c r="J14" s="38">
        <v>0</v>
      </c>
      <c r="K14" s="38">
        <v>0</v>
      </c>
      <c r="L14" s="38">
        <v>-5999</v>
      </c>
      <c r="M14" s="38">
        <v>11259</v>
      </c>
      <c r="N14" s="38">
        <v>2341</v>
      </c>
      <c r="O14" s="38">
        <v>0</v>
      </c>
      <c r="P14" s="38">
        <v>0</v>
      </c>
      <c r="Q14" s="39">
        <v>7239</v>
      </c>
    </row>
    <row r="15" spans="2:17" ht="26.25" customHeight="1" x14ac:dyDescent="0.3">
      <c r="B15" s="15" t="s">
        <v>58</v>
      </c>
      <c r="C15" s="38">
        <v>140110</v>
      </c>
      <c r="D15" s="38">
        <v>143457</v>
      </c>
      <c r="E15" s="38">
        <v>93288</v>
      </c>
      <c r="F15" s="38">
        <v>0</v>
      </c>
      <c r="G15" s="38">
        <v>27634</v>
      </c>
      <c r="H15" s="38">
        <v>77611</v>
      </c>
      <c r="I15" s="38">
        <v>0</v>
      </c>
      <c r="J15" s="38">
        <v>0</v>
      </c>
      <c r="K15" s="38">
        <v>0</v>
      </c>
      <c r="L15" s="38">
        <v>-1360</v>
      </c>
      <c r="M15" s="38">
        <v>18511</v>
      </c>
      <c r="N15" s="38">
        <v>77198</v>
      </c>
      <c r="O15" s="38">
        <v>0</v>
      </c>
      <c r="P15" s="38">
        <v>0</v>
      </c>
      <c r="Q15" s="39">
        <v>215834</v>
      </c>
    </row>
    <row r="16" spans="2:17" ht="26.25" customHeight="1" x14ac:dyDescent="0.3">
      <c r="B16" s="15" t="s">
        <v>59</v>
      </c>
      <c r="C16" s="38">
        <v>219245</v>
      </c>
      <c r="D16" s="38">
        <v>307481</v>
      </c>
      <c r="E16" s="38">
        <v>171401</v>
      </c>
      <c r="F16" s="38">
        <v>0</v>
      </c>
      <c r="G16" s="38">
        <v>136705</v>
      </c>
      <c r="H16" s="38">
        <v>128998</v>
      </c>
      <c r="I16" s="38">
        <v>0</v>
      </c>
      <c r="J16" s="38">
        <v>0</v>
      </c>
      <c r="K16" s="38">
        <v>0</v>
      </c>
      <c r="L16" s="38">
        <v>-14738</v>
      </c>
      <c r="M16" s="38">
        <v>105951</v>
      </c>
      <c r="N16" s="38">
        <v>50296</v>
      </c>
      <c r="O16" s="38">
        <v>0</v>
      </c>
      <c r="P16" s="38">
        <v>13238</v>
      </c>
      <c r="Q16" s="39">
        <v>207493</v>
      </c>
    </row>
    <row r="17" spans="2:17" ht="26.25" customHeight="1" x14ac:dyDescent="0.3">
      <c r="B17" s="15" t="s">
        <v>60</v>
      </c>
      <c r="C17" s="38">
        <v>463464</v>
      </c>
      <c r="D17" s="38">
        <v>1195940</v>
      </c>
      <c r="E17" s="38">
        <v>713265</v>
      </c>
      <c r="F17" s="38">
        <v>0</v>
      </c>
      <c r="G17" s="38">
        <v>618110</v>
      </c>
      <c r="H17" s="38">
        <v>616649</v>
      </c>
      <c r="I17" s="38">
        <v>0</v>
      </c>
      <c r="J17" s="38">
        <v>0</v>
      </c>
      <c r="K17" s="38">
        <v>0</v>
      </c>
      <c r="L17" s="38">
        <v>110185</v>
      </c>
      <c r="M17" s="38">
        <v>169043</v>
      </c>
      <c r="N17" s="38">
        <v>176543</v>
      </c>
      <c r="O17" s="38">
        <v>1150</v>
      </c>
      <c r="P17" s="38">
        <v>40270</v>
      </c>
      <c r="Q17" s="39">
        <v>415973</v>
      </c>
    </row>
    <row r="18" spans="2:17" ht="26.25" customHeight="1" x14ac:dyDescent="0.3">
      <c r="B18" s="15" t="s">
        <v>61</v>
      </c>
      <c r="C18" s="38">
        <v>50016</v>
      </c>
      <c r="D18" s="38">
        <v>57393</v>
      </c>
      <c r="E18" s="38">
        <v>22287</v>
      </c>
      <c r="F18" s="38">
        <v>0</v>
      </c>
      <c r="G18" s="38">
        <v>12545</v>
      </c>
      <c r="H18" s="38">
        <v>12545</v>
      </c>
      <c r="I18" s="38">
        <v>0</v>
      </c>
      <c r="J18" s="38">
        <v>0</v>
      </c>
      <c r="K18" s="38">
        <v>0</v>
      </c>
      <c r="L18" s="38">
        <v>3324</v>
      </c>
      <c r="M18" s="38">
        <v>1895</v>
      </c>
      <c r="N18" s="38">
        <v>6447</v>
      </c>
      <c r="O18" s="38">
        <v>0</v>
      </c>
      <c r="P18" s="38">
        <v>30000</v>
      </c>
      <c r="Q18" s="39">
        <v>30985</v>
      </c>
    </row>
    <row r="19" spans="2:17" ht="26.25" customHeight="1" x14ac:dyDescent="0.3">
      <c r="B19" s="15" t="s">
        <v>185</v>
      </c>
      <c r="C19" s="38">
        <v>16856</v>
      </c>
      <c r="D19" s="38">
        <v>24273</v>
      </c>
      <c r="E19" s="38">
        <v>14049</v>
      </c>
      <c r="F19" s="38">
        <v>0</v>
      </c>
      <c r="G19" s="38">
        <v>1530</v>
      </c>
      <c r="H19" s="38">
        <v>1530</v>
      </c>
      <c r="I19" s="38">
        <v>0</v>
      </c>
      <c r="J19" s="38">
        <v>0</v>
      </c>
      <c r="K19" s="38">
        <v>0</v>
      </c>
      <c r="L19" s="38">
        <v>-1284</v>
      </c>
      <c r="M19" s="38">
        <v>14026</v>
      </c>
      <c r="N19" s="38">
        <v>1604</v>
      </c>
      <c r="O19" s="38">
        <v>0</v>
      </c>
      <c r="P19" s="38">
        <v>0</v>
      </c>
      <c r="Q19" s="39">
        <v>18238</v>
      </c>
    </row>
    <row r="20" spans="2:17" ht="26.25" customHeight="1" x14ac:dyDescent="0.3">
      <c r="B20" s="15" t="s">
        <v>190</v>
      </c>
      <c r="C20" s="38">
        <v>350326</v>
      </c>
      <c r="D20" s="38">
        <v>371159</v>
      </c>
      <c r="E20" s="38">
        <v>268693</v>
      </c>
      <c r="F20" s="38">
        <v>0</v>
      </c>
      <c r="G20" s="38">
        <v>189233</v>
      </c>
      <c r="H20" s="38">
        <v>181062</v>
      </c>
      <c r="I20" s="38">
        <v>0</v>
      </c>
      <c r="J20" s="38">
        <v>0</v>
      </c>
      <c r="K20" s="38">
        <v>0</v>
      </c>
      <c r="L20" s="38">
        <v>-28315</v>
      </c>
      <c r="M20" s="38">
        <v>201151</v>
      </c>
      <c r="N20" s="38">
        <v>59690</v>
      </c>
      <c r="O20" s="38">
        <v>0</v>
      </c>
      <c r="P20" s="38">
        <v>0</v>
      </c>
      <c r="Q20" s="39">
        <v>324812</v>
      </c>
    </row>
    <row r="21" spans="2:17" ht="26.25" customHeight="1" x14ac:dyDescent="0.3">
      <c r="B21" s="15" t="s">
        <v>36</v>
      </c>
      <c r="C21" s="38">
        <v>-51293</v>
      </c>
      <c r="D21" s="38">
        <v>60975</v>
      </c>
      <c r="E21" s="38">
        <v>17014</v>
      </c>
      <c r="F21" s="38">
        <v>0</v>
      </c>
      <c r="G21" s="38">
        <v>38284</v>
      </c>
      <c r="H21" s="38">
        <v>0</v>
      </c>
      <c r="I21" s="38">
        <v>0</v>
      </c>
      <c r="J21" s="38">
        <v>0</v>
      </c>
      <c r="K21" s="38">
        <v>0</v>
      </c>
      <c r="L21" s="38">
        <v>11553</v>
      </c>
      <c r="M21" s="38">
        <v>16174</v>
      </c>
      <c r="N21" s="38">
        <v>3405</v>
      </c>
      <c r="O21" s="38">
        <v>0</v>
      </c>
      <c r="P21" s="38">
        <v>0</v>
      </c>
      <c r="Q21" s="39">
        <v>-58602</v>
      </c>
    </row>
    <row r="22" spans="2:17" ht="26.25" customHeight="1" x14ac:dyDescent="0.3">
      <c r="B22" s="15" t="s">
        <v>62</v>
      </c>
      <c r="C22" s="38">
        <v>231928</v>
      </c>
      <c r="D22" s="38">
        <v>538922</v>
      </c>
      <c r="E22" s="38">
        <v>458358</v>
      </c>
      <c r="F22" s="38">
        <v>0</v>
      </c>
      <c r="G22" s="38">
        <v>198798</v>
      </c>
      <c r="H22" s="38">
        <v>262056</v>
      </c>
      <c r="I22" s="38">
        <v>0</v>
      </c>
      <c r="J22" s="38">
        <v>0</v>
      </c>
      <c r="K22" s="38">
        <v>0</v>
      </c>
      <c r="L22" s="38">
        <v>45594</v>
      </c>
      <c r="M22" s="38">
        <v>129752</v>
      </c>
      <c r="N22" s="38">
        <v>46000</v>
      </c>
      <c r="O22" s="38">
        <v>0</v>
      </c>
      <c r="P22" s="38">
        <v>-123576</v>
      </c>
      <c r="Q22" s="39">
        <v>422459</v>
      </c>
    </row>
    <row r="23" spans="2:17" ht="26.25" customHeight="1" x14ac:dyDescent="0.3">
      <c r="B23" s="15" t="s">
        <v>63</v>
      </c>
      <c r="C23" s="38">
        <v>99996</v>
      </c>
      <c r="D23" s="38">
        <v>281315</v>
      </c>
      <c r="E23" s="38">
        <v>158026</v>
      </c>
      <c r="F23" s="38">
        <v>0</v>
      </c>
      <c r="G23" s="38">
        <v>67242</v>
      </c>
      <c r="H23" s="38">
        <v>99500</v>
      </c>
      <c r="I23" s="38">
        <v>0</v>
      </c>
      <c r="J23" s="38">
        <v>0</v>
      </c>
      <c r="K23" s="38">
        <v>0</v>
      </c>
      <c r="L23" s="38">
        <v>22480</v>
      </c>
      <c r="M23" s="38">
        <v>77102</v>
      </c>
      <c r="N23" s="38">
        <v>47541</v>
      </c>
      <c r="O23" s="38">
        <v>240</v>
      </c>
      <c r="P23" s="38">
        <v>-792</v>
      </c>
      <c r="Q23" s="39">
        <v>107032</v>
      </c>
    </row>
    <row r="24" spans="2:17" ht="26.25" customHeight="1" x14ac:dyDescent="0.3">
      <c r="B24" s="15" t="s">
        <v>64</v>
      </c>
      <c r="C24" s="38">
        <v>908784</v>
      </c>
      <c r="D24" s="38">
        <v>3760155</v>
      </c>
      <c r="E24" s="38">
        <v>2743188</v>
      </c>
      <c r="F24" s="38">
        <v>0</v>
      </c>
      <c r="G24" s="38">
        <v>2600152</v>
      </c>
      <c r="H24" s="38">
        <v>2616397</v>
      </c>
      <c r="I24" s="38">
        <v>0</v>
      </c>
      <c r="J24" s="38">
        <v>0</v>
      </c>
      <c r="K24" s="38">
        <v>0</v>
      </c>
      <c r="L24" s="38">
        <v>-12425</v>
      </c>
      <c r="M24" s="38">
        <v>82399</v>
      </c>
      <c r="N24" s="38">
        <v>25355</v>
      </c>
      <c r="O24" s="38">
        <v>0</v>
      </c>
      <c r="P24" s="38">
        <v>7444</v>
      </c>
      <c r="Q24" s="39">
        <v>983513</v>
      </c>
    </row>
    <row r="25" spans="2:17" ht="26.25" customHeight="1" x14ac:dyDescent="0.3">
      <c r="B25" s="15" t="s">
        <v>188</v>
      </c>
      <c r="C25" s="38">
        <v>-18434</v>
      </c>
      <c r="D25" s="38">
        <v>30666</v>
      </c>
      <c r="E25" s="38">
        <v>8596</v>
      </c>
      <c r="F25" s="38">
        <v>1826</v>
      </c>
      <c r="G25" s="38">
        <v>19445</v>
      </c>
      <c r="H25" s="38">
        <v>6022</v>
      </c>
      <c r="I25" s="38">
        <v>0</v>
      </c>
      <c r="J25" s="38">
        <v>0</v>
      </c>
      <c r="K25" s="38">
        <v>0</v>
      </c>
      <c r="L25" s="38">
        <v>2086</v>
      </c>
      <c r="M25" s="38">
        <v>1321</v>
      </c>
      <c r="N25" s="38">
        <v>3114</v>
      </c>
      <c r="O25" s="38">
        <v>427</v>
      </c>
      <c r="P25" s="38">
        <v>0</v>
      </c>
      <c r="Q25" s="39">
        <v>-14754</v>
      </c>
    </row>
    <row r="26" spans="2:17" ht="26.25" customHeight="1" x14ac:dyDescent="0.3">
      <c r="B26" s="15" t="s">
        <v>189</v>
      </c>
      <c r="C26" s="38">
        <v>8557</v>
      </c>
      <c r="D26" s="38">
        <v>18044</v>
      </c>
      <c r="E26" s="38">
        <v>5139</v>
      </c>
      <c r="F26" s="38">
        <v>0</v>
      </c>
      <c r="G26" s="38">
        <v>1386</v>
      </c>
      <c r="H26" s="38">
        <v>-2014</v>
      </c>
      <c r="I26" s="38">
        <v>0</v>
      </c>
      <c r="J26" s="38">
        <v>0</v>
      </c>
      <c r="K26" s="38">
        <v>0</v>
      </c>
      <c r="L26" s="38">
        <v>79</v>
      </c>
      <c r="M26" s="38">
        <v>5028</v>
      </c>
      <c r="N26" s="38">
        <v>15222</v>
      </c>
      <c r="O26" s="38">
        <v>0</v>
      </c>
      <c r="P26" s="38">
        <v>0</v>
      </c>
      <c r="Q26" s="39">
        <v>25825</v>
      </c>
    </row>
    <row r="27" spans="2:17" ht="26.25" customHeight="1" x14ac:dyDescent="0.3">
      <c r="B27" s="15" t="s">
        <v>212</v>
      </c>
      <c r="C27" s="38">
        <v>156320</v>
      </c>
      <c r="D27" s="38">
        <v>673900</v>
      </c>
      <c r="E27" s="38">
        <v>305733</v>
      </c>
      <c r="F27" s="38">
        <v>0</v>
      </c>
      <c r="G27" s="38">
        <v>211814</v>
      </c>
      <c r="H27" s="38">
        <v>249483</v>
      </c>
      <c r="I27" s="38">
        <v>0</v>
      </c>
      <c r="J27" s="38">
        <v>0</v>
      </c>
      <c r="K27" s="38">
        <v>0</v>
      </c>
      <c r="L27" s="38">
        <v>167365</v>
      </c>
      <c r="M27" s="38">
        <v>89654</v>
      </c>
      <c r="N27" s="38">
        <v>11574</v>
      </c>
      <c r="O27" s="38">
        <v>0</v>
      </c>
      <c r="P27" s="38">
        <v>0</v>
      </c>
      <c r="Q27" s="39">
        <v>-32874</v>
      </c>
    </row>
    <row r="28" spans="2:17" ht="26.25" customHeight="1" x14ac:dyDescent="0.3">
      <c r="B28" s="15" t="s">
        <v>40</v>
      </c>
      <c r="C28" s="38">
        <v>0</v>
      </c>
      <c r="D28" s="38">
        <v>35223</v>
      </c>
      <c r="E28" s="38">
        <v>22416</v>
      </c>
      <c r="F28" s="38">
        <v>0</v>
      </c>
      <c r="G28" s="38">
        <v>0</v>
      </c>
      <c r="H28" s="38">
        <v>0</v>
      </c>
      <c r="I28" s="38">
        <v>0</v>
      </c>
      <c r="J28" s="38">
        <v>0</v>
      </c>
      <c r="K28" s="38">
        <v>11465</v>
      </c>
      <c r="L28" s="38">
        <v>90</v>
      </c>
      <c r="M28" s="38">
        <v>2715</v>
      </c>
      <c r="N28" s="38">
        <v>8719</v>
      </c>
      <c r="O28" s="38">
        <v>0</v>
      </c>
      <c r="P28" s="38">
        <v>0</v>
      </c>
      <c r="Q28" s="39">
        <v>16866</v>
      </c>
    </row>
    <row r="29" spans="2:17" ht="26.25" customHeight="1" x14ac:dyDescent="0.3">
      <c r="B29" s="15" t="s">
        <v>65</v>
      </c>
      <c r="C29" s="38">
        <v>375838</v>
      </c>
      <c r="D29" s="38">
        <v>311622</v>
      </c>
      <c r="E29" s="38">
        <v>228120</v>
      </c>
      <c r="F29" s="38">
        <v>0</v>
      </c>
      <c r="G29" s="38">
        <v>73660</v>
      </c>
      <c r="H29" s="38">
        <v>110462</v>
      </c>
      <c r="I29" s="38">
        <v>0</v>
      </c>
      <c r="J29" s="38">
        <v>0</v>
      </c>
      <c r="K29" s="38">
        <v>0</v>
      </c>
      <c r="L29" s="38">
        <v>-158</v>
      </c>
      <c r="M29" s="38">
        <v>32250</v>
      </c>
      <c r="N29" s="38">
        <v>58751</v>
      </c>
      <c r="O29" s="38">
        <v>0</v>
      </c>
      <c r="P29" s="38">
        <v>0</v>
      </c>
      <c r="Q29" s="39">
        <v>520156</v>
      </c>
    </row>
    <row r="30" spans="2:17" ht="26.25" customHeight="1" x14ac:dyDescent="0.3">
      <c r="B30" s="15" t="s">
        <v>66</v>
      </c>
      <c r="C30" s="38">
        <v>-136</v>
      </c>
      <c r="D30" s="38">
        <v>23778</v>
      </c>
      <c r="E30" s="38">
        <v>13168</v>
      </c>
      <c r="F30" s="38">
        <v>0</v>
      </c>
      <c r="G30" s="38">
        <v>4831</v>
      </c>
      <c r="H30" s="38">
        <v>12875</v>
      </c>
      <c r="I30" s="38">
        <v>0</v>
      </c>
      <c r="J30" s="38">
        <v>0</v>
      </c>
      <c r="K30" s="38">
        <v>0</v>
      </c>
      <c r="L30" s="38">
        <v>1921</v>
      </c>
      <c r="M30" s="38">
        <v>21944</v>
      </c>
      <c r="N30" s="38">
        <v>8823</v>
      </c>
      <c r="O30" s="38">
        <v>0</v>
      </c>
      <c r="P30" s="38">
        <v>0</v>
      </c>
      <c r="Q30" s="39">
        <v>-14885</v>
      </c>
    </row>
    <row r="31" spans="2:17" ht="26.25" customHeight="1" x14ac:dyDescent="0.3">
      <c r="B31" s="15" t="s">
        <v>67</v>
      </c>
      <c r="C31" s="38">
        <v>1894906</v>
      </c>
      <c r="D31" s="38">
        <v>711500</v>
      </c>
      <c r="E31" s="38">
        <v>343068</v>
      </c>
      <c r="F31" s="38">
        <v>0</v>
      </c>
      <c r="G31" s="38">
        <v>350957</v>
      </c>
      <c r="H31" s="38">
        <v>0</v>
      </c>
      <c r="I31" s="38">
        <v>0</v>
      </c>
      <c r="J31" s="38">
        <v>0</v>
      </c>
      <c r="K31" s="38">
        <v>0</v>
      </c>
      <c r="L31" s="38">
        <v>31382</v>
      </c>
      <c r="M31" s="38">
        <v>164385</v>
      </c>
      <c r="N31" s="38">
        <v>120571</v>
      </c>
      <c r="O31" s="38">
        <v>0</v>
      </c>
      <c r="P31" s="38">
        <v>0</v>
      </c>
      <c r="Q31" s="39">
        <v>2162778</v>
      </c>
    </row>
    <row r="32" spans="2:17" ht="26.25" customHeight="1" x14ac:dyDescent="0.25">
      <c r="B32" s="87" t="s">
        <v>47</v>
      </c>
      <c r="C32" s="90">
        <f>SUM(C6:C31)</f>
        <v>7555870</v>
      </c>
      <c r="D32" s="90">
        <f t="shared" ref="D32:Q32" si="0">SUM(D6:D31)</f>
        <v>12925464</v>
      </c>
      <c r="E32" s="90">
        <f t="shared" si="0"/>
        <v>8805683</v>
      </c>
      <c r="F32" s="90">
        <f t="shared" si="0"/>
        <v>1826</v>
      </c>
      <c r="G32" s="90">
        <f t="shared" si="0"/>
        <v>5246573</v>
      </c>
      <c r="H32" s="90">
        <f t="shared" si="0"/>
        <v>5146308</v>
      </c>
      <c r="I32" s="90">
        <f t="shared" si="0"/>
        <v>0</v>
      </c>
      <c r="J32" s="90">
        <f t="shared" si="0"/>
        <v>0</v>
      </c>
      <c r="K32" s="90">
        <f t="shared" si="0"/>
        <v>11465</v>
      </c>
      <c r="L32" s="213">
        <f t="shared" si="0"/>
        <v>324120</v>
      </c>
      <c r="M32" s="90">
        <f t="shared" si="0"/>
        <v>1746937</v>
      </c>
      <c r="N32" s="90">
        <f t="shared" si="0"/>
        <v>1474910</v>
      </c>
      <c r="O32" s="90">
        <f t="shared" si="0"/>
        <v>4109</v>
      </c>
      <c r="P32" s="90">
        <f t="shared" si="0"/>
        <v>-33416</v>
      </c>
      <c r="Q32" s="90">
        <f t="shared" si="0"/>
        <v>10638766</v>
      </c>
    </row>
    <row r="33" spans="2:17" ht="26.25" customHeight="1" x14ac:dyDescent="0.25">
      <c r="B33" s="252" t="s">
        <v>48</v>
      </c>
      <c r="C33" s="253"/>
      <c r="D33" s="253"/>
      <c r="E33" s="253"/>
      <c r="F33" s="253"/>
      <c r="G33" s="253"/>
      <c r="H33" s="253"/>
      <c r="I33" s="253"/>
      <c r="J33" s="253"/>
      <c r="K33" s="253"/>
      <c r="L33" s="253"/>
      <c r="M33" s="253"/>
      <c r="N33" s="253"/>
      <c r="O33" s="253"/>
      <c r="P33" s="253"/>
      <c r="Q33" s="254"/>
    </row>
    <row r="34" spans="2:17" ht="26.25" customHeight="1" x14ac:dyDescent="0.3">
      <c r="B34" s="15" t="s">
        <v>49</v>
      </c>
      <c r="C34" s="38">
        <v>0</v>
      </c>
      <c r="D34" s="38">
        <v>209185</v>
      </c>
      <c r="E34" s="38">
        <v>177807</v>
      </c>
      <c r="F34" s="38">
        <v>0</v>
      </c>
      <c r="G34" s="38">
        <v>53998</v>
      </c>
      <c r="H34" s="38">
        <v>83118</v>
      </c>
      <c r="I34" s="38">
        <v>0</v>
      </c>
      <c r="J34" s="38">
        <v>0</v>
      </c>
      <c r="K34" s="38">
        <v>0</v>
      </c>
      <c r="L34" s="38">
        <v>48393</v>
      </c>
      <c r="M34" s="38">
        <v>34333</v>
      </c>
      <c r="N34" s="38">
        <v>54521</v>
      </c>
      <c r="O34" s="38">
        <v>2785</v>
      </c>
      <c r="P34" s="38">
        <v>0</v>
      </c>
      <c r="Q34" s="39">
        <v>63699</v>
      </c>
    </row>
    <row r="35" spans="2:17" ht="26.25" customHeight="1" x14ac:dyDescent="0.3">
      <c r="B35" s="15" t="s">
        <v>82</v>
      </c>
      <c r="C35" s="38">
        <v>0</v>
      </c>
      <c r="D35" s="38">
        <v>901981</v>
      </c>
      <c r="E35" s="38">
        <v>752103</v>
      </c>
      <c r="F35" s="38">
        <v>-31822</v>
      </c>
      <c r="G35" s="38">
        <v>360697</v>
      </c>
      <c r="H35" s="38">
        <v>377533</v>
      </c>
      <c r="I35" s="38">
        <v>0</v>
      </c>
      <c r="J35" s="38">
        <v>0</v>
      </c>
      <c r="K35" s="38">
        <v>0</v>
      </c>
      <c r="L35" s="38">
        <v>203515</v>
      </c>
      <c r="M35" s="38">
        <v>74040</v>
      </c>
      <c r="N35" s="38">
        <v>0</v>
      </c>
      <c r="O35" s="38">
        <v>0</v>
      </c>
      <c r="P35" s="38">
        <v>0</v>
      </c>
      <c r="Q35" s="39">
        <v>65194</v>
      </c>
    </row>
    <row r="36" spans="2:17" ht="26.25" customHeight="1" x14ac:dyDescent="0.3">
      <c r="B36" s="15" t="s">
        <v>50</v>
      </c>
      <c r="C36" s="38">
        <v>5257294</v>
      </c>
      <c r="D36" s="38">
        <v>1480159</v>
      </c>
      <c r="E36" s="38">
        <v>1358319</v>
      </c>
      <c r="F36" s="38">
        <v>0</v>
      </c>
      <c r="G36" s="38">
        <v>721515</v>
      </c>
      <c r="H36" s="38">
        <v>721515</v>
      </c>
      <c r="I36" s="38">
        <v>0</v>
      </c>
      <c r="J36" s="38">
        <v>0</v>
      </c>
      <c r="K36" s="38">
        <v>0</v>
      </c>
      <c r="L36" s="38">
        <v>372236</v>
      </c>
      <c r="M36" s="38">
        <v>182147</v>
      </c>
      <c r="N36" s="38">
        <v>242198</v>
      </c>
      <c r="O36" s="38">
        <v>0</v>
      </c>
      <c r="P36" s="38">
        <v>0</v>
      </c>
      <c r="Q36" s="39">
        <v>5581912</v>
      </c>
    </row>
    <row r="37" spans="2:17" ht="26.25" customHeight="1" x14ac:dyDescent="0.25">
      <c r="B37" s="87" t="s">
        <v>47</v>
      </c>
      <c r="C37" s="90">
        <f>SUM(C34:C36)</f>
        <v>5257294</v>
      </c>
      <c r="D37" s="90">
        <f t="shared" ref="D37:Q37" si="1">SUM(D34:D36)</f>
        <v>2591325</v>
      </c>
      <c r="E37" s="90">
        <f t="shared" si="1"/>
        <v>2288229</v>
      </c>
      <c r="F37" s="90">
        <f t="shared" si="1"/>
        <v>-31822</v>
      </c>
      <c r="G37" s="90">
        <f t="shared" si="1"/>
        <v>1136210</v>
      </c>
      <c r="H37" s="90">
        <f t="shared" si="1"/>
        <v>1182166</v>
      </c>
      <c r="I37" s="90">
        <f t="shared" si="1"/>
        <v>0</v>
      </c>
      <c r="J37" s="90">
        <f t="shared" si="1"/>
        <v>0</v>
      </c>
      <c r="K37" s="90">
        <f t="shared" si="1"/>
        <v>0</v>
      </c>
      <c r="L37" s="90">
        <f t="shared" si="1"/>
        <v>624144</v>
      </c>
      <c r="M37" s="90">
        <f t="shared" si="1"/>
        <v>290520</v>
      </c>
      <c r="N37" s="90">
        <f t="shared" si="1"/>
        <v>296719</v>
      </c>
      <c r="O37" s="90">
        <f t="shared" si="1"/>
        <v>2785</v>
      </c>
      <c r="P37" s="90">
        <f t="shared" si="1"/>
        <v>0</v>
      </c>
      <c r="Q37" s="90">
        <f t="shared" si="1"/>
        <v>5710805</v>
      </c>
    </row>
    <row r="38" spans="2:17" x14ac:dyDescent="0.25">
      <c r="B38" s="256" t="s">
        <v>52</v>
      </c>
      <c r="C38" s="256"/>
      <c r="D38" s="256"/>
      <c r="E38" s="256"/>
      <c r="F38" s="256"/>
      <c r="G38" s="256"/>
      <c r="H38" s="256"/>
      <c r="I38" s="256"/>
      <c r="J38" s="256"/>
      <c r="K38" s="256"/>
      <c r="L38" s="256"/>
      <c r="M38" s="256"/>
      <c r="N38" s="256"/>
      <c r="O38" s="256"/>
      <c r="P38" s="256"/>
      <c r="Q38" s="256"/>
    </row>
  </sheetData>
  <sheetProtection password="E931" sheet="1" objects="1" scenarios="1"/>
  <mergeCells count="4">
    <mergeCell ref="B3:Q3"/>
    <mergeCell ref="B33:Q33"/>
    <mergeCell ref="B38:Q38"/>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Q38"/>
  <sheetViews>
    <sheetView showGridLines="0" zoomScale="80" zoomScaleNormal="80" workbookViewId="0">
      <selection activeCell="A11" sqref="A11"/>
    </sheetView>
  </sheetViews>
  <sheetFormatPr defaultColWidth="15.7109375" defaultRowHeight="15" x14ac:dyDescent="0.25"/>
  <cols>
    <col min="1" max="1" width="15.7109375" style="9"/>
    <col min="2" max="2" width="43.140625" style="9" customWidth="1"/>
    <col min="3" max="16" width="21" style="9" customWidth="1"/>
    <col min="17" max="17" width="21" style="20" customWidth="1"/>
    <col min="18" max="16384" width="15.7109375" style="9"/>
  </cols>
  <sheetData>
    <row r="2" spans="2:17" ht="8.25" customHeight="1" x14ac:dyDescent="0.25"/>
    <row r="3" spans="2:17" ht="24.75" customHeight="1" x14ac:dyDescent="0.25">
      <c r="B3" s="260" t="s">
        <v>301</v>
      </c>
      <c r="C3" s="260"/>
      <c r="D3" s="260"/>
      <c r="E3" s="260"/>
      <c r="F3" s="260"/>
      <c r="G3" s="260"/>
      <c r="H3" s="260"/>
      <c r="I3" s="260"/>
      <c r="J3" s="260"/>
      <c r="K3" s="260"/>
      <c r="L3" s="260"/>
      <c r="M3" s="260"/>
      <c r="N3" s="260"/>
      <c r="O3" s="260"/>
      <c r="P3" s="260"/>
      <c r="Q3" s="260"/>
    </row>
    <row r="4" spans="2:17" s="33" customFormat="1" ht="36.75" x14ac:dyDescent="0.25">
      <c r="B4" s="97" t="s">
        <v>0</v>
      </c>
      <c r="C4" s="93" t="s">
        <v>69</v>
      </c>
      <c r="D4" s="93" t="s">
        <v>70</v>
      </c>
      <c r="E4" s="93" t="s">
        <v>71</v>
      </c>
      <c r="F4" s="93" t="s">
        <v>72</v>
      </c>
      <c r="G4" s="93" t="s">
        <v>73</v>
      </c>
      <c r="H4" s="93" t="s">
        <v>90</v>
      </c>
      <c r="I4" s="98" t="s">
        <v>74</v>
      </c>
      <c r="J4" s="93" t="s">
        <v>75</v>
      </c>
      <c r="K4" s="179" t="s">
        <v>76</v>
      </c>
      <c r="L4" s="179" t="s">
        <v>77</v>
      </c>
      <c r="M4" s="179" t="s">
        <v>78</v>
      </c>
      <c r="N4" s="179" t="s">
        <v>2</v>
      </c>
      <c r="O4" s="179" t="s">
        <v>79</v>
      </c>
      <c r="P4" s="179" t="s">
        <v>80</v>
      </c>
      <c r="Q4" s="179" t="s">
        <v>81</v>
      </c>
    </row>
    <row r="5" spans="2:17" ht="27" customHeight="1" x14ac:dyDescent="0.25">
      <c r="B5" s="252" t="s">
        <v>16</v>
      </c>
      <c r="C5" s="253"/>
      <c r="D5" s="253"/>
      <c r="E5" s="253"/>
      <c r="F5" s="253"/>
      <c r="G5" s="253"/>
      <c r="H5" s="253"/>
      <c r="I5" s="253"/>
      <c r="J5" s="253"/>
      <c r="K5" s="253"/>
      <c r="L5" s="253"/>
      <c r="M5" s="253"/>
      <c r="N5" s="253"/>
      <c r="O5" s="253"/>
      <c r="P5" s="253"/>
      <c r="Q5" s="254"/>
    </row>
    <row r="6" spans="2:17" ht="27" customHeight="1" x14ac:dyDescent="0.3">
      <c r="B6" s="15" t="s">
        <v>53</v>
      </c>
      <c r="C6" s="38">
        <v>16977</v>
      </c>
      <c r="D6" s="38">
        <v>94466</v>
      </c>
      <c r="E6" s="38">
        <v>75776</v>
      </c>
      <c r="F6" s="38">
        <v>0</v>
      </c>
      <c r="G6" s="38">
        <v>27262</v>
      </c>
      <c r="H6" s="38">
        <v>27262</v>
      </c>
      <c r="I6" s="38">
        <v>0</v>
      </c>
      <c r="J6" s="38">
        <v>0</v>
      </c>
      <c r="K6" s="38">
        <v>0</v>
      </c>
      <c r="L6" s="38">
        <v>-5140</v>
      </c>
      <c r="M6" s="38">
        <v>4987</v>
      </c>
      <c r="N6" s="38">
        <v>7597</v>
      </c>
      <c r="O6" s="38">
        <v>446</v>
      </c>
      <c r="P6" s="38">
        <v>0</v>
      </c>
      <c r="Q6" s="39">
        <v>72794</v>
      </c>
    </row>
    <row r="7" spans="2:17" ht="27" customHeight="1" x14ac:dyDescent="0.3">
      <c r="B7" s="15" t="s">
        <v>200</v>
      </c>
      <c r="C7" s="38">
        <v>-66286</v>
      </c>
      <c r="D7" s="38">
        <v>970312</v>
      </c>
      <c r="E7" s="38">
        <v>619228</v>
      </c>
      <c r="F7" s="38">
        <v>0</v>
      </c>
      <c r="G7" s="38">
        <v>197496</v>
      </c>
      <c r="H7" s="38">
        <v>400593</v>
      </c>
      <c r="I7" s="38">
        <v>0</v>
      </c>
      <c r="J7" s="38">
        <v>0</v>
      </c>
      <c r="K7" s="38">
        <v>0</v>
      </c>
      <c r="L7" s="38">
        <v>126554</v>
      </c>
      <c r="M7" s="38">
        <v>57242</v>
      </c>
      <c r="N7" s="38">
        <v>58351</v>
      </c>
      <c r="O7" s="38">
        <v>0</v>
      </c>
      <c r="P7" s="38">
        <v>0</v>
      </c>
      <c r="Q7" s="39">
        <v>26904</v>
      </c>
    </row>
    <row r="8" spans="2:17" ht="27" customHeight="1" x14ac:dyDescent="0.3">
      <c r="B8" s="15" t="s">
        <v>211</v>
      </c>
      <c r="C8" s="38">
        <v>87994</v>
      </c>
      <c r="D8" s="38">
        <v>931633</v>
      </c>
      <c r="E8" s="38">
        <v>781694</v>
      </c>
      <c r="F8" s="38">
        <v>0</v>
      </c>
      <c r="G8" s="38">
        <v>355878</v>
      </c>
      <c r="H8" s="38">
        <v>355878</v>
      </c>
      <c r="I8" s="38">
        <v>0</v>
      </c>
      <c r="J8" s="38">
        <v>0</v>
      </c>
      <c r="K8" s="38">
        <v>0</v>
      </c>
      <c r="L8" s="38">
        <v>27388</v>
      </c>
      <c r="M8" s="38">
        <v>316685</v>
      </c>
      <c r="N8" s="38">
        <v>6135</v>
      </c>
      <c r="O8" s="38">
        <v>13020</v>
      </c>
      <c r="P8" s="38">
        <v>0</v>
      </c>
      <c r="Q8" s="39">
        <v>162851</v>
      </c>
    </row>
    <row r="9" spans="2:17" ht="27" customHeight="1" x14ac:dyDescent="0.3">
      <c r="B9" s="15" t="s">
        <v>21</v>
      </c>
      <c r="C9" s="38">
        <v>0</v>
      </c>
      <c r="D9" s="38">
        <v>-434</v>
      </c>
      <c r="E9" s="38">
        <v>-434</v>
      </c>
      <c r="F9" s="38">
        <v>0</v>
      </c>
      <c r="G9" s="38">
        <v>400</v>
      </c>
      <c r="H9" s="38">
        <v>400</v>
      </c>
      <c r="I9" s="38">
        <v>0</v>
      </c>
      <c r="J9" s="38">
        <v>0</v>
      </c>
      <c r="K9" s="38">
        <v>0</v>
      </c>
      <c r="L9" s="38">
        <v>-45</v>
      </c>
      <c r="M9" s="38">
        <v>6958</v>
      </c>
      <c r="N9" s="38">
        <v>0</v>
      </c>
      <c r="O9" s="38">
        <v>0</v>
      </c>
      <c r="P9" s="38">
        <v>0</v>
      </c>
      <c r="Q9" s="39">
        <v>-7747</v>
      </c>
    </row>
    <row r="10" spans="2:17" ht="27" customHeight="1" x14ac:dyDescent="0.3">
      <c r="B10" s="15" t="s">
        <v>54</v>
      </c>
      <c r="C10" s="38">
        <v>0</v>
      </c>
      <c r="D10" s="38">
        <v>0</v>
      </c>
      <c r="E10" s="38">
        <v>0</v>
      </c>
      <c r="F10" s="38">
        <v>0</v>
      </c>
      <c r="G10" s="38">
        <v>0</v>
      </c>
      <c r="H10" s="38">
        <v>0</v>
      </c>
      <c r="I10" s="38">
        <v>0</v>
      </c>
      <c r="J10" s="38">
        <v>0</v>
      </c>
      <c r="K10" s="38">
        <v>0</v>
      </c>
      <c r="L10" s="38">
        <v>0</v>
      </c>
      <c r="M10" s="38">
        <v>0</v>
      </c>
      <c r="N10" s="38">
        <v>0</v>
      </c>
      <c r="O10" s="38">
        <v>0</v>
      </c>
      <c r="P10" s="38">
        <v>0</v>
      </c>
      <c r="Q10" s="39">
        <v>0</v>
      </c>
    </row>
    <row r="11" spans="2:17" ht="27" customHeight="1" x14ac:dyDescent="0.3">
      <c r="B11" s="15" t="s">
        <v>55</v>
      </c>
      <c r="C11" s="38">
        <v>249533</v>
      </c>
      <c r="D11" s="38">
        <v>548344</v>
      </c>
      <c r="E11" s="38">
        <v>-110318</v>
      </c>
      <c r="F11" s="38">
        <v>0</v>
      </c>
      <c r="G11" s="38">
        <v>761791</v>
      </c>
      <c r="H11" s="38">
        <v>1024499</v>
      </c>
      <c r="I11" s="38">
        <v>0</v>
      </c>
      <c r="J11" s="38">
        <v>0</v>
      </c>
      <c r="K11" s="38">
        <v>0</v>
      </c>
      <c r="L11" s="38">
        <v>132562</v>
      </c>
      <c r="M11" s="38">
        <v>871067</v>
      </c>
      <c r="N11" s="38">
        <v>249533</v>
      </c>
      <c r="O11" s="38">
        <v>0</v>
      </c>
      <c r="P11" s="38">
        <v>115000</v>
      </c>
      <c r="Q11" s="39">
        <v>-1754379</v>
      </c>
    </row>
    <row r="12" spans="2:17" ht="27" customHeight="1" x14ac:dyDescent="0.3">
      <c r="B12" s="15" t="s">
        <v>23</v>
      </c>
      <c r="C12" s="38">
        <v>0</v>
      </c>
      <c r="D12" s="38">
        <v>0</v>
      </c>
      <c r="E12" s="38">
        <v>0</v>
      </c>
      <c r="F12" s="38">
        <v>0</v>
      </c>
      <c r="G12" s="38">
        <v>0</v>
      </c>
      <c r="H12" s="38">
        <v>0</v>
      </c>
      <c r="I12" s="38">
        <v>0</v>
      </c>
      <c r="J12" s="38">
        <v>0</v>
      </c>
      <c r="K12" s="38">
        <v>0</v>
      </c>
      <c r="L12" s="38">
        <v>0</v>
      </c>
      <c r="M12" s="38">
        <v>0</v>
      </c>
      <c r="N12" s="38">
        <v>0</v>
      </c>
      <c r="O12" s="38">
        <v>0</v>
      </c>
      <c r="P12" s="38">
        <v>0</v>
      </c>
      <c r="Q12" s="39">
        <v>0</v>
      </c>
    </row>
    <row r="13" spans="2:17" ht="27" customHeight="1" x14ac:dyDescent="0.3">
      <c r="B13" s="15" t="s">
        <v>56</v>
      </c>
      <c r="C13" s="38">
        <v>12302</v>
      </c>
      <c r="D13" s="38">
        <v>8429</v>
      </c>
      <c r="E13" s="38">
        <v>914</v>
      </c>
      <c r="F13" s="38">
        <v>0</v>
      </c>
      <c r="G13" s="38">
        <v>400</v>
      </c>
      <c r="H13" s="38">
        <v>0</v>
      </c>
      <c r="I13" s="38">
        <v>0</v>
      </c>
      <c r="J13" s="38">
        <v>0</v>
      </c>
      <c r="K13" s="38">
        <v>0</v>
      </c>
      <c r="L13" s="38">
        <v>-873</v>
      </c>
      <c r="M13" s="38">
        <v>1071</v>
      </c>
      <c r="N13" s="38">
        <v>1689</v>
      </c>
      <c r="O13" s="38">
        <v>0</v>
      </c>
      <c r="P13" s="38">
        <v>0</v>
      </c>
      <c r="Q13" s="39">
        <v>14707</v>
      </c>
    </row>
    <row r="14" spans="2:17" ht="27" customHeight="1" x14ac:dyDescent="0.3">
      <c r="B14" s="15" t="s">
        <v>57</v>
      </c>
      <c r="C14" s="38">
        <v>1009</v>
      </c>
      <c r="D14" s="38">
        <v>4314</v>
      </c>
      <c r="E14" s="38">
        <v>559</v>
      </c>
      <c r="F14" s="38">
        <v>0</v>
      </c>
      <c r="G14" s="38">
        <v>0</v>
      </c>
      <c r="H14" s="38">
        <v>0</v>
      </c>
      <c r="I14" s="38">
        <v>0</v>
      </c>
      <c r="J14" s="38">
        <v>0</v>
      </c>
      <c r="K14" s="38">
        <v>0</v>
      </c>
      <c r="L14" s="38">
        <v>-778</v>
      </c>
      <c r="M14" s="38">
        <v>1688</v>
      </c>
      <c r="N14" s="38">
        <v>351</v>
      </c>
      <c r="O14" s="38">
        <v>0</v>
      </c>
      <c r="P14" s="38">
        <v>0</v>
      </c>
      <c r="Q14" s="39">
        <v>1008</v>
      </c>
    </row>
    <row r="15" spans="2:17" ht="27" customHeight="1" x14ac:dyDescent="0.3">
      <c r="B15" s="15" t="s">
        <v>58</v>
      </c>
      <c r="C15" s="38">
        <v>0</v>
      </c>
      <c r="D15" s="38">
        <v>0</v>
      </c>
      <c r="E15" s="38">
        <v>0</v>
      </c>
      <c r="F15" s="38">
        <v>0</v>
      </c>
      <c r="G15" s="38">
        <v>0</v>
      </c>
      <c r="H15" s="38">
        <v>0</v>
      </c>
      <c r="I15" s="38">
        <v>0</v>
      </c>
      <c r="J15" s="38">
        <v>0</v>
      </c>
      <c r="K15" s="38">
        <v>0</v>
      </c>
      <c r="L15" s="38">
        <v>0</v>
      </c>
      <c r="M15" s="38">
        <v>0</v>
      </c>
      <c r="N15" s="38">
        <v>0</v>
      </c>
      <c r="O15" s="38">
        <v>0</v>
      </c>
      <c r="P15" s="38">
        <v>0</v>
      </c>
      <c r="Q15" s="39">
        <v>0</v>
      </c>
    </row>
    <row r="16" spans="2:17" ht="27" customHeight="1" x14ac:dyDescent="0.3">
      <c r="B16" s="15" t="s">
        <v>59</v>
      </c>
      <c r="C16" s="38">
        <v>123224</v>
      </c>
      <c r="D16" s="38">
        <v>236243</v>
      </c>
      <c r="E16" s="38">
        <v>178177</v>
      </c>
      <c r="F16" s="38">
        <v>0</v>
      </c>
      <c r="G16" s="38">
        <v>110270</v>
      </c>
      <c r="H16" s="38">
        <v>101654</v>
      </c>
      <c r="I16" s="38">
        <v>10628</v>
      </c>
      <c r="J16" s="38">
        <v>0</v>
      </c>
      <c r="K16" s="38">
        <v>0</v>
      </c>
      <c r="L16" s="38">
        <v>6366</v>
      </c>
      <c r="M16" s="38">
        <v>69259</v>
      </c>
      <c r="N16" s="38">
        <v>28322</v>
      </c>
      <c r="O16" s="38">
        <v>0</v>
      </c>
      <c r="P16" s="38">
        <v>7919</v>
      </c>
      <c r="Q16" s="39">
        <v>133897</v>
      </c>
    </row>
    <row r="17" spans="2:17" ht="27" customHeight="1" x14ac:dyDescent="0.3">
      <c r="B17" s="15" t="s">
        <v>60</v>
      </c>
      <c r="C17" s="38">
        <v>0</v>
      </c>
      <c r="D17" s="38">
        <v>0</v>
      </c>
      <c r="E17" s="38">
        <v>-13735</v>
      </c>
      <c r="F17" s="38">
        <v>0</v>
      </c>
      <c r="G17" s="38">
        <v>2209</v>
      </c>
      <c r="H17" s="38">
        <v>0</v>
      </c>
      <c r="I17" s="38">
        <v>0</v>
      </c>
      <c r="J17" s="38">
        <v>0</v>
      </c>
      <c r="K17" s="38">
        <v>0</v>
      </c>
      <c r="L17" s="38">
        <v>0</v>
      </c>
      <c r="M17" s="38">
        <v>0</v>
      </c>
      <c r="N17" s="38">
        <v>0</v>
      </c>
      <c r="O17" s="38">
        <v>0</v>
      </c>
      <c r="P17" s="38">
        <v>0</v>
      </c>
      <c r="Q17" s="39">
        <v>-13735</v>
      </c>
    </row>
    <row r="18" spans="2:17" ht="27" customHeight="1" x14ac:dyDescent="0.3">
      <c r="B18" s="15" t="s">
        <v>61</v>
      </c>
      <c r="C18" s="38">
        <v>0</v>
      </c>
      <c r="D18" s="38">
        <v>0</v>
      </c>
      <c r="E18" s="38">
        <v>0</v>
      </c>
      <c r="F18" s="38">
        <v>0</v>
      </c>
      <c r="G18" s="38">
        <v>0</v>
      </c>
      <c r="H18" s="38">
        <v>0</v>
      </c>
      <c r="I18" s="38">
        <v>0</v>
      </c>
      <c r="J18" s="38">
        <v>0</v>
      </c>
      <c r="K18" s="38">
        <v>0</v>
      </c>
      <c r="L18" s="38">
        <v>0</v>
      </c>
      <c r="M18" s="38">
        <v>0</v>
      </c>
      <c r="N18" s="38">
        <v>0</v>
      </c>
      <c r="O18" s="38">
        <v>0</v>
      </c>
      <c r="P18" s="38">
        <v>0</v>
      </c>
      <c r="Q18" s="39">
        <v>0</v>
      </c>
    </row>
    <row r="19" spans="2:17" ht="27" customHeight="1" x14ac:dyDescent="0.3">
      <c r="B19" s="15" t="s">
        <v>185</v>
      </c>
      <c r="C19" s="38">
        <v>327819</v>
      </c>
      <c r="D19" s="38">
        <v>175754</v>
      </c>
      <c r="E19" s="38">
        <v>143845</v>
      </c>
      <c r="F19" s="38">
        <v>0</v>
      </c>
      <c r="G19" s="38">
        <v>10814</v>
      </c>
      <c r="H19" s="38">
        <v>10814</v>
      </c>
      <c r="I19" s="38">
        <v>0</v>
      </c>
      <c r="J19" s="38">
        <v>0</v>
      </c>
      <c r="K19" s="38">
        <v>0</v>
      </c>
      <c r="L19" s="38">
        <v>7494</v>
      </c>
      <c r="M19" s="38">
        <v>99264</v>
      </c>
      <c r="N19" s="38">
        <v>9593</v>
      </c>
      <c r="O19" s="38">
        <v>0</v>
      </c>
      <c r="P19" s="38">
        <v>0</v>
      </c>
      <c r="Q19" s="39">
        <v>363686</v>
      </c>
    </row>
    <row r="20" spans="2:17" ht="27" customHeight="1" x14ac:dyDescent="0.3">
      <c r="B20" s="15" t="s">
        <v>190</v>
      </c>
      <c r="C20" s="38">
        <v>126647</v>
      </c>
      <c r="D20" s="38">
        <v>485531</v>
      </c>
      <c r="E20" s="38">
        <v>363471</v>
      </c>
      <c r="F20" s="38">
        <v>0</v>
      </c>
      <c r="G20" s="38">
        <v>120007</v>
      </c>
      <c r="H20" s="38">
        <v>119142</v>
      </c>
      <c r="I20" s="38">
        <v>0</v>
      </c>
      <c r="J20" s="38">
        <v>0</v>
      </c>
      <c r="K20" s="38">
        <v>0</v>
      </c>
      <c r="L20" s="38">
        <v>37712</v>
      </c>
      <c r="M20" s="38">
        <v>0</v>
      </c>
      <c r="N20" s="38">
        <v>0</v>
      </c>
      <c r="O20" s="38">
        <v>0</v>
      </c>
      <c r="P20" s="38">
        <v>0</v>
      </c>
      <c r="Q20" s="39">
        <v>333264</v>
      </c>
    </row>
    <row r="21" spans="2:17" ht="27" customHeight="1" x14ac:dyDescent="0.3">
      <c r="B21" s="15" t="s">
        <v>36</v>
      </c>
      <c r="C21" s="38">
        <v>151213</v>
      </c>
      <c r="D21" s="38">
        <v>110272</v>
      </c>
      <c r="E21" s="38">
        <v>110272</v>
      </c>
      <c r="F21" s="38">
        <v>0</v>
      </c>
      <c r="G21" s="38">
        <v>12170</v>
      </c>
      <c r="H21" s="38">
        <v>0</v>
      </c>
      <c r="I21" s="38">
        <v>0</v>
      </c>
      <c r="J21" s="38">
        <v>0</v>
      </c>
      <c r="K21" s="38">
        <v>0</v>
      </c>
      <c r="L21" s="38">
        <v>0</v>
      </c>
      <c r="M21" s="38">
        <v>49173</v>
      </c>
      <c r="N21" s="38">
        <v>0</v>
      </c>
      <c r="O21" s="38">
        <v>0</v>
      </c>
      <c r="P21" s="38">
        <v>0</v>
      </c>
      <c r="Q21" s="39">
        <v>212312</v>
      </c>
    </row>
    <row r="22" spans="2:17" ht="27" customHeight="1" x14ac:dyDescent="0.3">
      <c r="B22" s="15" t="s">
        <v>62</v>
      </c>
      <c r="C22" s="38">
        <v>20576</v>
      </c>
      <c r="D22" s="38">
        <v>30987</v>
      </c>
      <c r="E22" s="38">
        <v>30987</v>
      </c>
      <c r="F22" s="38">
        <v>0</v>
      </c>
      <c r="G22" s="38">
        <v>46320</v>
      </c>
      <c r="H22" s="38">
        <v>0</v>
      </c>
      <c r="I22" s="38">
        <v>0</v>
      </c>
      <c r="J22" s="38">
        <v>0</v>
      </c>
      <c r="K22" s="38">
        <v>0</v>
      </c>
      <c r="L22" s="38">
        <v>0</v>
      </c>
      <c r="M22" s="38">
        <v>2199</v>
      </c>
      <c r="N22" s="38">
        <v>780</v>
      </c>
      <c r="O22" s="38">
        <v>0</v>
      </c>
      <c r="P22" s="38">
        <v>0</v>
      </c>
      <c r="Q22" s="39">
        <v>50143</v>
      </c>
    </row>
    <row r="23" spans="2:17" ht="27" customHeight="1" x14ac:dyDescent="0.3">
      <c r="B23" s="15" t="s">
        <v>63</v>
      </c>
      <c r="C23" s="38">
        <v>0</v>
      </c>
      <c r="D23" s="38">
        <v>0</v>
      </c>
      <c r="E23" s="38">
        <v>0</v>
      </c>
      <c r="F23" s="38">
        <v>0</v>
      </c>
      <c r="G23" s="38">
        <v>0</v>
      </c>
      <c r="H23" s="38">
        <v>0</v>
      </c>
      <c r="I23" s="38">
        <v>0</v>
      </c>
      <c r="J23" s="38">
        <v>0</v>
      </c>
      <c r="K23" s="38">
        <v>0</v>
      </c>
      <c r="L23" s="38">
        <v>0</v>
      </c>
      <c r="M23" s="38">
        <v>0</v>
      </c>
      <c r="N23" s="38">
        <v>0</v>
      </c>
      <c r="O23" s="38">
        <v>0</v>
      </c>
      <c r="P23" s="38">
        <v>0</v>
      </c>
      <c r="Q23" s="39">
        <v>0</v>
      </c>
    </row>
    <row r="24" spans="2:17" ht="27" customHeight="1" x14ac:dyDescent="0.3">
      <c r="B24" s="15" t="s">
        <v>64</v>
      </c>
      <c r="C24" s="38">
        <v>233957</v>
      </c>
      <c r="D24" s="38">
        <v>484932</v>
      </c>
      <c r="E24" s="38">
        <v>484932</v>
      </c>
      <c r="F24" s="38">
        <v>0</v>
      </c>
      <c r="G24" s="38">
        <v>0</v>
      </c>
      <c r="H24" s="38">
        <v>0</v>
      </c>
      <c r="I24" s="38">
        <v>0</v>
      </c>
      <c r="J24" s="38">
        <v>0</v>
      </c>
      <c r="K24" s="38">
        <v>0</v>
      </c>
      <c r="L24" s="38">
        <v>0</v>
      </c>
      <c r="M24" s="38">
        <v>0</v>
      </c>
      <c r="N24" s="38">
        <v>0</v>
      </c>
      <c r="O24" s="38">
        <v>0</v>
      </c>
      <c r="P24" s="38">
        <v>0</v>
      </c>
      <c r="Q24" s="39">
        <v>718890</v>
      </c>
    </row>
    <row r="25" spans="2:17" ht="27" customHeight="1" x14ac:dyDescent="0.3">
      <c r="B25" s="15" t="s">
        <v>188</v>
      </c>
      <c r="C25" s="38">
        <v>-21409</v>
      </c>
      <c r="D25" s="38">
        <v>149603</v>
      </c>
      <c r="E25" s="38">
        <v>118739</v>
      </c>
      <c r="F25" s="38">
        <v>8621</v>
      </c>
      <c r="G25" s="38">
        <v>0</v>
      </c>
      <c r="H25" s="38">
        <v>1270</v>
      </c>
      <c r="I25" s="38">
        <v>0</v>
      </c>
      <c r="J25" s="38">
        <v>0</v>
      </c>
      <c r="K25" s="38">
        <v>0</v>
      </c>
      <c r="L25" s="38">
        <v>44883</v>
      </c>
      <c r="M25" s="38">
        <v>39450</v>
      </c>
      <c r="N25" s="38">
        <v>15190</v>
      </c>
      <c r="O25" s="38">
        <v>151</v>
      </c>
      <c r="P25" s="38">
        <v>0</v>
      </c>
      <c r="Q25" s="39">
        <v>35386</v>
      </c>
    </row>
    <row r="26" spans="2:17" ht="27" customHeight="1" x14ac:dyDescent="0.3">
      <c r="B26" s="15" t="s">
        <v>189</v>
      </c>
      <c r="C26" s="38">
        <v>396</v>
      </c>
      <c r="D26" s="38">
        <v>1562</v>
      </c>
      <c r="E26" s="38">
        <v>1185</v>
      </c>
      <c r="F26" s="38">
        <v>0</v>
      </c>
      <c r="G26" s="38">
        <v>0</v>
      </c>
      <c r="H26" s="38">
        <v>0</v>
      </c>
      <c r="I26" s="38">
        <v>0</v>
      </c>
      <c r="J26" s="38">
        <v>0</v>
      </c>
      <c r="K26" s="38">
        <v>0</v>
      </c>
      <c r="L26" s="38">
        <v>-484</v>
      </c>
      <c r="M26" s="38">
        <v>1159</v>
      </c>
      <c r="N26" s="38">
        <v>2513</v>
      </c>
      <c r="O26" s="38">
        <v>0</v>
      </c>
      <c r="P26" s="38">
        <v>0</v>
      </c>
      <c r="Q26" s="39">
        <v>3419</v>
      </c>
    </row>
    <row r="27" spans="2:17" ht="27" customHeight="1" x14ac:dyDescent="0.3">
      <c r="B27" s="15" t="s">
        <v>212</v>
      </c>
      <c r="C27" s="38">
        <v>1092750</v>
      </c>
      <c r="D27" s="38">
        <v>596289</v>
      </c>
      <c r="E27" s="38">
        <v>592420</v>
      </c>
      <c r="F27" s="38">
        <v>0</v>
      </c>
      <c r="G27" s="38">
        <v>155919</v>
      </c>
      <c r="H27" s="38">
        <v>213803</v>
      </c>
      <c r="I27" s="38">
        <v>0</v>
      </c>
      <c r="J27" s="38">
        <v>0</v>
      </c>
      <c r="K27" s="38">
        <v>0</v>
      </c>
      <c r="L27" s="38">
        <v>-96169</v>
      </c>
      <c r="M27" s="38">
        <v>93313</v>
      </c>
      <c r="N27" s="38">
        <v>84754</v>
      </c>
      <c r="O27" s="38">
        <v>0</v>
      </c>
      <c r="P27" s="38">
        <v>0</v>
      </c>
      <c r="Q27" s="39">
        <v>1558977</v>
      </c>
    </row>
    <row r="28" spans="2:17" ht="27" customHeight="1" x14ac:dyDescent="0.3">
      <c r="B28" s="15" t="s">
        <v>40</v>
      </c>
      <c r="C28" s="38">
        <v>0</v>
      </c>
      <c r="D28" s="38">
        <v>23673</v>
      </c>
      <c r="E28" s="38">
        <v>15066</v>
      </c>
      <c r="F28" s="38">
        <v>0</v>
      </c>
      <c r="G28" s="38">
        <v>0</v>
      </c>
      <c r="H28" s="38">
        <v>0</v>
      </c>
      <c r="I28" s="38">
        <v>0</v>
      </c>
      <c r="J28" s="38">
        <v>0</v>
      </c>
      <c r="K28" s="38">
        <v>0</v>
      </c>
      <c r="L28" s="38">
        <v>131</v>
      </c>
      <c r="M28" s="38">
        <v>2061</v>
      </c>
      <c r="N28" s="38">
        <v>5860</v>
      </c>
      <c r="O28" s="38">
        <v>0</v>
      </c>
      <c r="P28" s="38">
        <v>0</v>
      </c>
      <c r="Q28" s="39">
        <v>18734</v>
      </c>
    </row>
    <row r="29" spans="2:17" ht="27" customHeight="1" x14ac:dyDescent="0.3">
      <c r="B29" s="15" t="s">
        <v>65</v>
      </c>
      <c r="C29" s="38">
        <v>3892</v>
      </c>
      <c r="D29" s="38">
        <v>2468</v>
      </c>
      <c r="E29" s="38">
        <v>2468</v>
      </c>
      <c r="F29" s="38">
        <v>0</v>
      </c>
      <c r="G29" s="38">
        <v>0</v>
      </c>
      <c r="H29" s="38">
        <v>0</v>
      </c>
      <c r="I29" s="38">
        <v>0</v>
      </c>
      <c r="J29" s="38">
        <v>0</v>
      </c>
      <c r="K29" s="38">
        <v>0</v>
      </c>
      <c r="L29" s="38">
        <v>36</v>
      </c>
      <c r="M29" s="38">
        <v>255</v>
      </c>
      <c r="N29" s="38">
        <v>465</v>
      </c>
      <c r="O29" s="38">
        <v>0</v>
      </c>
      <c r="P29" s="38">
        <v>0</v>
      </c>
      <c r="Q29" s="39">
        <v>6533</v>
      </c>
    </row>
    <row r="30" spans="2:17" ht="27" customHeight="1" x14ac:dyDescent="0.3">
      <c r="B30" s="15" t="s">
        <v>66</v>
      </c>
      <c r="C30" s="38">
        <v>0</v>
      </c>
      <c r="D30" s="38">
        <v>0</v>
      </c>
      <c r="E30" s="38">
        <v>0</v>
      </c>
      <c r="F30" s="38">
        <v>0</v>
      </c>
      <c r="G30" s="38">
        <v>0</v>
      </c>
      <c r="H30" s="38">
        <v>0</v>
      </c>
      <c r="I30" s="38">
        <v>0</v>
      </c>
      <c r="J30" s="38">
        <v>0</v>
      </c>
      <c r="K30" s="38">
        <v>0</v>
      </c>
      <c r="L30" s="38">
        <v>0</v>
      </c>
      <c r="M30" s="38">
        <v>0</v>
      </c>
      <c r="N30" s="38">
        <v>0</v>
      </c>
      <c r="O30" s="38">
        <v>0</v>
      </c>
      <c r="P30" s="38">
        <v>0</v>
      </c>
      <c r="Q30" s="39">
        <v>0</v>
      </c>
    </row>
    <row r="31" spans="2:17" ht="27" customHeight="1" x14ac:dyDescent="0.3">
      <c r="B31" s="15" t="s">
        <v>67</v>
      </c>
      <c r="C31" s="38">
        <v>0</v>
      </c>
      <c r="D31" s="38">
        <v>203838</v>
      </c>
      <c r="E31" s="38">
        <v>203838</v>
      </c>
      <c r="F31" s="38">
        <v>0</v>
      </c>
      <c r="G31" s="38">
        <v>62069</v>
      </c>
      <c r="H31" s="38">
        <v>0</v>
      </c>
      <c r="I31" s="38">
        <v>127665</v>
      </c>
      <c r="J31" s="38">
        <v>0</v>
      </c>
      <c r="K31" s="38">
        <v>0</v>
      </c>
      <c r="L31" s="38">
        <v>0</v>
      </c>
      <c r="M31" s="38">
        <v>0</v>
      </c>
      <c r="N31" s="38">
        <v>0</v>
      </c>
      <c r="O31" s="38">
        <v>0</v>
      </c>
      <c r="P31" s="38">
        <v>0</v>
      </c>
      <c r="Q31" s="39">
        <v>76172</v>
      </c>
    </row>
    <row r="32" spans="2:17" ht="27" customHeight="1" x14ac:dyDescent="0.25">
      <c r="B32" s="87" t="s">
        <v>47</v>
      </c>
      <c r="C32" s="90">
        <f>SUM(C6:C31)</f>
        <v>2360594</v>
      </c>
      <c r="D32" s="90">
        <f t="shared" ref="D32:Q32" si="0">SUM(D6:D31)</f>
        <v>5058216</v>
      </c>
      <c r="E32" s="90">
        <f t="shared" si="0"/>
        <v>3599084</v>
      </c>
      <c r="F32" s="90">
        <f t="shared" si="0"/>
        <v>8621</v>
      </c>
      <c r="G32" s="90">
        <f t="shared" si="0"/>
        <v>1863005</v>
      </c>
      <c r="H32" s="90">
        <f t="shared" si="0"/>
        <v>2255315</v>
      </c>
      <c r="I32" s="90">
        <f t="shared" si="0"/>
        <v>138293</v>
      </c>
      <c r="J32" s="90">
        <f t="shared" si="0"/>
        <v>0</v>
      </c>
      <c r="K32" s="90">
        <f t="shared" si="0"/>
        <v>0</v>
      </c>
      <c r="L32" s="90">
        <f t="shared" si="0"/>
        <v>279637</v>
      </c>
      <c r="M32" s="90">
        <f t="shared" si="0"/>
        <v>1615831</v>
      </c>
      <c r="N32" s="90">
        <f t="shared" si="0"/>
        <v>471133</v>
      </c>
      <c r="O32" s="90">
        <f t="shared" si="0"/>
        <v>13617</v>
      </c>
      <c r="P32" s="90">
        <f t="shared" si="0"/>
        <v>122919</v>
      </c>
      <c r="Q32" s="90">
        <f t="shared" si="0"/>
        <v>2013816</v>
      </c>
    </row>
    <row r="33" spans="2:17" ht="27" customHeight="1" x14ac:dyDescent="0.25">
      <c r="B33" s="252" t="s">
        <v>48</v>
      </c>
      <c r="C33" s="253"/>
      <c r="D33" s="253"/>
      <c r="E33" s="253"/>
      <c r="F33" s="253"/>
      <c r="G33" s="253"/>
      <c r="H33" s="253"/>
      <c r="I33" s="253"/>
      <c r="J33" s="253"/>
      <c r="K33" s="253"/>
      <c r="L33" s="253"/>
      <c r="M33" s="253"/>
      <c r="N33" s="253"/>
      <c r="O33" s="253"/>
      <c r="P33" s="253"/>
      <c r="Q33" s="254"/>
    </row>
    <row r="34" spans="2:17" ht="27" customHeight="1" x14ac:dyDescent="0.3">
      <c r="B34" s="15" t="s">
        <v>49</v>
      </c>
      <c r="C34" s="38">
        <v>0</v>
      </c>
      <c r="D34" s="38">
        <v>0</v>
      </c>
      <c r="E34" s="38">
        <v>0</v>
      </c>
      <c r="F34" s="38">
        <v>0</v>
      </c>
      <c r="G34" s="38">
        <v>0</v>
      </c>
      <c r="H34" s="38">
        <v>0</v>
      </c>
      <c r="I34" s="38">
        <v>0</v>
      </c>
      <c r="J34" s="38">
        <v>0</v>
      </c>
      <c r="K34" s="38">
        <v>0</v>
      </c>
      <c r="L34" s="38">
        <v>0</v>
      </c>
      <c r="M34" s="38">
        <v>0</v>
      </c>
      <c r="N34" s="38">
        <v>0</v>
      </c>
      <c r="O34" s="38">
        <v>0</v>
      </c>
      <c r="P34" s="38">
        <v>0</v>
      </c>
      <c r="Q34" s="39">
        <v>0</v>
      </c>
    </row>
    <row r="35" spans="2:17" ht="27" customHeight="1" x14ac:dyDescent="0.3">
      <c r="B35" s="15" t="s">
        <v>82</v>
      </c>
      <c r="C35" s="38">
        <v>0</v>
      </c>
      <c r="D35" s="38">
        <v>0</v>
      </c>
      <c r="E35" s="38">
        <v>0</v>
      </c>
      <c r="F35" s="38">
        <v>0</v>
      </c>
      <c r="G35" s="38">
        <v>0</v>
      </c>
      <c r="H35" s="38">
        <v>0</v>
      </c>
      <c r="I35" s="38">
        <v>0</v>
      </c>
      <c r="J35" s="38">
        <v>0</v>
      </c>
      <c r="K35" s="38">
        <v>0</v>
      </c>
      <c r="L35" s="38">
        <v>0</v>
      </c>
      <c r="M35" s="38">
        <v>0</v>
      </c>
      <c r="N35" s="38">
        <v>0</v>
      </c>
      <c r="O35" s="38">
        <v>0</v>
      </c>
      <c r="P35" s="38">
        <v>0</v>
      </c>
      <c r="Q35" s="39">
        <v>0</v>
      </c>
    </row>
    <row r="36" spans="2:17" ht="27" customHeight="1" x14ac:dyDescent="0.3">
      <c r="B36" s="15" t="s">
        <v>50</v>
      </c>
      <c r="C36" s="38">
        <v>0</v>
      </c>
      <c r="D36" s="38">
        <v>0</v>
      </c>
      <c r="E36" s="38">
        <v>0</v>
      </c>
      <c r="F36" s="38">
        <v>0</v>
      </c>
      <c r="G36" s="38">
        <v>0</v>
      </c>
      <c r="H36" s="38">
        <v>0</v>
      </c>
      <c r="I36" s="38">
        <v>0</v>
      </c>
      <c r="J36" s="38">
        <v>0</v>
      </c>
      <c r="K36" s="38">
        <v>0</v>
      </c>
      <c r="L36" s="38">
        <v>0</v>
      </c>
      <c r="M36" s="38">
        <v>0</v>
      </c>
      <c r="N36" s="38">
        <v>0</v>
      </c>
      <c r="O36" s="38">
        <v>0</v>
      </c>
      <c r="P36" s="38">
        <v>0</v>
      </c>
      <c r="Q36" s="39">
        <v>0</v>
      </c>
    </row>
    <row r="37" spans="2:17" ht="27" customHeight="1" x14ac:dyDescent="0.25">
      <c r="B37" s="87" t="s">
        <v>47</v>
      </c>
      <c r="C37" s="90">
        <f>SUM(C34:C36)</f>
        <v>0</v>
      </c>
      <c r="D37" s="90">
        <f t="shared" ref="D37:Q37" si="1">SUM(D34:D36)</f>
        <v>0</v>
      </c>
      <c r="E37" s="90">
        <f t="shared" si="1"/>
        <v>0</v>
      </c>
      <c r="F37" s="90">
        <f t="shared" si="1"/>
        <v>0</v>
      </c>
      <c r="G37" s="90">
        <f t="shared" si="1"/>
        <v>0</v>
      </c>
      <c r="H37" s="90">
        <f t="shared" si="1"/>
        <v>0</v>
      </c>
      <c r="I37" s="90">
        <f t="shared" si="1"/>
        <v>0</v>
      </c>
      <c r="J37" s="90">
        <f t="shared" si="1"/>
        <v>0</v>
      </c>
      <c r="K37" s="90">
        <f t="shared" si="1"/>
        <v>0</v>
      </c>
      <c r="L37" s="90">
        <f t="shared" si="1"/>
        <v>0</v>
      </c>
      <c r="M37" s="90">
        <f t="shared" si="1"/>
        <v>0</v>
      </c>
      <c r="N37" s="90">
        <f t="shared" si="1"/>
        <v>0</v>
      </c>
      <c r="O37" s="90">
        <f t="shared" si="1"/>
        <v>0</v>
      </c>
      <c r="P37" s="90">
        <f t="shared" si="1"/>
        <v>0</v>
      </c>
      <c r="Q37" s="90">
        <f t="shared" si="1"/>
        <v>0</v>
      </c>
    </row>
    <row r="38" spans="2:17" x14ac:dyDescent="0.25">
      <c r="B38" s="256" t="s">
        <v>52</v>
      </c>
      <c r="C38" s="256"/>
      <c r="D38" s="256"/>
      <c r="E38" s="256"/>
      <c r="F38" s="256"/>
      <c r="G38" s="256"/>
      <c r="H38" s="256"/>
      <c r="I38" s="256"/>
      <c r="J38" s="256"/>
      <c r="K38" s="256"/>
      <c r="L38" s="256"/>
      <c r="M38" s="256"/>
      <c r="N38" s="256"/>
      <c r="O38" s="256"/>
      <c r="P38" s="256"/>
      <c r="Q38" s="256"/>
    </row>
  </sheetData>
  <sheetProtection password="E931" sheet="1" objects="1" scenarios="1"/>
  <mergeCells count="4">
    <mergeCell ref="B3:Q3"/>
    <mergeCell ref="B5:Q5"/>
    <mergeCell ref="B33:Q33"/>
    <mergeCell ref="B38:Q38"/>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Q38"/>
  <sheetViews>
    <sheetView showGridLines="0" zoomScale="80" zoomScaleNormal="80" workbookViewId="0">
      <selection activeCell="A11" sqref="A11"/>
    </sheetView>
  </sheetViews>
  <sheetFormatPr defaultColWidth="15.7109375" defaultRowHeight="15" x14ac:dyDescent="0.25"/>
  <cols>
    <col min="1" max="1" width="15.7109375" style="9"/>
    <col min="2" max="2" width="49" style="9" customWidth="1"/>
    <col min="3" max="16" width="18.85546875" style="9" customWidth="1"/>
    <col min="17" max="17" width="18.85546875" style="20" customWidth="1"/>
    <col min="18" max="16384" width="15.7109375" style="9"/>
  </cols>
  <sheetData>
    <row r="2" spans="2:17" ht="8.25" customHeight="1" x14ac:dyDescent="0.25"/>
    <row r="3" spans="2:17" ht="24.75" customHeight="1" x14ac:dyDescent="0.25">
      <c r="B3" s="260" t="s">
        <v>302</v>
      </c>
      <c r="C3" s="260"/>
      <c r="D3" s="260"/>
      <c r="E3" s="260"/>
      <c r="F3" s="260"/>
      <c r="G3" s="260"/>
      <c r="H3" s="260"/>
      <c r="I3" s="260"/>
      <c r="J3" s="260"/>
      <c r="K3" s="260"/>
      <c r="L3" s="260"/>
      <c r="M3" s="260"/>
      <c r="N3" s="260"/>
      <c r="O3" s="260"/>
      <c r="P3" s="260"/>
      <c r="Q3" s="260"/>
    </row>
    <row r="4" spans="2:17" s="33" customFormat="1" ht="36.75" x14ac:dyDescent="0.25">
      <c r="B4" s="97" t="s">
        <v>0</v>
      </c>
      <c r="C4" s="93" t="s">
        <v>69</v>
      </c>
      <c r="D4" s="93" t="s">
        <v>70</v>
      </c>
      <c r="E4" s="93" t="s">
        <v>71</v>
      </c>
      <c r="F4" s="93" t="s">
        <v>72</v>
      </c>
      <c r="G4" s="93" t="s">
        <v>73</v>
      </c>
      <c r="H4" s="93" t="s">
        <v>90</v>
      </c>
      <c r="I4" s="98" t="s">
        <v>74</v>
      </c>
      <c r="J4" s="93" t="s">
        <v>75</v>
      </c>
      <c r="K4" s="179" t="s">
        <v>76</v>
      </c>
      <c r="L4" s="179" t="s">
        <v>77</v>
      </c>
      <c r="M4" s="179" t="s">
        <v>78</v>
      </c>
      <c r="N4" s="179" t="s">
        <v>2</v>
      </c>
      <c r="O4" s="179" t="s">
        <v>79</v>
      </c>
      <c r="P4" s="179" t="s">
        <v>80</v>
      </c>
      <c r="Q4" s="179" t="s">
        <v>81</v>
      </c>
    </row>
    <row r="5" spans="2:17" ht="30.75" customHeight="1" x14ac:dyDescent="0.25">
      <c r="B5" s="252" t="s">
        <v>16</v>
      </c>
      <c r="C5" s="253"/>
      <c r="D5" s="253"/>
      <c r="E5" s="253"/>
      <c r="F5" s="253"/>
      <c r="G5" s="253"/>
      <c r="H5" s="253"/>
      <c r="I5" s="253"/>
      <c r="J5" s="253"/>
      <c r="K5" s="253"/>
      <c r="L5" s="253"/>
      <c r="M5" s="253"/>
      <c r="N5" s="253"/>
      <c r="O5" s="253"/>
      <c r="P5" s="253"/>
      <c r="Q5" s="254"/>
    </row>
    <row r="6" spans="2:17" ht="30.75" customHeight="1" x14ac:dyDescent="0.3">
      <c r="B6" s="15" t="s">
        <v>53</v>
      </c>
      <c r="C6" s="38">
        <v>407</v>
      </c>
      <c r="D6" s="38">
        <v>370</v>
      </c>
      <c r="E6" s="38">
        <v>370</v>
      </c>
      <c r="F6" s="38">
        <v>0</v>
      </c>
      <c r="G6" s="38">
        <v>0</v>
      </c>
      <c r="H6" s="38">
        <v>0</v>
      </c>
      <c r="I6" s="38">
        <v>0</v>
      </c>
      <c r="J6" s="38">
        <v>0</v>
      </c>
      <c r="K6" s="38">
        <v>0</v>
      </c>
      <c r="L6" s="38">
        <v>0</v>
      </c>
      <c r="M6" s="38">
        <v>0</v>
      </c>
      <c r="N6" s="38">
        <v>0</v>
      </c>
      <c r="O6" s="38">
        <v>0</v>
      </c>
      <c r="P6" s="38">
        <v>0</v>
      </c>
      <c r="Q6" s="38">
        <v>777</v>
      </c>
    </row>
    <row r="7" spans="2:17" ht="30.75" customHeight="1" x14ac:dyDescent="0.3">
      <c r="B7" s="15" t="s">
        <v>200</v>
      </c>
      <c r="C7" s="38">
        <v>0</v>
      </c>
      <c r="D7" s="38">
        <v>0</v>
      </c>
      <c r="E7" s="38">
        <v>0</v>
      </c>
      <c r="F7" s="38">
        <v>0</v>
      </c>
      <c r="G7" s="38">
        <v>0</v>
      </c>
      <c r="H7" s="38">
        <v>0</v>
      </c>
      <c r="I7" s="38">
        <v>0</v>
      </c>
      <c r="J7" s="38">
        <v>0</v>
      </c>
      <c r="K7" s="38">
        <v>0</v>
      </c>
      <c r="L7" s="38">
        <v>0</v>
      </c>
      <c r="M7" s="38">
        <v>0</v>
      </c>
      <c r="N7" s="38">
        <v>0</v>
      </c>
      <c r="O7" s="38">
        <v>0</v>
      </c>
      <c r="P7" s="38">
        <v>0</v>
      </c>
      <c r="Q7" s="38">
        <v>0</v>
      </c>
    </row>
    <row r="8" spans="2:17" ht="30.75" customHeight="1" x14ac:dyDescent="0.3">
      <c r="B8" s="15" t="s">
        <v>211</v>
      </c>
      <c r="C8" s="38">
        <v>4639874</v>
      </c>
      <c r="D8" s="38">
        <v>573866</v>
      </c>
      <c r="E8" s="38">
        <v>573866</v>
      </c>
      <c r="F8" s="38">
        <v>0</v>
      </c>
      <c r="G8" s="38">
        <v>1545752</v>
      </c>
      <c r="H8" s="38">
        <v>1545752</v>
      </c>
      <c r="I8" s="38">
        <v>0</v>
      </c>
      <c r="J8" s="38">
        <v>0</v>
      </c>
      <c r="K8" s="38">
        <v>0</v>
      </c>
      <c r="L8" s="38">
        <v>0</v>
      </c>
      <c r="M8" s="38">
        <v>0</v>
      </c>
      <c r="N8" s="38">
        <v>0</v>
      </c>
      <c r="O8" s="38">
        <v>0</v>
      </c>
      <c r="P8" s="38">
        <v>0</v>
      </c>
      <c r="Q8" s="38">
        <v>3667989</v>
      </c>
    </row>
    <row r="9" spans="2:17" ht="30.75" customHeight="1" x14ac:dyDescent="0.3">
      <c r="B9" s="15" t="s">
        <v>21</v>
      </c>
      <c r="C9" s="38">
        <v>0</v>
      </c>
      <c r="D9" s="38">
        <v>0</v>
      </c>
      <c r="E9" s="38">
        <v>0</v>
      </c>
      <c r="F9" s="38">
        <v>0</v>
      </c>
      <c r="G9" s="38">
        <v>0</v>
      </c>
      <c r="H9" s="38">
        <v>0</v>
      </c>
      <c r="I9" s="38">
        <v>0</v>
      </c>
      <c r="J9" s="38">
        <v>0</v>
      </c>
      <c r="K9" s="38">
        <v>0</v>
      </c>
      <c r="L9" s="38">
        <v>0</v>
      </c>
      <c r="M9" s="38">
        <v>0</v>
      </c>
      <c r="N9" s="38">
        <v>0</v>
      </c>
      <c r="O9" s="38">
        <v>0</v>
      </c>
      <c r="P9" s="38">
        <v>0</v>
      </c>
      <c r="Q9" s="38">
        <v>0</v>
      </c>
    </row>
    <row r="10" spans="2:17" ht="30.75" customHeight="1" x14ac:dyDescent="0.3">
      <c r="B10" s="15" t="s">
        <v>54</v>
      </c>
      <c r="C10" s="38">
        <v>0</v>
      </c>
      <c r="D10" s="38">
        <v>0</v>
      </c>
      <c r="E10" s="38">
        <v>0</v>
      </c>
      <c r="F10" s="38">
        <v>0</v>
      </c>
      <c r="G10" s="38">
        <v>0</v>
      </c>
      <c r="H10" s="38">
        <v>0</v>
      </c>
      <c r="I10" s="38">
        <v>0</v>
      </c>
      <c r="J10" s="38">
        <v>0</v>
      </c>
      <c r="K10" s="38">
        <v>0</v>
      </c>
      <c r="L10" s="38">
        <v>0</v>
      </c>
      <c r="M10" s="38">
        <v>0</v>
      </c>
      <c r="N10" s="38">
        <v>0</v>
      </c>
      <c r="O10" s="38">
        <v>0</v>
      </c>
      <c r="P10" s="38">
        <v>0</v>
      </c>
      <c r="Q10" s="38">
        <v>0</v>
      </c>
    </row>
    <row r="11" spans="2:17" ht="30.75" customHeight="1" x14ac:dyDescent="0.3">
      <c r="B11" s="15" t="s">
        <v>55</v>
      </c>
      <c r="C11" s="38">
        <v>0</v>
      </c>
      <c r="D11" s="38">
        <v>0</v>
      </c>
      <c r="E11" s="38">
        <v>0</v>
      </c>
      <c r="F11" s="38">
        <v>0</v>
      </c>
      <c r="G11" s="38">
        <v>0</v>
      </c>
      <c r="H11" s="38">
        <v>0</v>
      </c>
      <c r="I11" s="38">
        <v>0</v>
      </c>
      <c r="J11" s="38">
        <v>0</v>
      </c>
      <c r="K11" s="38">
        <v>0</v>
      </c>
      <c r="L11" s="38">
        <v>0</v>
      </c>
      <c r="M11" s="38">
        <v>0</v>
      </c>
      <c r="N11" s="38">
        <v>0</v>
      </c>
      <c r="O11" s="38">
        <v>0</v>
      </c>
      <c r="P11" s="38">
        <v>0</v>
      </c>
      <c r="Q11" s="38">
        <v>0</v>
      </c>
    </row>
    <row r="12" spans="2:17" ht="30.75" customHeight="1" x14ac:dyDescent="0.3">
      <c r="B12" s="15" t="s">
        <v>23</v>
      </c>
      <c r="C12" s="38">
        <v>0</v>
      </c>
      <c r="D12" s="38">
        <v>0</v>
      </c>
      <c r="E12" s="38">
        <v>0</v>
      </c>
      <c r="F12" s="38">
        <v>0</v>
      </c>
      <c r="G12" s="38">
        <v>0</v>
      </c>
      <c r="H12" s="38">
        <v>0</v>
      </c>
      <c r="I12" s="38">
        <v>0</v>
      </c>
      <c r="J12" s="38">
        <v>0</v>
      </c>
      <c r="K12" s="38">
        <v>0</v>
      </c>
      <c r="L12" s="38">
        <v>0</v>
      </c>
      <c r="M12" s="38">
        <v>0</v>
      </c>
      <c r="N12" s="38">
        <v>0</v>
      </c>
      <c r="O12" s="38">
        <v>0</v>
      </c>
      <c r="P12" s="38">
        <v>0</v>
      </c>
      <c r="Q12" s="38">
        <v>0</v>
      </c>
    </row>
    <row r="13" spans="2:17" ht="30.75" customHeight="1" x14ac:dyDescent="0.3">
      <c r="B13" s="15" t="s">
        <v>56</v>
      </c>
      <c r="C13" s="38">
        <v>0</v>
      </c>
      <c r="D13" s="38">
        <v>0</v>
      </c>
      <c r="E13" s="38">
        <v>0</v>
      </c>
      <c r="F13" s="38">
        <v>0</v>
      </c>
      <c r="G13" s="38">
        <v>0</v>
      </c>
      <c r="H13" s="38">
        <v>0</v>
      </c>
      <c r="I13" s="38">
        <v>0</v>
      </c>
      <c r="J13" s="38">
        <v>0</v>
      </c>
      <c r="K13" s="38">
        <v>0</v>
      </c>
      <c r="L13" s="38">
        <v>0</v>
      </c>
      <c r="M13" s="38">
        <v>0</v>
      </c>
      <c r="N13" s="38">
        <v>0</v>
      </c>
      <c r="O13" s="38">
        <v>0</v>
      </c>
      <c r="P13" s="38">
        <v>0</v>
      </c>
      <c r="Q13" s="38">
        <v>0</v>
      </c>
    </row>
    <row r="14" spans="2:17" ht="30.75" customHeight="1" x14ac:dyDescent="0.3">
      <c r="B14" s="15" t="s">
        <v>57</v>
      </c>
      <c r="C14" s="38">
        <v>0</v>
      </c>
      <c r="D14" s="38">
        <v>0</v>
      </c>
      <c r="E14" s="38">
        <v>0</v>
      </c>
      <c r="F14" s="38">
        <v>0</v>
      </c>
      <c r="G14" s="38">
        <v>0</v>
      </c>
      <c r="H14" s="38">
        <v>0</v>
      </c>
      <c r="I14" s="38">
        <v>0</v>
      </c>
      <c r="J14" s="38">
        <v>0</v>
      </c>
      <c r="K14" s="38">
        <v>0</v>
      </c>
      <c r="L14" s="38">
        <v>0</v>
      </c>
      <c r="M14" s="38">
        <v>0</v>
      </c>
      <c r="N14" s="38">
        <v>0</v>
      </c>
      <c r="O14" s="38">
        <v>0</v>
      </c>
      <c r="P14" s="38">
        <v>0</v>
      </c>
      <c r="Q14" s="38">
        <v>0</v>
      </c>
    </row>
    <row r="15" spans="2:17" ht="30.75" customHeight="1" x14ac:dyDescent="0.3">
      <c r="B15" s="15" t="s">
        <v>58</v>
      </c>
      <c r="C15" s="38">
        <v>0</v>
      </c>
      <c r="D15" s="38">
        <v>0</v>
      </c>
      <c r="E15" s="38">
        <v>0</v>
      </c>
      <c r="F15" s="38">
        <v>0</v>
      </c>
      <c r="G15" s="38">
        <v>0</v>
      </c>
      <c r="H15" s="38">
        <v>0</v>
      </c>
      <c r="I15" s="38">
        <v>0</v>
      </c>
      <c r="J15" s="38">
        <v>0</v>
      </c>
      <c r="K15" s="38">
        <v>0</v>
      </c>
      <c r="L15" s="38">
        <v>0</v>
      </c>
      <c r="M15" s="38">
        <v>0</v>
      </c>
      <c r="N15" s="38">
        <v>0</v>
      </c>
      <c r="O15" s="38">
        <v>0</v>
      </c>
      <c r="P15" s="38">
        <v>0</v>
      </c>
      <c r="Q15" s="38">
        <v>0</v>
      </c>
    </row>
    <row r="16" spans="2:17" ht="30.75" customHeight="1" x14ac:dyDescent="0.3">
      <c r="B16" s="15" t="s">
        <v>59</v>
      </c>
      <c r="C16" s="38">
        <v>405064</v>
      </c>
      <c r="D16" s="38">
        <v>47151</v>
      </c>
      <c r="E16" s="38">
        <v>47151</v>
      </c>
      <c r="F16" s="38">
        <v>0</v>
      </c>
      <c r="G16" s="38">
        <v>50427</v>
      </c>
      <c r="H16" s="38">
        <v>9325</v>
      </c>
      <c r="I16" s="38">
        <v>41102</v>
      </c>
      <c r="J16" s="38">
        <v>0</v>
      </c>
      <c r="K16" s="38">
        <v>0</v>
      </c>
      <c r="L16" s="38">
        <v>0</v>
      </c>
      <c r="M16" s="38">
        <v>0</v>
      </c>
      <c r="N16" s="38">
        <v>183733</v>
      </c>
      <c r="O16" s="38">
        <v>0</v>
      </c>
      <c r="P16" s="38">
        <v>6403</v>
      </c>
      <c r="Q16" s="38">
        <v>579119</v>
      </c>
    </row>
    <row r="17" spans="2:17" ht="30.75" customHeight="1" x14ac:dyDescent="0.3">
      <c r="B17" s="15" t="s">
        <v>60</v>
      </c>
      <c r="C17" s="38">
        <v>0</v>
      </c>
      <c r="D17" s="38">
        <v>0</v>
      </c>
      <c r="E17" s="38">
        <v>0</v>
      </c>
      <c r="F17" s="38">
        <v>0</v>
      </c>
      <c r="G17" s="38">
        <v>0</v>
      </c>
      <c r="H17" s="38">
        <v>0</v>
      </c>
      <c r="I17" s="38">
        <v>0</v>
      </c>
      <c r="J17" s="38">
        <v>0</v>
      </c>
      <c r="K17" s="38">
        <v>0</v>
      </c>
      <c r="L17" s="38">
        <v>0</v>
      </c>
      <c r="M17" s="38">
        <v>0</v>
      </c>
      <c r="N17" s="38">
        <v>0</v>
      </c>
      <c r="O17" s="38">
        <v>0</v>
      </c>
      <c r="P17" s="38">
        <v>0</v>
      </c>
      <c r="Q17" s="38">
        <v>0</v>
      </c>
    </row>
    <row r="18" spans="2:17" ht="30.75" customHeight="1" x14ac:dyDescent="0.3">
      <c r="B18" s="15" t="s">
        <v>61</v>
      </c>
      <c r="C18" s="38">
        <v>0</v>
      </c>
      <c r="D18" s="38">
        <v>0</v>
      </c>
      <c r="E18" s="38">
        <v>0</v>
      </c>
      <c r="F18" s="38">
        <v>0</v>
      </c>
      <c r="G18" s="38">
        <v>0</v>
      </c>
      <c r="H18" s="38">
        <v>0</v>
      </c>
      <c r="I18" s="38">
        <v>0</v>
      </c>
      <c r="J18" s="38">
        <v>0</v>
      </c>
      <c r="K18" s="38">
        <v>0</v>
      </c>
      <c r="L18" s="38">
        <v>0</v>
      </c>
      <c r="M18" s="38">
        <v>0</v>
      </c>
      <c r="N18" s="38">
        <v>0</v>
      </c>
      <c r="O18" s="38">
        <v>0</v>
      </c>
      <c r="P18" s="38">
        <v>0</v>
      </c>
      <c r="Q18" s="38">
        <v>0</v>
      </c>
    </row>
    <row r="19" spans="2:17" ht="30.75" customHeight="1" x14ac:dyDescent="0.3">
      <c r="B19" s="15" t="s">
        <v>185</v>
      </c>
      <c r="C19" s="38">
        <v>0</v>
      </c>
      <c r="D19" s="38">
        <v>0</v>
      </c>
      <c r="E19" s="38">
        <v>0</v>
      </c>
      <c r="F19" s="38">
        <v>0</v>
      </c>
      <c r="G19" s="38">
        <v>0</v>
      </c>
      <c r="H19" s="38">
        <v>0</v>
      </c>
      <c r="I19" s="38">
        <v>0</v>
      </c>
      <c r="J19" s="38">
        <v>0</v>
      </c>
      <c r="K19" s="38">
        <v>0</v>
      </c>
      <c r="L19" s="38">
        <v>0</v>
      </c>
      <c r="M19" s="38">
        <v>0</v>
      </c>
      <c r="N19" s="38">
        <v>0</v>
      </c>
      <c r="O19" s="38">
        <v>0</v>
      </c>
      <c r="P19" s="38">
        <v>0</v>
      </c>
      <c r="Q19" s="38">
        <v>0</v>
      </c>
    </row>
    <row r="20" spans="2:17" ht="30.75" customHeight="1" x14ac:dyDescent="0.3">
      <c r="B20" s="15" t="s">
        <v>190</v>
      </c>
      <c r="C20" s="38">
        <v>3749235</v>
      </c>
      <c r="D20" s="38">
        <v>1913434</v>
      </c>
      <c r="E20" s="38">
        <v>1913434</v>
      </c>
      <c r="F20" s="38">
        <v>0</v>
      </c>
      <c r="G20" s="38">
        <v>1371188</v>
      </c>
      <c r="H20" s="38">
        <v>1456289</v>
      </c>
      <c r="I20" s="38">
        <v>0</v>
      </c>
      <c r="J20" s="38">
        <v>0</v>
      </c>
      <c r="K20" s="38">
        <v>0</v>
      </c>
      <c r="L20" s="38">
        <v>139476</v>
      </c>
      <c r="M20" s="38">
        <v>471003</v>
      </c>
      <c r="N20" s="38">
        <v>985603</v>
      </c>
      <c r="O20" s="38">
        <v>0</v>
      </c>
      <c r="P20" s="38">
        <v>0</v>
      </c>
      <c r="Q20" s="38">
        <v>4581504</v>
      </c>
    </row>
    <row r="21" spans="2:17" ht="30.75" customHeight="1" x14ac:dyDescent="0.3">
      <c r="B21" s="15" t="s">
        <v>36</v>
      </c>
      <c r="C21" s="38">
        <v>397855</v>
      </c>
      <c r="D21" s="38">
        <v>18990</v>
      </c>
      <c r="E21" s="38">
        <v>18990</v>
      </c>
      <c r="F21" s="38">
        <v>0</v>
      </c>
      <c r="G21" s="38">
        <v>76732</v>
      </c>
      <c r="H21" s="38">
        <v>0</v>
      </c>
      <c r="I21" s="38">
        <v>0</v>
      </c>
      <c r="J21" s="38">
        <v>0</v>
      </c>
      <c r="K21" s="38">
        <v>0</v>
      </c>
      <c r="L21" s="38">
        <v>0</v>
      </c>
      <c r="M21" s="38">
        <v>6468</v>
      </c>
      <c r="N21" s="38">
        <v>488</v>
      </c>
      <c r="O21" s="38">
        <v>0</v>
      </c>
      <c r="P21" s="38">
        <v>0</v>
      </c>
      <c r="Q21" s="38">
        <v>410866</v>
      </c>
    </row>
    <row r="22" spans="2:17" ht="30.75" customHeight="1" x14ac:dyDescent="0.3">
      <c r="B22" s="15" t="s">
        <v>62</v>
      </c>
      <c r="C22" s="38">
        <v>415210</v>
      </c>
      <c r="D22" s="38">
        <v>19099</v>
      </c>
      <c r="E22" s="38">
        <v>19099</v>
      </c>
      <c r="F22" s="38">
        <v>0</v>
      </c>
      <c r="G22" s="38">
        <v>25196</v>
      </c>
      <c r="H22" s="38">
        <v>25196</v>
      </c>
      <c r="I22" s="38">
        <v>21008</v>
      </c>
      <c r="J22" s="38">
        <v>0</v>
      </c>
      <c r="K22" s="38">
        <v>0</v>
      </c>
      <c r="L22" s="38">
        <v>0</v>
      </c>
      <c r="M22" s="38">
        <v>83569</v>
      </c>
      <c r="N22" s="38">
        <v>29627</v>
      </c>
      <c r="O22" s="38">
        <v>0</v>
      </c>
      <c r="P22" s="38">
        <v>0</v>
      </c>
      <c r="Q22" s="38">
        <v>334163</v>
      </c>
    </row>
    <row r="23" spans="2:17" ht="30.75" customHeight="1" x14ac:dyDescent="0.3">
      <c r="B23" s="15" t="s">
        <v>63</v>
      </c>
      <c r="C23" s="38">
        <v>5773025</v>
      </c>
      <c r="D23" s="38">
        <v>871696</v>
      </c>
      <c r="E23" s="38">
        <v>871696</v>
      </c>
      <c r="F23" s="38">
        <v>0</v>
      </c>
      <c r="G23" s="38">
        <v>1392070</v>
      </c>
      <c r="H23" s="38">
        <v>40493</v>
      </c>
      <c r="I23" s="38">
        <v>1299230</v>
      </c>
      <c r="J23" s="38">
        <v>0</v>
      </c>
      <c r="K23" s="38">
        <v>0</v>
      </c>
      <c r="L23" s="38">
        <v>0</v>
      </c>
      <c r="M23" s="38">
        <v>0</v>
      </c>
      <c r="N23" s="38">
        <v>966315</v>
      </c>
      <c r="O23" s="38">
        <v>32534</v>
      </c>
      <c r="P23" s="38">
        <v>23758</v>
      </c>
      <c r="Q23" s="38">
        <v>6215021</v>
      </c>
    </row>
    <row r="24" spans="2:17" ht="30.75" customHeight="1" x14ac:dyDescent="0.3">
      <c r="B24" s="15" t="s">
        <v>64</v>
      </c>
      <c r="C24" s="38">
        <v>122840</v>
      </c>
      <c r="D24" s="38">
        <v>108648</v>
      </c>
      <c r="E24" s="38">
        <v>108648</v>
      </c>
      <c r="F24" s="38">
        <v>0</v>
      </c>
      <c r="G24" s="38">
        <v>0</v>
      </c>
      <c r="H24" s="38">
        <v>0</v>
      </c>
      <c r="I24" s="38">
        <v>0</v>
      </c>
      <c r="J24" s="38">
        <v>0</v>
      </c>
      <c r="K24" s="38">
        <v>0</v>
      </c>
      <c r="L24" s="38">
        <v>0</v>
      </c>
      <c r="M24" s="38">
        <v>0</v>
      </c>
      <c r="N24" s="38">
        <v>0</v>
      </c>
      <c r="O24" s="38">
        <v>0</v>
      </c>
      <c r="P24" s="38">
        <v>0</v>
      </c>
      <c r="Q24" s="38">
        <v>231487</v>
      </c>
    </row>
    <row r="25" spans="2:17" ht="30.75" customHeight="1" x14ac:dyDescent="0.3">
      <c r="B25" s="15" t="s">
        <v>188</v>
      </c>
      <c r="C25" s="38">
        <v>0</v>
      </c>
      <c r="D25" s="38">
        <v>0</v>
      </c>
      <c r="E25" s="38">
        <v>0</v>
      </c>
      <c r="F25" s="38">
        <v>0</v>
      </c>
      <c r="G25" s="38">
        <v>0</v>
      </c>
      <c r="H25" s="38">
        <v>0</v>
      </c>
      <c r="I25" s="38">
        <v>0</v>
      </c>
      <c r="J25" s="38">
        <v>0</v>
      </c>
      <c r="K25" s="38">
        <v>0</v>
      </c>
      <c r="L25" s="38">
        <v>0</v>
      </c>
      <c r="M25" s="38">
        <v>0</v>
      </c>
      <c r="N25" s="38">
        <v>0</v>
      </c>
      <c r="O25" s="38">
        <v>0</v>
      </c>
      <c r="P25" s="38">
        <v>0</v>
      </c>
      <c r="Q25" s="38">
        <v>0</v>
      </c>
    </row>
    <row r="26" spans="2:17" ht="30.75" customHeight="1" x14ac:dyDescent="0.3">
      <c r="B26" s="15" t="s">
        <v>189</v>
      </c>
      <c r="C26" s="38">
        <v>0</v>
      </c>
      <c r="D26" s="38">
        <v>0</v>
      </c>
      <c r="E26" s="38">
        <v>0</v>
      </c>
      <c r="F26" s="38">
        <v>0</v>
      </c>
      <c r="G26" s="38">
        <v>0</v>
      </c>
      <c r="H26" s="38">
        <v>0</v>
      </c>
      <c r="I26" s="38">
        <v>0</v>
      </c>
      <c r="J26" s="38">
        <v>0</v>
      </c>
      <c r="K26" s="38">
        <v>0</v>
      </c>
      <c r="L26" s="38">
        <v>0</v>
      </c>
      <c r="M26" s="38">
        <v>0</v>
      </c>
      <c r="N26" s="38">
        <v>0</v>
      </c>
      <c r="O26" s="38">
        <v>0</v>
      </c>
      <c r="P26" s="38">
        <v>0</v>
      </c>
      <c r="Q26" s="38">
        <v>0</v>
      </c>
    </row>
    <row r="27" spans="2:17" ht="30.75" customHeight="1" x14ac:dyDescent="0.3">
      <c r="B27" s="15" t="s">
        <v>212</v>
      </c>
      <c r="C27" s="38">
        <v>7796539</v>
      </c>
      <c r="D27" s="38">
        <v>910276</v>
      </c>
      <c r="E27" s="38">
        <v>910276</v>
      </c>
      <c r="F27" s="38">
        <v>0</v>
      </c>
      <c r="G27" s="38">
        <v>2297080</v>
      </c>
      <c r="H27" s="38">
        <v>2131977</v>
      </c>
      <c r="I27" s="38">
        <v>0</v>
      </c>
      <c r="J27" s="38">
        <v>0</v>
      </c>
      <c r="K27" s="38">
        <v>0</v>
      </c>
      <c r="L27" s="38">
        <v>54617</v>
      </c>
      <c r="M27" s="38">
        <v>331284</v>
      </c>
      <c r="N27" s="38">
        <v>163892</v>
      </c>
      <c r="O27" s="38">
        <v>-48608</v>
      </c>
      <c r="P27" s="38">
        <v>0</v>
      </c>
      <c r="Q27" s="38">
        <v>6401437</v>
      </c>
    </row>
    <row r="28" spans="2:17" ht="30.75" customHeight="1" x14ac:dyDescent="0.3">
      <c r="B28" s="15" t="s">
        <v>40</v>
      </c>
      <c r="C28" s="38">
        <v>0</v>
      </c>
      <c r="D28" s="38">
        <v>0</v>
      </c>
      <c r="E28" s="38">
        <v>0</v>
      </c>
      <c r="F28" s="38">
        <v>0</v>
      </c>
      <c r="G28" s="38">
        <v>0</v>
      </c>
      <c r="H28" s="38">
        <v>0</v>
      </c>
      <c r="I28" s="38">
        <v>0</v>
      </c>
      <c r="J28" s="38">
        <v>0</v>
      </c>
      <c r="K28" s="38">
        <v>0</v>
      </c>
      <c r="L28" s="38">
        <v>0</v>
      </c>
      <c r="M28" s="38">
        <v>0</v>
      </c>
      <c r="N28" s="38">
        <v>0</v>
      </c>
      <c r="O28" s="38">
        <v>0</v>
      </c>
      <c r="P28" s="38">
        <v>0</v>
      </c>
      <c r="Q28" s="38">
        <v>0</v>
      </c>
    </row>
    <row r="29" spans="2:17" ht="30.75" customHeight="1" x14ac:dyDescent="0.3">
      <c r="B29" s="15" t="s">
        <v>65</v>
      </c>
      <c r="C29" s="38">
        <v>2980</v>
      </c>
      <c r="D29" s="38">
        <v>2012</v>
      </c>
      <c r="E29" s="38">
        <v>2012</v>
      </c>
      <c r="F29" s="38">
        <v>0</v>
      </c>
      <c r="G29" s="38">
        <v>0</v>
      </c>
      <c r="H29" s="38">
        <v>0</v>
      </c>
      <c r="I29" s="38">
        <v>0</v>
      </c>
      <c r="J29" s="38">
        <v>0</v>
      </c>
      <c r="K29" s="38">
        <v>0</v>
      </c>
      <c r="L29" s="38">
        <v>39</v>
      </c>
      <c r="M29" s="38">
        <v>208</v>
      </c>
      <c r="N29" s="38">
        <v>379</v>
      </c>
      <c r="O29" s="38">
        <v>0</v>
      </c>
      <c r="P29" s="38">
        <v>0</v>
      </c>
      <c r="Q29" s="38">
        <v>5124</v>
      </c>
    </row>
    <row r="30" spans="2:17" ht="30.75" customHeight="1" x14ac:dyDescent="0.3">
      <c r="B30" s="15" t="s">
        <v>66</v>
      </c>
      <c r="C30" s="38">
        <v>0</v>
      </c>
      <c r="D30" s="38">
        <v>0</v>
      </c>
      <c r="E30" s="38">
        <v>0</v>
      </c>
      <c r="F30" s="38">
        <v>0</v>
      </c>
      <c r="G30" s="38">
        <v>0</v>
      </c>
      <c r="H30" s="38">
        <v>0</v>
      </c>
      <c r="I30" s="38">
        <v>0</v>
      </c>
      <c r="J30" s="38">
        <v>0</v>
      </c>
      <c r="K30" s="38">
        <v>0</v>
      </c>
      <c r="L30" s="38">
        <v>0</v>
      </c>
      <c r="M30" s="38">
        <v>0</v>
      </c>
      <c r="N30" s="38">
        <v>0</v>
      </c>
      <c r="O30" s="38">
        <v>0</v>
      </c>
      <c r="P30" s="38">
        <v>0</v>
      </c>
      <c r="Q30" s="38">
        <v>0</v>
      </c>
    </row>
    <row r="31" spans="2:17" ht="30.75" customHeight="1" x14ac:dyDescent="0.3">
      <c r="B31" s="15" t="s">
        <v>67</v>
      </c>
      <c r="C31" s="38">
        <v>828893</v>
      </c>
      <c r="D31" s="38">
        <v>72219</v>
      </c>
      <c r="E31" s="38">
        <v>72219</v>
      </c>
      <c r="F31" s="38">
        <v>0</v>
      </c>
      <c r="G31" s="38">
        <v>129062</v>
      </c>
      <c r="H31" s="38">
        <v>1906599</v>
      </c>
      <c r="I31" s="38">
        <v>0</v>
      </c>
      <c r="J31" s="38">
        <v>0</v>
      </c>
      <c r="K31" s="38">
        <v>0</v>
      </c>
      <c r="L31" s="38">
        <v>0</v>
      </c>
      <c r="M31" s="38">
        <v>0</v>
      </c>
      <c r="N31" s="38">
        <v>234634</v>
      </c>
      <c r="O31" s="38">
        <v>0</v>
      </c>
      <c r="P31" s="38">
        <v>0</v>
      </c>
      <c r="Q31" s="38">
        <v>-770852</v>
      </c>
    </row>
    <row r="32" spans="2:17" ht="30.75" customHeight="1" x14ac:dyDescent="0.25">
      <c r="B32" s="87" t="s">
        <v>47</v>
      </c>
      <c r="C32" s="90">
        <f>SUM(C6:C31)</f>
        <v>24131922</v>
      </c>
      <c r="D32" s="90">
        <f t="shared" ref="D32:Q32" si="0">SUM(D6:D31)</f>
        <v>4537761</v>
      </c>
      <c r="E32" s="90">
        <f t="shared" si="0"/>
        <v>4537761</v>
      </c>
      <c r="F32" s="90">
        <f t="shared" si="0"/>
        <v>0</v>
      </c>
      <c r="G32" s="90">
        <f t="shared" si="0"/>
        <v>6887507</v>
      </c>
      <c r="H32" s="90">
        <f t="shared" si="0"/>
        <v>7115631</v>
      </c>
      <c r="I32" s="90">
        <f t="shared" si="0"/>
        <v>1361340</v>
      </c>
      <c r="J32" s="90">
        <f t="shared" si="0"/>
        <v>0</v>
      </c>
      <c r="K32" s="90">
        <f t="shared" si="0"/>
        <v>0</v>
      </c>
      <c r="L32" s="90">
        <f t="shared" si="0"/>
        <v>194132</v>
      </c>
      <c r="M32" s="90">
        <f t="shared" si="0"/>
        <v>892532</v>
      </c>
      <c r="N32" s="90">
        <f t="shared" si="0"/>
        <v>2564671</v>
      </c>
      <c r="O32" s="90">
        <f t="shared" si="0"/>
        <v>-16074</v>
      </c>
      <c r="P32" s="90">
        <f t="shared" si="0"/>
        <v>30161</v>
      </c>
      <c r="Q32" s="90">
        <f t="shared" si="0"/>
        <v>21656635</v>
      </c>
    </row>
    <row r="33" spans="2:17" ht="30.75" customHeight="1" x14ac:dyDescent="0.25">
      <c r="B33" s="252" t="s">
        <v>48</v>
      </c>
      <c r="C33" s="253"/>
      <c r="D33" s="253"/>
      <c r="E33" s="253"/>
      <c r="F33" s="253"/>
      <c r="G33" s="253"/>
      <c r="H33" s="253"/>
      <c r="I33" s="253"/>
      <c r="J33" s="253"/>
      <c r="K33" s="253"/>
      <c r="L33" s="253"/>
      <c r="M33" s="253"/>
      <c r="N33" s="253"/>
      <c r="O33" s="253"/>
      <c r="P33" s="253"/>
      <c r="Q33" s="254"/>
    </row>
    <row r="34" spans="2:17" ht="30.75" customHeight="1" x14ac:dyDescent="0.3">
      <c r="B34" s="15" t="s">
        <v>49</v>
      </c>
      <c r="C34" s="38">
        <v>0</v>
      </c>
      <c r="D34" s="38">
        <v>0</v>
      </c>
      <c r="E34" s="38">
        <v>0</v>
      </c>
      <c r="F34" s="38">
        <v>0</v>
      </c>
      <c r="G34" s="38">
        <v>0</v>
      </c>
      <c r="H34" s="38">
        <v>0</v>
      </c>
      <c r="I34" s="38">
        <v>0</v>
      </c>
      <c r="J34" s="38">
        <v>0</v>
      </c>
      <c r="K34" s="38">
        <v>0</v>
      </c>
      <c r="L34" s="38">
        <v>0</v>
      </c>
      <c r="M34" s="38">
        <v>0</v>
      </c>
      <c r="N34" s="38">
        <v>0</v>
      </c>
      <c r="O34" s="38">
        <v>0</v>
      </c>
      <c r="P34" s="38">
        <v>0</v>
      </c>
      <c r="Q34" s="38">
        <v>0</v>
      </c>
    </row>
    <row r="35" spans="2:17" ht="30.75" customHeight="1" x14ac:dyDescent="0.3">
      <c r="B35" s="15" t="s">
        <v>82</v>
      </c>
      <c r="C35" s="38">
        <v>0</v>
      </c>
      <c r="D35" s="38">
        <v>0</v>
      </c>
      <c r="E35" s="38">
        <v>0</v>
      </c>
      <c r="F35" s="38">
        <v>0</v>
      </c>
      <c r="G35" s="38">
        <v>0</v>
      </c>
      <c r="H35" s="38">
        <v>0</v>
      </c>
      <c r="I35" s="38">
        <v>0</v>
      </c>
      <c r="J35" s="38">
        <v>0</v>
      </c>
      <c r="K35" s="38">
        <v>0</v>
      </c>
      <c r="L35" s="38">
        <v>0</v>
      </c>
      <c r="M35" s="38">
        <v>0</v>
      </c>
      <c r="N35" s="38">
        <v>0</v>
      </c>
      <c r="O35" s="38">
        <v>0</v>
      </c>
      <c r="P35" s="38">
        <v>0</v>
      </c>
      <c r="Q35" s="38">
        <v>0</v>
      </c>
    </row>
    <row r="36" spans="2:17" ht="30.75" customHeight="1" x14ac:dyDescent="0.3">
      <c r="B36" s="15" t="s">
        <v>50</v>
      </c>
      <c r="C36" s="38">
        <v>0</v>
      </c>
      <c r="D36" s="38">
        <v>0</v>
      </c>
      <c r="E36" s="38">
        <v>0</v>
      </c>
      <c r="F36" s="38">
        <v>0</v>
      </c>
      <c r="G36" s="38">
        <v>0</v>
      </c>
      <c r="H36" s="38">
        <v>0</v>
      </c>
      <c r="I36" s="38">
        <v>0</v>
      </c>
      <c r="J36" s="38">
        <v>0</v>
      </c>
      <c r="K36" s="38">
        <v>0</v>
      </c>
      <c r="L36" s="38">
        <v>0</v>
      </c>
      <c r="M36" s="38">
        <v>0</v>
      </c>
      <c r="N36" s="38">
        <v>0</v>
      </c>
      <c r="O36" s="38">
        <v>0</v>
      </c>
      <c r="P36" s="38">
        <v>0</v>
      </c>
      <c r="Q36" s="38">
        <v>0</v>
      </c>
    </row>
    <row r="37" spans="2:17" ht="30.75" customHeight="1" x14ac:dyDescent="0.25">
      <c r="B37" s="87" t="s">
        <v>47</v>
      </c>
      <c r="C37" s="90">
        <f>SUM(C34:C36)</f>
        <v>0</v>
      </c>
      <c r="D37" s="90">
        <f t="shared" ref="D37:Q37" si="1">SUM(D34:D36)</f>
        <v>0</v>
      </c>
      <c r="E37" s="90">
        <f t="shared" si="1"/>
        <v>0</v>
      </c>
      <c r="F37" s="90">
        <f t="shared" si="1"/>
        <v>0</v>
      </c>
      <c r="G37" s="90">
        <f t="shared" si="1"/>
        <v>0</v>
      </c>
      <c r="H37" s="90">
        <f t="shared" si="1"/>
        <v>0</v>
      </c>
      <c r="I37" s="90">
        <f t="shared" si="1"/>
        <v>0</v>
      </c>
      <c r="J37" s="90">
        <f t="shared" si="1"/>
        <v>0</v>
      </c>
      <c r="K37" s="90">
        <f t="shared" si="1"/>
        <v>0</v>
      </c>
      <c r="L37" s="90">
        <f t="shared" si="1"/>
        <v>0</v>
      </c>
      <c r="M37" s="90">
        <f t="shared" si="1"/>
        <v>0</v>
      </c>
      <c r="N37" s="90">
        <f t="shared" si="1"/>
        <v>0</v>
      </c>
      <c r="O37" s="90">
        <f t="shared" si="1"/>
        <v>0</v>
      </c>
      <c r="P37" s="90">
        <f t="shared" si="1"/>
        <v>0</v>
      </c>
      <c r="Q37" s="90">
        <f t="shared" si="1"/>
        <v>0</v>
      </c>
    </row>
    <row r="38" spans="2:17" x14ac:dyDescent="0.25">
      <c r="B38" s="256" t="s">
        <v>52</v>
      </c>
      <c r="C38" s="256"/>
      <c r="D38" s="256"/>
      <c r="E38" s="256"/>
      <c r="F38" s="256"/>
      <c r="G38" s="256"/>
      <c r="H38" s="256"/>
      <c r="I38" s="256"/>
      <c r="J38" s="256"/>
      <c r="K38" s="256"/>
      <c r="L38" s="256"/>
      <c r="M38" s="256"/>
      <c r="N38" s="256"/>
      <c r="O38" s="256"/>
      <c r="P38" s="256"/>
      <c r="Q38" s="256"/>
    </row>
  </sheetData>
  <sheetProtection password="E931" sheet="1" objects="1" scenarios="1"/>
  <mergeCells count="4">
    <mergeCell ref="B3:Q3"/>
    <mergeCell ref="B5:Q5"/>
    <mergeCell ref="B33:Q33"/>
    <mergeCell ref="B38:Q38"/>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Q38"/>
  <sheetViews>
    <sheetView showGridLines="0" zoomScale="80" zoomScaleNormal="80" workbookViewId="0">
      <selection activeCell="A12" sqref="A12"/>
    </sheetView>
  </sheetViews>
  <sheetFormatPr defaultColWidth="15.7109375" defaultRowHeight="15" x14ac:dyDescent="0.25"/>
  <cols>
    <col min="1" max="1" width="15.7109375" style="9"/>
    <col min="2" max="2" width="44.7109375" style="9" customWidth="1"/>
    <col min="3" max="16" width="20.28515625" style="9" customWidth="1"/>
    <col min="17" max="17" width="20.28515625" style="20" customWidth="1"/>
    <col min="18" max="16384" width="15.7109375" style="9"/>
  </cols>
  <sheetData>
    <row r="2" spans="2:17" ht="8.25" customHeight="1" x14ac:dyDescent="0.25"/>
    <row r="3" spans="2:17" ht="26.25" customHeight="1" x14ac:dyDescent="0.25">
      <c r="B3" s="260" t="s">
        <v>303</v>
      </c>
      <c r="C3" s="260"/>
      <c r="D3" s="260"/>
      <c r="E3" s="260"/>
      <c r="F3" s="260"/>
      <c r="G3" s="260"/>
      <c r="H3" s="260"/>
      <c r="I3" s="260"/>
      <c r="J3" s="260"/>
      <c r="K3" s="260"/>
      <c r="L3" s="260"/>
      <c r="M3" s="260"/>
      <c r="N3" s="260"/>
      <c r="O3" s="260"/>
      <c r="P3" s="260"/>
      <c r="Q3" s="260"/>
    </row>
    <row r="4" spans="2:17" s="33" customFormat="1" ht="36.75" x14ac:dyDescent="0.25">
      <c r="B4" s="97" t="s">
        <v>0</v>
      </c>
      <c r="C4" s="93" t="s">
        <v>69</v>
      </c>
      <c r="D4" s="93" t="s">
        <v>70</v>
      </c>
      <c r="E4" s="93" t="s">
        <v>71</v>
      </c>
      <c r="F4" s="93" t="s">
        <v>72</v>
      </c>
      <c r="G4" s="93" t="s">
        <v>73</v>
      </c>
      <c r="H4" s="93" t="s">
        <v>90</v>
      </c>
      <c r="I4" s="98" t="s">
        <v>74</v>
      </c>
      <c r="J4" s="93" t="s">
        <v>75</v>
      </c>
      <c r="K4" s="179" t="s">
        <v>76</v>
      </c>
      <c r="L4" s="179" t="s">
        <v>77</v>
      </c>
      <c r="M4" s="179" t="s">
        <v>78</v>
      </c>
      <c r="N4" s="179" t="s">
        <v>2</v>
      </c>
      <c r="O4" s="179" t="s">
        <v>79</v>
      </c>
      <c r="P4" s="179" t="s">
        <v>80</v>
      </c>
      <c r="Q4" s="179" t="s">
        <v>81</v>
      </c>
    </row>
    <row r="5" spans="2:17" ht="33.75" customHeight="1" x14ac:dyDescent="0.25">
      <c r="B5" s="252" t="s">
        <v>16</v>
      </c>
      <c r="C5" s="253"/>
      <c r="D5" s="253"/>
      <c r="E5" s="253"/>
      <c r="F5" s="253"/>
      <c r="G5" s="253"/>
      <c r="H5" s="253"/>
      <c r="I5" s="253"/>
      <c r="J5" s="253"/>
      <c r="K5" s="253"/>
      <c r="L5" s="253"/>
      <c r="M5" s="253"/>
      <c r="N5" s="253"/>
      <c r="O5" s="253"/>
      <c r="P5" s="253"/>
      <c r="Q5" s="254"/>
    </row>
    <row r="6" spans="2:17" ht="27.75" customHeight="1" x14ac:dyDescent="0.3">
      <c r="B6" s="15" t="s">
        <v>53</v>
      </c>
      <c r="C6" s="38">
        <v>0</v>
      </c>
      <c r="D6" s="38">
        <v>0</v>
      </c>
      <c r="E6" s="38">
        <v>0</v>
      </c>
      <c r="F6" s="38">
        <v>0</v>
      </c>
      <c r="G6" s="38">
        <v>0</v>
      </c>
      <c r="H6" s="38">
        <v>0</v>
      </c>
      <c r="I6" s="38">
        <v>0</v>
      </c>
      <c r="J6" s="38">
        <v>0</v>
      </c>
      <c r="K6" s="38">
        <v>0</v>
      </c>
      <c r="L6" s="38">
        <v>0</v>
      </c>
      <c r="M6" s="38">
        <v>0</v>
      </c>
      <c r="N6" s="38">
        <v>0</v>
      </c>
      <c r="O6" s="38">
        <v>0</v>
      </c>
      <c r="P6" s="38">
        <v>0</v>
      </c>
      <c r="Q6" s="39">
        <v>0</v>
      </c>
    </row>
    <row r="7" spans="2:17" ht="27.75" customHeight="1" x14ac:dyDescent="0.3">
      <c r="B7" s="15" t="s">
        <v>200</v>
      </c>
      <c r="C7" s="38">
        <v>0</v>
      </c>
      <c r="D7" s="38">
        <v>0</v>
      </c>
      <c r="E7" s="38">
        <v>0</v>
      </c>
      <c r="F7" s="38">
        <v>0</v>
      </c>
      <c r="G7" s="38">
        <v>0</v>
      </c>
      <c r="H7" s="38">
        <v>0</v>
      </c>
      <c r="I7" s="38">
        <v>0</v>
      </c>
      <c r="J7" s="38">
        <v>0</v>
      </c>
      <c r="K7" s="38">
        <v>0</v>
      </c>
      <c r="L7" s="38">
        <v>0</v>
      </c>
      <c r="M7" s="38">
        <v>0</v>
      </c>
      <c r="N7" s="38">
        <v>0</v>
      </c>
      <c r="O7" s="38">
        <v>0</v>
      </c>
      <c r="P7" s="38">
        <v>0</v>
      </c>
      <c r="Q7" s="39">
        <v>0</v>
      </c>
    </row>
    <row r="8" spans="2:17" ht="27.75" customHeight="1" x14ac:dyDescent="0.3">
      <c r="B8" s="15" t="s">
        <v>211</v>
      </c>
      <c r="C8" s="38">
        <v>0</v>
      </c>
      <c r="D8" s="38">
        <v>0</v>
      </c>
      <c r="E8" s="38">
        <v>0</v>
      </c>
      <c r="F8" s="38">
        <v>0</v>
      </c>
      <c r="G8" s="38">
        <v>0</v>
      </c>
      <c r="H8" s="38">
        <v>0</v>
      </c>
      <c r="I8" s="38">
        <v>0</v>
      </c>
      <c r="J8" s="38">
        <v>0</v>
      </c>
      <c r="K8" s="38">
        <v>0</v>
      </c>
      <c r="L8" s="38">
        <v>0</v>
      </c>
      <c r="M8" s="38">
        <v>0</v>
      </c>
      <c r="N8" s="38">
        <v>0</v>
      </c>
      <c r="O8" s="38">
        <v>0</v>
      </c>
      <c r="P8" s="38">
        <v>0</v>
      </c>
      <c r="Q8" s="39">
        <v>0</v>
      </c>
    </row>
    <row r="9" spans="2:17" ht="27.75" customHeight="1" x14ac:dyDescent="0.3">
      <c r="B9" s="15" t="s">
        <v>21</v>
      </c>
      <c r="C9" s="38">
        <v>0</v>
      </c>
      <c r="D9" s="38">
        <v>0</v>
      </c>
      <c r="E9" s="38">
        <v>0</v>
      </c>
      <c r="F9" s="38">
        <v>0</v>
      </c>
      <c r="G9" s="38">
        <v>0</v>
      </c>
      <c r="H9" s="38">
        <v>0</v>
      </c>
      <c r="I9" s="38">
        <v>0</v>
      </c>
      <c r="J9" s="38">
        <v>0</v>
      </c>
      <c r="K9" s="38">
        <v>0</v>
      </c>
      <c r="L9" s="38">
        <v>0</v>
      </c>
      <c r="M9" s="38">
        <v>0</v>
      </c>
      <c r="N9" s="38">
        <v>0</v>
      </c>
      <c r="O9" s="38">
        <v>0</v>
      </c>
      <c r="P9" s="38">
        <v>0</v>
      </c>
      <c r="Q9" s="39">
        <v>0</v>
      </c>
    </row>
    <row r="10" spans="2:17" ht="27.75" customHeight="1" x14ac:dyDescent="0.3">
      <c r="B10" s="15" t="s">
        <v>54</v>
      </c>
      <c r="C10" s="38">
        <v>0</v>
      </c>
      <c r="D10" s="38">
        <v>0</v>
      </c>
      <c r="E10" s="38">
        <v>0</v>
      </c>
      <c r="F10" s="38">
        <v>0</v>
      </c>
      <c r="G10" s="38">
        <v>0</v>
      </c>
      <c r="H10" s="38">
        <v>0</v>
      </c>
      <c r="I10" s="38">
        <v>0</v>
      </c>
      <c r="J10" s="38">
        <v>0</v>
      </c>
      <c r="K10" s="38">
        <v>0</v>
      </c>
      <c r="L10" s="38">
        <v>0</v>
      </c>
      <c r="M10" s="38">
        <v>0</v>
      </c>
      <c r="N10" s="38">
        <v>0</v>
      </c>
      <c r="O10" s="38">
        <v>0</v>
      </c>
      <c r="P10" s="38">
        <v>0</v>
      </c>
      <c r="Q10" s="39">
        <v>0</v>
      </c>
    </row>
    <row r="11" spans="2:17" ht="27.75" customHeight="1" x14ac:dyDescent="0.3">
      <c r="B11" s="15" t="s">
        <v>55</v>
      </c>
      <c r="C11" s="38">
        <v>0</v>
      </c>
      <c r="D11" s="38">
        <v>0</v>
      </c>
      <c r="E11" s="38">
        <v>0</v>
      </c>
      <c r="F11" s="38">
        <v>0</v>
      </c>
      <c r="G11" s="38">
        <v>0</v>
      </c>
      <c r="H11" s="38">
        <v>0</v>
      </c>
      <c r="I11" s="38">
        <v>0</v>
      </c>
      <c r="J11" s="38">
        <v>0</v>
      </c>
      <c r="K11" s="38">
        <v>0</v>
      </c>
      <c r="L11" s="38">
        <v>0</v>
      </c>
      <c r="M11" s="38">
        <v>0</v>
      </c>
      <c r="N11" s="38">
        <v>0</v>
      </c>
      <c r="O11" s="38">
        <v>0</v>
      </c>
      <c r="P11" s="38">
        <v>0</v>
      </c>
      <c r="Q11" s="39">
        <v>0</v>
      </c>
    </row>
    <row r="12" spans="2:17" ht="27.75" customHeight="1" x14ac:dyDescent="0.3">
      <c r="B12" s="15" t="s">
        <v>23</v>
      </c>
      <c r="C12" s="38">
        <v>0</v>
      </c>
      <c r="D12" s="38">
        <v>0</v>
      </c>
      <c r="E12" s="38">
        <v>0</v>
      </c>
      <c r="F12" s="38">
        <v>0</v>
      </c>
      <c r="G12" s="38">
        <v>0</v>
      </c>
      <c r="H12" s="38">
        <v>0</v>
      </c>
      <c r="I12" s="38">
        <v>0</v>
      </c>
      <c r="J12" s="38">
        <v>0</v>
      </c>
      <c r="K12" s="38">
        <v>0</v>
      </c>
      <c r="L12" s="38">
        <v>0</v>
      </c>
      <c r="M12" s="38">
        <v>0</v>
      </c>
      <c r="N12" s="38">
        <v>0</v>
      </c>
      <c r="O12" s="38">
        <v>0</v>
      </c>
      <c r="P12" s="38">
        <v>0</v>
      </c>
      <c r="Q12" s="39">
        <v>0</v>
      </c>
    </row>
    <row r="13" spans="2:17" ht="27.75" customHeight="1" x14ac:dyDescent="0.3">
      <c r="B13" s="15" t="s">
        <v>56</v>
      </c>
      <c r="C13" s="38">
        <v>0</v>
      </c>
      <c r="D13" s="38">
        <v>0</v>
      </c>
      <c r="E13" s="38">
        <v>0</v>
      </c>
      <c r="F13" s="38">
        <v>0</v>
      </c>
      <c r="G13" s="38">
        <v>0</v>
      </c>
      <c r="H13" s="38">
        <v>0</v>
      </c>
      <c r="I13" s="38">
        <v>0</v>
      </c>
      <c r="J13" s="38">
        <v>0</v>
      </c>
      <c r="K13" s="38">
        <v>0</v>
      </c>
      <c r="L13" s="38">
        <v>0</v>
      </c>
      <c r="M13" s="38">
        <v>0</v>
      </c>
      <c r="N13" s="38">
        <v>0</v>
      </c>
      <c r="O13" s="38">
        <v>0</v>
      </c>
      <c r="P13" s="38">
        <v>0</v>
      </c>
      <c r="Q13" s="39">
        <v>0</v>
      </c>
    </row>
    <row r="14" spans="2:17" ht="27.75" customHeight="1" x14ac:dyDescent="0.3">
      <c r="B14" s="15" t="s">
        <v>57</v>
      </c>
      <c r="C14" s="38">
        <v>0</v>
      </c>
      <c r="D14" s="38">
        <v>0</v>
      </c>
      <c r="E14" s="38">
        <v>0</v>
      </c>
      <c r="F14" s="38">
        <v>0</v>
      </c>
      <c r="G14" s="38">
        <v>0</v>
      </c>
      <c r="H14" s="38">
        <v>0</v>
      </c>
      <c r="I14" s="38">
        <v>0</v>
      </c>
      <c r="J14" s="38">
        <v>0</v>
      </c>
      <c r="K14" s="38">
        <v>0</v>
      </c>
      <c r="L14" s="38">
        <v>0</v>
      </c>
      <c r="M14" s="38">
        <v>0</v>
      </c>
      <c r="N14" s="38">
        <v>0</v>
      </c>
      <c r="O14" s="38">
        <v>0</v>
      </c>
      <c r="P14" s="38">
        <v>0</v>
      </c>
      <c r="Q14" s="39">
        <v>0</v>
      </c>
    </row>
    <row r="15" spans="2:17" ht="27.75" customHeight="1" x14ac:dyDescent="0.3">
      <c r="B15" s="15" t="s">
        <v>58</v>
      </c>
      <c r="C15" s="38">
        <v>0</v>
      </c>
      <c r="D15" s="38">
        <v>0</v>
      </c>
      <c r="E15" s="38">
        <v>0</v>
      </c>
      <c r="F15" s="38">
        <v>0</v>
      </c>
      <c r="G15" s="38">
        <v>0</v>
      </c>
      <c r="H15" s="38">
        <v>0</v>
      </c>
      <c r="I15" s="38">
        <v>0</v>
      </c>
      <c r="J15" s="38">
        <v>0</v>
      </c>
      <c r="K15" s="38">
        <v>0</v>
      </c>
      <c r="L15" s="38">
        <v>0</v>
      </c>
      <c r="M15" s="38">
        <v>0</v>
      </c>
      <c r="N15" s="38">
        <v>0</v>
      </c>
      <c r="O15" s="38">
        <v>0</v>
      </c>
      <c r="P15" s="38">
        <v>0</v>
      </c>
      <c r="Q15" s="39">
        <v>0</v>
      </c>
    </row>
    <row r="16" spans="2:17" ht="27.75" customHeight="1" x14ac:dyDescent="0.3">
      <c r="B16" s="15" t="s">
        <v>59</v>
      </c>
      <c r="C16" s="38">
        <v>17141</v>
      </c>
      <c r="D16" s="38">
        <v>0</v>
      </c>
      <c r="E16" s="38">
        <v>0</v>
      </c>
      <c r="F16" s="38">
        <v>0</v>
      </c>
      <c r="G16" s="38">
        <v>0</v>
      </c>
      <c r="H16" s="38">
        <v>0</v>
      </c>
      <c r="I16" s="38">
        <v>0</v>
      </c>
      <c r="J16" s="38">
        <v>0</v>
      </c>
      <c r="K16" s="38">
        <v>0</v>
      </c>
      <c r="L16" s="38">
        <v>0</v>
      </c>
      <c r="M16" s="38">
        <v>0</v>
      </c>
      <c r="N16" s="38">
        <v>2119</v>
      </c>
      <c r="O16" s="38">
        <v>0</v>
      </c>
      <c r="P16" s="38">
        <v>209</v>
      </c>
      <c r="Q16" s="39">
        <v>19051</v>
      </c>
    </row>
    <row r="17" spans="2:17" ht="27.75" customHeight="1" x14ac:dyDescent="0.3">
      <c r="B17" s="15" t="s">
        <v>60</v>
      </c>
      <c r="C17" s="38">
        <v>0</v>
      </c>
      <c r="D17" s="38">
        <v>0</v>
      </c>
      <c r="E17" s="38">
        <v>0</v>
      </c>
      <c r="F17" s="38">
        <v>0</v>
      </c>
      <c r="G17" s="38">
        <v>0</v>
      </c>
      <c r="H17" s="38">
        <v>0</v>
      </c>
      <c r="I17" s="38">
        <v>0</v>
      </c>
      <c r="J17" s="38">
        <v>0</v>
      </c>
      <c r="K17" s="38">
        <v>0</v>
      </c>
      <c r="L17" s="38">
        <v>0</v>
      </c>
      <c r="M17" s="38">
        <v>0</v>
      </c>
      <c r="N17" s="38">
        <v>0</v>
      </c>
      <c r="O17" s="38">
        <v>0</v>
      </c>
      <c r="P17" s="38">
        <v>0</v>
      </c>
      <c r="Q17" s="39">
        <v>0</v>
      </c>
    </row>
    <row r="18" spans="2:17" ht="27.75" customHeight="1" x14ac:dyDescent="0.3">
      <c r="B18" s="15" t="s">
        <v>61</v>
      </c>
      <c r="C18" s="38">
        <v>0</v>
      </c>
      <c r="D18" s="38">
        <v>0</v>
      </c>
      <c r="E18" s="38">
        <v>0</v>
      </c>
      <c r="F18" s="38">
        <v>0</v>
      </c>
      <c r="G18" s="38">
        <v>0</v>
      </c>
      <c r="H18" s="38">
        <v>0</v>
      </c>
      <c r="I18" s="38">
        <v>0</v>
      </c>
      <c r="J18" s="38">
        <v>0</v>
      </c>
      <c r="K18" s="38">
        <v>0</v>
      </c>
      <c r="L18" s="38">
        <v>0</v>
      </c>
      <c r="M18" s="38">
        <v>0</v>
      </c>
      <c r="N18" s="38">
        <v>0</v>
      </c>
      <c r="O18" s="38">
        <v>0</v>
      </c>
      <c r="P18" s="38">
        <v>0</v>
      </c>
      <c r="Q18" s="39">
        <v>0</v>
      </c>
    </row>
    <row r="19" spans="2:17" ht="27.75" customHeight="1" x14ac:dyDescent="0.3">
      <c r="B19" s="15" t="s">
        <v>185</v>
      </c>
      <c r="C19" s="38">
        <v>0</v>
      </c>
      <c r="D19" s="38">
        <v>0</v>
      </c>
      <c r="E19" s="38">
        <v>0</v>
      </c>
      <c r="F19" s="38">
        <v>0</v>
      </c>
      <c r="G19" s="38">
        <v>0</v>
      </c>
      <c r="H19" s="38">
        <v>0</v>
      </c>
      <c r="I19" s="38">
        <v>0</v>
      </c>
      <c r="J19" s="38">
        <v>0</v>
      </c>
      <c r="K19" s="38">
        <v>0</v>
      </c>
      <c r="L19" s="38">
        <v>0</v>
      </c>
      <c r="M19" s="38">
        <v>0</v>
      </c>
      <c r="N19" s="38">
        <v>0</v>
      </c>
      <c r="O19" s="38">
        <v>0</v>
      </c>
      <c r="P19" s="38">
        <v>0</v>
      </c>
      <c r="Q19" s="39">
        <v>0</v>
      </c>
    </row>
    <row r="20" spans="2:17" ht="27.75" customHeight="1" x14ac:dyDescent="0.3">
      <c r="B20" s="15" t="s">
        <v>190</v>
      </c>
      <c r="C20" s="38">
        <v>0</v>
      </c>
      <c r="D20" s="38">
        <v>0</v>
      </c>
      <c r="E20" s="38">
        <v>0</v>
      </c>
      <c r="F20" s="38">
        <v>0</v>
      </c>
      <c r="G20" s="38">
        <v>0</v>
      </c>
      <c r="H20" s="38">
        <v>0</v>
      </c>
      <c r="I20" s="38">
        <v>0</v>
      </c>
      <c r="J20" s="38">
        <v>0</v>
      </c>
      <c r="K20" s="38">
        <v>0</v>
      </c>
      <c r="L20" s="38">
        <v>0</v>
      </c>
      <c r="M20" s="38">
        <v>0</v>
      </c>
      <c r="N20" s="38">
        <v>0</v>
      </c>
      <c r="O20" s="38">
        <v>0</v>
      </c>
      <c r="P20" s="38">
        <v>0</v>
      </c>
      <c r="Q20" s="39">
        <v>0</v>
      </c>
    </row>
    <row r="21" spans="2:17" ht="27.75" customHeight="1" x14ac:dyDescent="0.3">
      <c r="B21" s="15" t="s">
        <v>36</v>
      </c>
      <c r="C21" s="38">
        <v>0</v>
      </c>
      <c r="D21" s="38">
        <v>0</v>
      </c>
      <c r="E21" s="38">
        <v>0</v>
      </c>
      <c r="F21" s="38">
        <v>0</v>
      </c>
      <c r="G21" s="38">
        <v>0</v>
      </c>
      <c r="H21" s="38">
        <v>0</v>
      </c>
      <c r="I21" s="38">
        <v>0</v>
      </c>
      <c r="J21" s="38">
        <v>0</v>
      </c>
      <c r="K21" s="38">
        <v>0</v>
      </c>
      <c r="L21" s="38">
        <v>0</v>
      </c>
      <c r="M21" s="38">
        <v>0</v>
      </c>
      <c r="N21" s="38">
        <v>0</v>
      </c>
      <c r="O21" s="38">
        <v>0</v>
      </c>
      <c r="P21" s="38">
        <v>0</v>
      </c>
      <c r="Q21" s="39">
        <v>0</v>
      </c>
    </row>
    <row r="22" spans="2:17" ht="27.75" customHeight="1" x14ac:dyDescent="0.3">
      <c r="B22" s="15" t="s">
        <v>62</v>
      </c>
      <c r="C22" s="38">
        <v>0</v>
      </c>
      <c r="D22" s="38">
        <v>0</v>
      </c>
      <c r="E22" s="38">
        <v>0</v>
      </c>
      <c r="F22" s="38">
        <v>0</v>
      </c>
      <c r="G22" s="38">
        <v>0</v>
      </c>
      <c r="H22" s="38">
        <v>0</v>
      </c>
      <c r="I22" s="38">
        <v>0</v>
      </c>
      <c r="J22" s="38">
        <v>0</v>
      </c>
      <c r="K22" s="38">
        <v>0</v>
      </c>
      <c r="L22" s="38">
        <v>0</v>
      </c>
      <c r="M22" s="38">
        <v>0</v>
      </c>
      <c r="N22" s="38">
        <v>0</v>
      </c>
      <c r="O22" s="38">
        <v>0</v>
      </c>
      <c r="P22" s="38">
        <v>0</v>
      </c>
      <c r="Q22" s="39">
        <v>0</v>
      </c>
    </row>
    <row r="23" spans="2:17" ht="27.75" customHeight="1" x14ac:dyDescent="0.3">
      <c r="B23" s="15" t="s">
        <v>63</v>
      </c>
      <c r="C23" s="38">
        <v>0</v>
      </c>
      <c r="D23" s="38">
        <v>0</v>
      </c>
      <c r="E23" s="38">
        <v>0</v>
      </c>
      <c r="F23" s="38">
        <v>0</v>
      </c>
      <c r="G23" s="38">
        <v>0</v>
      </c>
      <c r="H23" s="38">
        <v>0</v>
      </c>
      <c r="I23" s="38">
        <v>0</v>
      </c>
      <c r="J23" s="38">
        <v>0</v>
      </c>
      <c r="K23" s="38">
        <v>0</v>
      </c>
      <c r="L23" s="38">
        <v>0</v>
      </c>
      <c r="M23" s="38">
        <v>0</v>
      </c>
      <c r="N23" s="38">
        <v>0</v>
      </c>
      <c r="O23" s="38">
        <v>0</v>
      </c>
      <c r="P23" s="38">
        <v>0</v>
      </c>
      <c r="Q23" s="39">
        <v>0</v>
      </c>
    </row>
    <row r="24" spans="2:17" ht="27.75" customHeight="1" x14ac:dyDescent="0.3">
      <c r="B24" s="15" t="s">
        <v>64</v>
      </c>
      <c r="C24" s="38">
        <v>209791</v>
      </c>
      <c r="D24" s="38">
        <v>0</v>
      </c>
      <c r="E24" s="38">
        <v>0</v>
      </c>
      <c r="F24" s="38">
        <v>0</v>
      </c>
      <c r="G24" s="38">
        <v>0</v>
      </c>
      <c r="H24" s="38">
        <v>0</v>
      </c>
      <c r="I24" s="38">
        <v>0</v>
      </c>
      <c r="J24" s="38">
        <v>0</v>
      </c>
      <c r="K24" s="38">
        <v>0</v>
      </c>
      <c r="L24" s="38">
        <v>0</v>
      </c>
      <c r="M24" s="38">
        <v>0</v>
      </c>
      <c r="N24" s="38">
        <v>0</v>
      </c>
      <c r="O24" s="38">
        <v>0</v>
      </c>
      <c r="P24" s="38">
        <v>0</v>
      </c>
      <c r="Q24" s="39">
        <v>209791</v>
      </c>
    </row>
    <row r="25" spans="2:17" ht="27.75" customHeight="1" x14ac:dyDescent="0.3">
      <c r="B25" s="15" t="s">
        <v>188</v>
      </c>
      <c r="C25" s="38">
        <v>0</v>
      </c>
      <c r="D25" s="38">
        <v>0</v>
      </c>
      <c r="E25" s="38">
        <v>0</v>
      </c>
      <c r="F25" s="38">
        <v>0</v>
      </c>
      <c r="G25" s="38">
        <v>0</v>
      </c>
      <c r="H25" s="38">
        <v>0</v>
      </c>
      <c r="I25" s="38">
        <v>0</v>
      </c>
      <c r="J25" s="38">
        <v>0</v>
      </c>
      <c r="K25" s="38">
        <v>0</v>
      </c>
      <c r="L25" s="38">
        <v>0</v>
      </c>
      <c r="M25" s="38">
        <v>0</v>
      </c>
      <c r="N25" s="38">
        <v>0</v>
      </c>
      <c r="O25" s="38">
        <v>0</v>
      </c>
      <c r="P25" s="38">
        <v>0</v>
      </c>
      <c r="Q25" s="39">
        <v>0</v>
      </c>
    </row>
    <row r="26" spans="2:17" ht="27.75" customHeight="1" x14ac:dyDescent="0.3">
      <c r="B26" s="15" t="s">
        <v>189</v>
      </c>
      <c r="C26" s="38">
        <v>0</v>
      </c>
      <c r="D26" s="38">
        <v>0</v>
      </c>
      <c r="E26" s="38">
        <v>0</v>
      </c>
      <c r="F26" s="38">
        <v>0</v>
      </c>
      <c r="G26" s="38">
        <v>0</v>
      </c>
      <c r="H26" s="38">
        <v>0</v>
      </c>
      <c r="I26" s="38">
        <v>0</v>
      </c>
      <c r="J26" s="38">
        <v>0</v>
      </c>
      <c r="K26" s="38">
        <v>0</v>
      </c>
      <c r="L26" s="38">
        <v>0</v>
      </c>
      <c r="M26" s="38">
        <v>0</v>
      </c>
      <c r="N26" s="38">
        <v>0</v>
      </c>
      <c r="O26" s="38">
        <v>0</v>
      </c>
      <c r="P26" s="38">
        <v>0</v>
      </c>
      <c r="Q26" s="39">
        <v>0</v>
      </c>
    </row>
    <row r="27" spans="2:17" ht="27.75" customHeight="1" x14ac:dyDescent="0.3">
      <c r="B27" s="15" t="s">
        <v>212</v>
      </c>
      <c r="C27" s="38">
        <v>0</v>
      </c>
      <c r="D27" s="38">
        <v>0</v>
      </c>
      <c r="E27" s="38">
        <v>0</v>
      </c>
      <c r="F27" s="38">
        <v>0</v>
      </c>
      <c r="G27" s="38">
        <v>0</v>
      </c>
      <c r="H27" s="38">
        <v>0</v>
      </c>
      <c r="I27" s="38">
        <v>0</v>
      </c>
      <c r="J27" s="38">
        <v>0</v>
      </c>
      <c r="K27" s="38">
        <v>0</v>
      </c>
      <c r="L27" s="38">
        <v>0</v>
      </c>
      <c r="M27" s="38">
        <v>0</v>
      </c>
      <c r="N27" s="38">
        <v>0</v>
      </c>
      <c r="O27" s="38">
        <v>0</v>
      </c>
      <c r="P27" s="38">
        <v>0</v>
      </c>
      <c r="Q27" s="39">
        <v>0</v>
      </c>
    </row>
    <row r="28" spans="2:17" ht="27.75" customHeight="1" x14ac:dyDescent="0.3">
      <c r="B28" s="15" t="s">
        <v>40</v>
      </c>
      <c r="C28" s="38">
        <v>0</v>
      </c>
      <c r="D28" s="38">
        <v>0</v>
      </c>
      <c r="E28" s="38">
        <v>0</v>
      </c>
      <c r="F28" s="38">
        <v>0</v>
      </c>
      <c r="G28" s="38">
        <v>0</v>
      </c>
      <c r="H28" s="38">
        <v>0</v>
      </c>
      <c r="I28" s="38">
        <v>0</v>
      </c>
      <c r="J28" s="38">
        <v>0</v>
      </c>
      <c r="K28" s="38">
        <v>0</v>
      </c>
      <c r="L28" s="38">
        <v>0</v>
      </c>
      <c r="M28" s="38">
        <v>0</v>
      </c>
      <c r="N28" s="38">
        <v>0</v>
      </c>
      <c r="O28" s="38">
        <v>0</v>
      </c>
      <c r="P28" s="38">
        <v>0</v>
      </c>
      <c r="Q28" s="39">
        <v>0</v>
      </c>
    </row>
    <row r="29" spans="2:17" ht="27.75" customHeight="1" x14ac:dyDescent="0.3">
      <c r="B29" s="15" t="s">
        <v>65</v>
      </c>
      <c r="C29" s="38">
        <v>0</v>
      </c>
      <c r="D29" s="38">
        <v>0</v>
      </c>
      <c r="E29" s="38">
        <v>0</v>
      </c>
      <c r="F29" s="38">
        <v>0</v>
      </c>
      <c r="G29" s="38">
        <v>0</v>
      </c>
      <c r="H29" s="38">
        <v>0</v>
      </c>
      <c r="I29" s="38">
        <v>0</v>
      </c>
      <c r="J29" s="38">
        <v>0</v>
      </c>
      <c r="K29" s="38">
        <v>0</v>
      </c>
      <c r="L29" s="38">
        <v>0</v>
      </c>
      <c r="M29" s="38">
        <v>0</v>
      </c>
      <c r="N29" s="38">
        <v>0</v>
      </c>
      <c r="O29" s="38">
        <v>0</v>
      </c>
      <c r="P29" s="38">
        <v>0</v>
      </c>
      <c r="Q29" s="39">
        <v>0</v>
      </c>
    </row>
    <row r="30" spans="2:17" ht="27.75" customHeight="1" x14ac:dyDescent="0.3">
      <c r="B30" s="15" t="s">
        <v>66</v>
      </c>
      <c r="C30" s="38">
        <v>0</v>
      </c>
      <c r="D30" s="38">
        <v>0</v>
      </c>
      <c r="E30" s="38">
        <v>0</v>
      </c>
      <c r="F30" s="38">
        <v>0</v>
      </c>
      <c r="G30" s="38">
        <v>0</v>
      </c>
      <c r="H30" s="38">
        <v>0</v>
      </c>
      <c r="I30" s="38">
        <v>0</v>
      </c>
      <c r="J30" s="38">
        <v>0</v>
      </c>
      <c r="K30" s="38">
        <v>0</v>
      </c>
      <c r="L30" s="38">
        <v>0</v>
      </c>
      <c r="M30" s="38">
        <v>0</v>
      </c>
      <c r="N30" s="38">
        <v>0</v>
      </c>
      <c r="O30" s="38">
        <v>0</v>
      </c>
      <c r="P30" s="38">
        <v>0</v>
      </c>
      <c r="Q30" s="39">
        <v>0</v>
      </c>
    </row>
    <row r="31" spans="2:17" ht="27.75" customHeight="1" x14ac:dyDescent="0.3">
      <c r="B31" s="15" t="s">
        <v>67</v>
      </c>
      <c r="C31" s="38">
        <v>0</v>
      </c>
      <c r="D31" s="38">
        <v>0</v>
      </c>
      <c r="E31" s="38">
        <v>0</v>
      </c>
      <c r="F31" s="38">
        <v>0</v>
      </c>
      <c r="G31" s="38">
        <v>0</v>
      </c>
      <c r="H31" s="38">
        <v>0</v>
      </c>
      <c r="I31" s="38">
        <v>0</v>
      </c>
      <c r="J31" s="38">
        <v>0</v>
      </c>
      <c r="K31" s="38">
        <v>0</v>
      </c>
      <c r="L31" s="38">
        <v>0</v>
      </c>
      <c r="M31" s="38">
        <v>0</v>
      </c>
      <c r="N31" s="38">
        <v>0</v>
      </c>
      <c r="O31" s="38">
        <v>0</v>
      </c>
      <c r="P31" s="38">
        <v>0</v>
      </c>
      <c r="Q31" s="39">
        <v>0</v>
      </c>
    </row>
    <row r="32" spans="2:17" ht="27.75" customHeight="1" x14ac:dyDescent="0.25">
      <c r="B32" s="87" t="s">
        <v>47</v>
      </c>
      <c r="C32" s="90">
        <f>SUM(C6:C31)</f>
        <v>226932</v>
      </c>
      <c r="D32" s="90">
        <f t="shared" ref="D32:Q32" si="0">SUM(D6:D31)</f>
        <v>0</v>
      </c>
      <c r="E32" s="90">
        <f t="shared" si="0"/>
        <v>0</v>
      </c>
      <c r="F32" s="90">
        <f t="shared" si="0"/>
        <v>0</v>
      </c>
      <c r="G32" s="90">
        <f t="shared" si="0"/>
        <v>0</v>
      </c>
      <c r="H32" s="90">
        <f t="shared" si="0"/>
        <v>0</v>
      </c>
      <c r="I32" s="90">
        <f t="shared" si="0"/>
        <v>0</v>
      </c>
      <c r="J32" s="90">
        <f t="shared" si="0"/>
        <v>0</v>
      </c>
      <c r="K32" s="90">
        <f t="shared" si="0"/>
        <v>0</v>
      </c>
      <c r="L32" s="90">
        <f t="shared" si="0"/>
        <v>0</v>
      </c>
      <c r="M32" s="90">
        <f t="shared" si="0"/>
        <v>0</v>
      </c>
      <c r="N32" s="90">
        <f t="shared" si="0"/>
        <v>2119</v>
      </c>
      <c r="O32" s="90">
        <f t="shared" si="0"/>
        <v>0</v>
      </c>
      <c r="P32" s="90">
        <f t="shared" si="0"/>
        <v>209</v>
      </c>
      <c r="Q32" s="90">
        <f t="shared" si="0"/>
        <v>228842</v>
      </c>
    </row>
    <row r="33" spans="2:17" ht="27.75" customHeight="1" x14ac:dyDescent="0.25">
      <c r="B33" s="252" t="s">
        <v>48</v>
      </c>
      <c r="C33" s="253"/>
      <c r="D33" s="253"/>
      <c r="E33" s="253"/>
      <c r="F33" s="253"/>
      <c r="G33" s="253"/>
      <c r="H33" s="253"/>
      <c r="I33" s="253"/>
      <c r="J33" s="253"/>
      <c r="K33" s="253"/>
      <c r="L33" s="253"/>
      <c r="M33" s="253"/>
      <c r="N33" s="253"/>
      <c r="O33" s="253"/>
      <c r="P33" s="253"/>
      <c r="Q33" s="254"/>
    </row>
    <row r="34" spans="2:17" ht="27.75" customHeight="1" x14ac:dyDescent="0.3">
      <c r="B34" s="15" t="s">
        <v>49</v>
      </c>
      <c r="C34" s="38">
        <v>0</v>
      </c>
      <c r="D34" s="38">
        <v>0</v>
      </c>
      <c r="E34" s="38">
        <v>0</v>
      </c>
      <c r="F34" s="38">
        <v>0</v>
      </c>
      <c r="G34" s="38">
        <v>0</v>
      </c>
      <c r="H34" s="38">
        <v>0</v>
      </c>
      <c r="I34" s="38">
        <v>0</v>
      </c>
      <c r="J34" s="38">
        <v>0</v>
      </c>
      <c r="K34" s="38">
        <v>0</v>
      </c>
      <c r="L34" s="38">
        <v>0</v>
      </c>
      <c r="M34" s="38">
        <v>0</v>
      </c>
      <c r="N34" s="38">
        <v>0</v>
      </c>
      <c r="O34" s="38">
        <v>0</v>
      </c>
      <c r="P34" s="38">
        <v>0</v>
      </c>
      <c r="Q34" s="39">
        <v>0</v>
      </c>
    </row>
    <row r="35" spans="2:17" ht="27.75" customHeight="1" x14ac:dyDescent="0.3">
      <c r="B35" s="15" t="s">
        <v>82</v>
      </c>
      <c r="C35" s="38">
        <v>0</v>
      </c>
      <c r="D35" s="38">
        <v>0</v>
      </c>
      <c r="E35" s="38">
        <v>0</v>
      </c>
      <c r="F35" s="38">
        <v>0</v>
      </c>
      <c r="G35" s="38">
        <v>0</v>
      </c>
      <c r="H35" s="38">
        <v>0</v>
      </c>
      <c r="I35" s="38">
        <v>0</v>
      </c>
      <c r="J35" s="38">
        <v>0</v>
      </c>
      <c r="K35" s="38">
        <v>0</v>
      </c>
      <c r="L35" s="38">
        <v>0</v>
      </c>
      <c r="M35" s="38">
        <v>0</v>
      </c>
      <c r="N35" s="38">
        <v>0</v>
      </c>
      <c r="O35" s="38">
        <v>0</v>
      </c>
      <c r="P35" s="38">
        <v>0</v>
      </c>
      <c r="Q35" s="39">
        <v>0</v>
      </c>
    </row>
    <row r="36" spans="2:17" ht="27.75" customHeight="1" x14ac:dyDescent="0.3">
      <c r="B36" s="15" t="s">
        <v>50</v>
      </c>
      <c r="C36" s="38">
        <v>0</v>
      </c>
      <c r="D36" s="38">
        <v>0</v>
      </c>
      <c r="E36" s="38">
        <v>0</v>
      </c>
      <c r="F36" s="38">
        <v>0</v>
      </c>
      <c r="G36" s="38">
        <v>0</v>
      </c>
      <c r="H36" s="38">
        <v>0</v>
      </c>
      <c r="I36" s="38">
        <v>0</v>
      </c>
      <c r="J36" s="38">
        <v>0</v>
      </c>
      <c r="K36" s="38">
        <v>0</v>
      </c>
      <c r="L36" s="38">
        <v>0</v>
      </c>
      <c r="M36" s="38">
        <v>0</v>
      </c>
      <c r="N36" s="38">
        <v>0</v>
      </c>
      <c r="O36" s="38">
        <v>0</v>
      </c>
      <c r="P36" s="38">
        <v>0</v>
      </c>
      <c r="Q36" s="39">
        <v>0</v>
      </c>
    </row>
    <row r="37" spans="2:17" ht="27.75" customHeight="1" x14ac:dyDescent="0.25">
      <c r="B37" s="87" t="s">
        <v>47</v>
      </c>
      <c r="C37" s="90">
        <f>SUM(C34:C36)</f>
        <v>0</v>
      </c>
      <c r="D37" s="90">
        <f t="shared" ref="D37:Q37" si="1">SUM(D34:D36)</f>
        <v>0</v>
      </c>
      <c r="E37" s="90">
        <f t="shared" si="1"/>
        <v>0</v>
      </c>
      <c r="F37" s="90">
        <f t="shared" si="1"/>
        <v>0</v>
      </c>
      <c r="G37" s="90">
        <f t="shared" si="1"/>
        <v>0</v>
      </c>
      <c r="H37" s="90">
        <f t="shared" si="1"/>
        <v>0</v>
      </c>
      <c r="I37" s="90">
        <f t="shared" si="1"/>
        <v>0</v>
      </c>
      <c r="J37" s="90">
        <f t="shared" si="1"/>
        <v>0</v>
      </c>
      <c r="K37" s="90">
        <f t="shared" si="1"/>
        <v>0</v>
      </c>
      <c r="L37" s="90">
        <f t="shared" si="1"/>
        <v>0</v>
      </c>
      <c r="M37" s="90">
        <f t="shared" si="1"/>
        <v>0</v>
      </c>
      <c r="N37" s="90">
        <f t="shared" si="1"/>
        <v>0</v>
      </c>
      <c r="O37" s="90">
        <f t="shared" si="1"/>
        <v>0</v>
      </c>
      <c r="P37" s="90">
        <f t="shared" si="1"/>
        <v>0</v>
      </c>
      <c r="Q37" s="90">
        <f t="shared" si="1"/>
        <v>0</v>
      </c>
    </row>
    <row r="38" spans="2:17" x14ac:dyDescent="0.25">
      <c r="B38" s="256" t="s">
        <v>52</v>
      </c>
      <c r="C38" s="256"/>
      <c r="D38" s="256"/>
      <c r="E38" s="256"/>
      <c r="F38" s="256"/>
      <c r="G38" s="256"/>
      <c r="H38" s="256"/>
      <c r="I38" s="256"/>
      <c r="J38" s="256"/>
      <c r="K38" s="256"/>
      <c r="L38" s="256"/>
      <c r="M38" s="256"/>
      <c r="N38" s="256"/>
      <c r="O38" s="256"/>
      <c r="P38" s="256"/>
      <c r="Q38" s="256"/>
    </row>
  </sheetData>
  <sheetProtection password="E931" sheet="1" objects="1" scenarios="1"/>
  <mergeCells count="4">
    <mergeCell ref="B3:Q3"/>
    <mergeCell ref="B5:Q5"/>
    <mergeCell ref="B33:Q33"/>
    <mergeCell ref="B38:Q38"/>
  </mergeCells>
  <pageMargins left="0.7" right="0.7" top="0.75" bottom="0.75" header="0.3" footer="0.3"/>
  <pageSetup paperSize="9" scale="3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B2:Q38"/>
  <sheetViews>
    <sheetView showGridLines="0" zoomScale="80" zoomScaleNormal="80" workbookViewId="0">
      <selection activeCell="A11" sqref="A11"/>
    </sheetView>
  </sheetViews>
  <sheetFormatPr defaultRowHeight="18.75" customHeight="1" x14ac:dyDescent="0.25"/>
  <cols>
    <col min="1" max="1" width="13.140625" style="1" customWidth="1"/>
    <col min="2" max="2" width="45.140625" style="1" bestFit="1" customWidth="1"/>
    <col min="3" max="16" width="20.28515625" style="1" customWidth="1"/>
    <col min="17" max="17" width="20.28515625" style="40" customWidth="1"/>
    <col min="18" max="16384" width="9.140625" style="1"/>
  </cols>
  <sheetData>
    <row r="2" spans="2:17" ht="18.75" customHeight="1" x14ac:dyDescent="0.25">
      <c r="B2" s="11"/>
      <c r="C2" s="11"/>
      <c r="D2" s="11"/>
      <c r="E2" s="11"/>
      <c r="F2" s="11"/>
      <c r="G2" s="11"/>
      <c r="H2" s="11"/>
      <c r="I2" s="11"/>
      <c r="J2" s="11"/>
      <c r="K2" s="11"/>
      <c r="L2" s="11"/>
      <c r="M2" s="11"/>
      <c r="N2" s="11"/>
      <c r="O2" s="11"/>
      <c r="P2" s="11"/>
      <c r="Q2" s="11"/>
    </row>
    <row r="3" spans="2:17" ht="26.25" customHeight="1" x14ac:dyDescent="0.25">
      <c r="B3" s="260" t="s">
        <v>304</v>
      </c>
      <c r="C3" s="260"/>
      <c r="D3" s="260"/>
      <c r="E3" s="260"/>
      <c r="F3" s="260"/>
      <c r="G3" s="260"/>
      <c r="H3" s="260"/>
      <c r="I3" s="260"/>
      <c r="J3" s="260"/>
      <c r="K3" s="260"/>
      <c r="L3" s="260"/>
      <c r="M3" s="260"/>
      <c r="N3" s="260"/>
      <c r="O3" s="260"/>
      <c r="P3" s="260"/>
      <c r="Q3" s="260"/>
    </row>
    <row r="4" spans="2:17" s="200" customFormat="1" ht="30" x14ac:dyDescent="0.25">
      <c r="B4" s="97" t="s">
        <v>0</v>
      </c>
      <c r="C4" s="93" t="s">
        <v>69</v>
      </c>
      <c r="D4" s="93" t="s">
        <v>70</v>
      </c>
      <c r="E4" s="93" t="s">
        <v>71</v>
      </c>
      <c r="F4" s="93" t="s">
        <v>72</v>
      </c>
      <c r="G4" s="93" t="s">
        <v>73</v>
      </c>
      <c r="H4" s="93" t="s">
        <v>90</v>
      </c>
      <c r="I4" s="93" t="s">
        <v>74</v>
      </c>
      <c r="J4" s="93" t="s">
        <v>75</v>
      </c>
      <c r="K4" s="197" t="s">
        <v>76</v>
      </c>
      <c r="L4" s="197" t="s">
        <v>77</v>
      </c>
      <c r="M4" s="100" t="s">
        <v>78</v>
      </c>
      <c r="N4" s="100" t="s">
        <v>2</v>
      </c>
      <c r="O4" s="100" t="s">
        <v>79</v>
      </c>
      <c r="P4" s="100" t="s">
        <v>80</v>
      </c>
      <c r="Q4" s="100" t="s">
        <v>81</v>
      </c>
    </row>
    <row r="5" spans="2:17" ht="32.25" customHeight="1" x14ac:dyDescent="0.25">
      <c r="B5" s="257" t="s">
        <v>16</v>
      </c>
      <c r="C5" s="258"/>
      <c r="D5" s="258"/>
      <c r="E5" s="258"/>
      <c r="F5" s="258"/>
      <c r="G5" s="258"/>
      <c r="H5" s="258"/>
      <c r="I5" s="258"/>
      <c r="J5" s="258"/>
      <c r="K5" s="258"/>
      <c r="L5" s="258"/>
      <c r="M5" s="258"/>
      <c r="N5" s="258"/>
      <c r="O5" s="258"/>
      <c r="P5" s="258"/>
      <c r="Q5" s="259"/>
    </row>
    <row r="6" spans="2:17" ht="32.25" customHeight="1" x14ac:dyDescent="0.3">
      <c r="B6" s="22" t="s">
        <v>53</v>
      </c>
      <c r="C6" s="26">
        <v>2602355</v>
      </c>
      <c r="D6" s="26">
        <v>585374</v>
      </c>
      <c r="E6" s="26">
        <v>585374</v>
      </c>
      <c r="F6" s="26">
        <v>0</v>
      </c>
      <c r="G6" s="26">
        <v>332159</v>
      </c>
      <c r="H6" s="26">
        <v>332159</v>
      </c>
      <c r="I6" s="26">
        <v>0</v>
      </c>
      <c r="J6" s="26">
        <v>0</v>
      </c>
      <c r="K6" s="26">
        <v>0</v>
      </c>
      <c r="L6" s="26">
        <v>9523</v>
      </c>
      <c r="M6" s="26">
        <v>24912</v>
      </c>
      <c r="N6" s="26">
        <v>349583</v>
      </c>
      <c r="O6" s="26">
        <v>8461</v>
      </c>
      <c r="P6" s="26">
        <v>22000</v>
      </c>
      <c r="Q6" s="26">
        <v>3140256</v>
      </c>
    </row>
    <row r="7" spans="2:17" ht="32.25" customHeight="1" x14ac:dyDescent="0.3">
      <c r="B7" s="22" t="s">
        <v>200</v>
      </c>
      <c r="C7" s="26">
        <v>0</v>
      </c>
      <c r="D7" s="26">
        <v>0</v>
      </c>
      <c r="E7" s="26">
        <v>0</v>
      </c>
      <c r="F7" s="26">
        <v>0</v>
      </c>
      <c r="G7" s="26">
        <v>0</v>
      </c>
      <c r="H7" s="26">
        <v>0</v>
      </c>
      <c r="I7" s="26">
        <v>0</v>
      </c>
      <c r="J7" s="26">
        <v>0</v>
      </c>
      <c r="K7" s="26">
        <v>0</v>
      </c>
      <c r="L7" s="26">
        <v>0</v>
      </c>
      <c r="M7" s="26">
        <v>0</v>
      </c>
      <c r="N7" s="26">
        <v>0</v>
      </c>
      <c r="O7" s="26">
        <v>0</v>
      </c>
      <c r="P7" s="26">
        <v>0</v>
      </c>
      <c r="Q7" s="26">
        <v>0</v>
      </c>
    </row>
    <row r="8" spans="2:17" ht="32.25" customHeight="1" x14ac:dyDescent="0.3">
      <c r="B8" s="22" t="s">
        <v>211</v>
      </c>
      <c r="C8" s="26">
        <v>21712596</v>
      </c>
      <c r="D8" s="26">
        <v>6596029</v>
      </c>
      <c r="E8" s="26">
        <v>6596029</v>
      </c>
      <c r="F8" s="26">
        <v>0</v>
      </c>
      <c r="G8" s="26">
        <v>2799395</v>
      </c>
      <c r="H8" s="26">
        <v>2799395</v>
      </c>
      <c r="I8" s="26">
        <v>0</v>
      </c>
      <c r="J8" s="26">
        <v>0</v>
      </c>
      <c r="K8" s="26">
        <v>0</v>
      </c>
      <c r="L8" s="26">
        <v>133247</v>
      </c>
      <c r="M8" s="26">
        <v>314944</v>
      </c>
      <c r="N8" s="26">
        <v>2830940</v>
      </c>
      <c r="O8" s="26">
        <v>83102</v>
      </c>
      <c r="P8" s="26">
        <v>0</v>
      </c>
      <c r="Q8" s="26">
        <v>27808876</v>
      </c>
    </row>
    <row r="9" spans="2:17" ht="32.25" customHeight="1" x14ac:dyDescent="0.3">
      <c r="B9" s="22" t="s">
        <v>21</v>
      </c>
      <c r="C9" s="26">
        <v>3281</v>
      </c>
      <c r="D9" s="26">
        <v>0</v>
      </c>
      <c r="E9" s="26">
        <v>0</v>
      </c>
      <c r="F9" s="26">
        <v>0</v>
      </c>
      <c r="G9" s="26">
        <v>1180</v>
      </c>
      <c r="H9" s="26">
        <v>1180</v>
      </c>
      <c r="I9" s="26">
        <v>0</v>
      </c>
      <c r="J9" s="26">
        <v>0</v>
      </c>
      <c r="K9" s="26">
        <v>0</v>
      </c>
      <c r="L9" s="26">
        <v>0</v>
      </c>
      <c r="M9" s="26">
        <v>0</v>
      </c>
      <c r="N9" s="26">
        <v>0</v>
      </c>
      <c r="O9" s="26">
        <v>0</v>
      </c>
      <c r="P9" s="26">
        <v>0</v>
      </c>
      <c r="Q9" s="26">
        <v>2101</v>
      </c>
    </row>
    <row r="10" spans="2:17" ht="32.25" customHeight="1" x14ac:dyDescent="0.3">
      <c r="B10" s="22" t="s">
        <v>54</v>
      </c>
      <c r="C10" s="26">
        <v>0</v>
      </c>
      <c r="D10" s="26">
        <v>0</v>
      </c>
      <c r="E10" s="26">
        <v>0</v>
      </c>
      <c r="F10" s="26">
        <v>0</v>
      </c>
      <c r="G10" s="26">
        <v>0</v>
      </c>
      <c r="H10" s="26">
        <v>0</v>
      </c>
      <c r="I10" s="26">
        <v>0</v>
      </c>
      <c r="J10" s="26">
        <v>0</v>
      </c>
      <c r="K10" s="26">
        <v>0</v>
      </c>
      <c r="L10" s="26">
        <v>0</v>
      </c>
      <c r="M10" s="26">
        <v>0</v>
      </c>
      <c r="N10" s="26">
        <v>0</v>
      </c>
      <c r="O10" s="26">
        <v>0</v>
      </c>
      <c r="P10" s="26">
        <v>0</v>
      </c>
      <c r="Q10" s="26">
        <v>0</v>
      </c>
    </row>
    <row r="11" spans="2:17" ht="32.25" customHeight="1" x14ac:dyDescent="0.3">
      <c r="B11" s="22" t="s">
        <v>55</v>
      </c>
      <c r="C11" s="26">
        <v>0</v>
      </c>
      <c r="D11" s="26">
        <v>760324</v>
      </c>
      <c r="E11" s="26">
        <v>760324</v>
      </c>
      <c r="F11" s="26">
        <v>0</v>
      </c>
      <c r="G11" s="26">
        <v>0</v>
      </c>
      <c r="H11" s="26">
        <v>0</v>
      </c>
      <c r="I11" s="26">
        <v>0</v>
      </c>
      <c r="J11" s="26">
        <v>0</v>
      </c>
      <c r="K11" s="26">
        <v>0</v>
      </c>
      <c r="L11" s="26">
        <v>-288</v>
      </c>
      <c r="M11" s="26">
        <v>17546</v>
      </c>
      <c r="N11" s="26">
        <v>0</v>
      </c>
      <c r="O11" s="26">
        <v>0</v>
      </c>
      <c r="P11" s="26">
        <v>0</v>
      </c>
      <c r="Q11" s="26">
        <v>743066</v>
      </c>
    </row>
    <row r="12" spans="2:17" ht="32.25" customHeight="1" x14ac:dyDescent="0.3">
      <c r="B12" s="22" t="s">
        <v>23</v>
      </c>
      <c r="C12" s="26">
        <v>5968</v>
      </c>
      <c r="D12" s="26">
        <v>0</v>
      </c>
      <c r="E12" s="26">
        <v>0</v>
      </c>
      <c r="F12" s="26">
        <v>0</v>
      </c>
      <c r="G12" s="26">
        <v>0</v>
      </c>
      <c r="H12" s="26">
        <v>0</v>
      </c>
      <c r="I12" s="26">
        <v>0</v>
      </c>
      <c r="J12" s="26">
        <v>0</v>
      </c>
      <c r="K12" s="26">
        <v>0</v>
      </c>
      <c r="L12" s="26">
        <v>0</v>
      </c>
      <c r="M12" s="26">
        <v>0</v>
      </c>
      <c r="N12" s="26">
        <v>0</v>
      </c>
      <c r="O12" s="26">
        <v>0</v>
      </c>
      <c r="P12" s="26">
        <v>0</v>
      </c>
      <c r="Q12" s="26">
        <v>5968</v>
      </c>
    </row>
    <row r="13" spans="2:17" ht="32.25" customHeight="1" x14ac:dyDescent="0.3">
      <c r="B13" s="22" t="s">
        <v>56</v>
      </c>
      <c r="C13" s="26">
        <v>0</v>
      </c>
      <c r="D13" s="26">
        <v>0</v>
      </c>
      <c r="E13" s="26">
        <v>0</v>
      </c>
      <c r="F13" s="26">
        <v>0</v>
      </c>
      <c r="G13" s="26">
        <v>0</v>
      </c>
      <c r="H13" s="26">
        <v>0</v>
      </c>
      <c r="I13" s="26">
        <v>0</v>
      </c>
      <c r="J13" s="26">
        <v>0</v>
      </c>
      <c r="K13" s="26">
        <v>0</v>
      </c>
      <c r="L13" s="26">
        <v>0</v>
      </c>
      <c r="M13" s="26">
        <v>0</v>
      </c>
      <c r="N13" s="26">
        <v>0</v>
      </c>
      <c r="O13" s="26">
        <v>0</v>
      </c>
      <c r="P13" s="26">
        <v>0</v>
      </c>
      <c r="Q13" s="26">
        <v>0</v>
      </c>
    </row>
    <row r="14" spans="2:17" ht="32.25" customHeight="1" x14ac:dyDescent="0.3">
      <c r="B14" s="22" t="s">
        <v>57</v>
      </c>
      <c r="C14" s="26">
        <v>3878823</v>
      </c>
      <c r="D14" s="26">
        <v>1585354</v>
      </c>
      <c r="E14" s="26">
        <v>1585354</v>
      </c>
      <c r="F14" s="26">
        <v>0</v>
      </c>
      <c r="G14" s="26">
        <v>328901</v>
      </c>
      <c r="H14" s="26">
        <v>328901</v>
      </c>
      <c r="I14" s="26">
        <v>0</v>
      </c>
      <c r="J14" s="26">
        <v>0</v>
      </c>
      <c r="K14" s="26">
        <v>0</v>
      </c>
      <c r="L14" s="26">
        <v>8493</v>
      </c>
      <c r="M14" s="26">
        <v>25636</v>
      </c>
      <c r="N14" s="26">
        <v>623010</v>
      </c>
      <c r="O14" s="26">
        <v>0</v>
      </c>
      <c r="P14" s="26">
        <v>0</v>
      </c>
      <c r="Q14" s="26">
        <v>5724158</v>
      </c>
    </row>
    <row r="15" spans="2:17" ht="32.25" customHeight="1" x14ac:dyDescent="0.3">
      <c r="B15" s="22" t="s">
        <v>58</v>
      </c>
      <c r="C15" s="26">
        <v>0</v>
      </c>
      <c r="D15" s="26">
        <v>0</v>
      </c>
      <c r="E15" s="26">
        <v>0</v>
      </c>
      <c r="F15" s="26">
        <v>0</v>
      </c>
      <c r="G15" s="26">
        <v>0</v>
      </c>
      <c r="H15" s="26">
        <v>0</v>
      </c>
      <c r="I15" s="26">
        <v>0</v>
      </c>
      <c r="J15" s="26">
        <v>0</v>
      </c>
      <c r="K15" s="26">
        <v>0</v>
      </c>
      <c r="L15" s="26">
        <v>0</v>
      </c>
      <c r="M15" s="26">
        <v>0</v>
      </c>
      <c r="N15" s="26">
        <v>0</v>
      </c>
      <c r="O15" s="26">
        <v>0</v>
      </c>
      <c r="P15" s="26">
        <v>0</v>
      </c>
      <c r="Q15" s="26">
        <v>0</v>
      </c>
    </row>
    <row r="16" spans="2:17" ht="32.25" customHeight="1" x14ac:dyDescent="0.3">
      <c r="B16" s="22" t="s">
        <v>59</v>
      </c>
      <c r="C16" s="26">
        <v>35031026</v>
      </c>
      <c r="D16" s="26">
        <v>6544852</v>
      </c>
      <c r="E16" s="26">
        <v>6544852</v>
      </c>
      <c r="F16" s="26">
        <v>0</v>
      </c>
      <c r="G16" s="26">
        <v>4236317</v>
      </c>
      <c r="H16" s="26">
        <v>0</v>
      </c>
      <c r="I16" s="26">
        <v>4236317</v>
      </c>
      <c r="J16" s="26">
        <v>0</v>
      </c>
      <c r="K16" s="26">
        <v>0</v>
      </c>
      <c r="L16" s="26">
        <v>64721</v>
      </c>
      <c r="M16" s="26">
        <v>286154</v>
      </c>
      <c r="N16" s="26">
        <v>5195109</v>
      </c>
      <c r="O16" s="26">
        <v>0</v>
      </c>
      <c r="P16" s="26">
        <v>170368</v>
      </c>
      <c r="Q16" s="26">
        <v>42013426</v>
      </c>
    </row>
    <row r="17" spans="2:17" ht="32.25" customHeight="1" x14ac:dyDescent="0.3">
      <c r="B17" s="22" t="s">
        <v>60</v>
      </c>
      <c r="C17" s="26">
        <v>35101531</v>
      </c>
      <c r="D17" s="26">
        <v>6681994</v>
      </c>
      <c r="E17" s="26">
        <v>6681994</v>
      </c>
      <c r="F17" s="26">
        <v>0</v>
      </c>
      <c r="G17" s="26">
        <v>4610887</v>
      </c>
      <c r="H17" s="26">
        <v>4610887</v>
      </c>
      <c r="I17" s="26">
        <v>0</v>
      </c>
      <c r="J17" s="26">
        <v>0</v>
      </c>
      <c r="K17" s="26">
        <v>0</v>
      </c>
      <c r="L17" s="26">
        <v>54656</v>
      </c>
      <c r="M17" s="26">
        <v>251203</v>
      </c>
      <c r="N17" s="26">
        <v>6068860</v>
      </c>
      <c r="O17" s="26">
        <v>33322</v>
      </c>
      <c r="P17" s="26">
        <v>400229</v>
      </c>
      <c r="Q17" s="26">
        <v>42502089</v>
      </c>
    </row>
    <row r="18" spans="2:17" ht="32.25" customHeight="1" x14ac:dyDescent="0.3">
      <c r="B18" s="22" t="s">
        <v>61</v>
      </c>
      <c r="C18" s="26">
        <v>19152949</v>
      </c>
      <c r="D18" s="26">
        <v>2961087</v>
      </c>
      <c r="E18" s="26">
        <v>2961087</v>
      </c>
      <c r="F18" s="26">
        <v>0</v>
      </c>
      <c r="G18" s="26">
        <v>2707395</v>
      </c>
      <c r="H18" s="26">
        <v>2751549</v>
      </c>
      <c r="I18" s="26">
        <v>0</v>
      </c>
      <c r="J18" s="26">
        <v>0</v>
      </c>
      <c r="K18" s="26">
        <v>0</v>
      </c>
      <c r="L18" s="26">
        <v>34382</v>
      </c>
      <c r="M18" s="26">
        <v>110124</v>
      </c>
      <c r="N18" s="26">
        <v>2468617</v>
      </c>
      <c r="O18" s="26">
        <v>0</v>
      </c>
      <c r="P18" s="26">
        <v>0</v>
      </c>
      <c r="Q18" s="26">
        <v>21686598</v>
      </c>
    </row>
    <row r="19" spans="2:17" ht="32.25" customHeight="1" x14ac:dyDescent="0.3">
      <c r="B19" s="22" t="s">
        <v>185</v>
      </c>
      <c r="C19" s="26">
        <v>2964</v>
      </c>
      <c r="D19" s="26">
        <v>61071</v>
      </c>
      <c r="E19" s="26">
        <v>61071</v>
      </c>
      <c r="F19" s="26">
        <v>0</v>
      </c>
      <c r="G19" s="26">
        <v>4813</v>
      </c>
      <c r="H19" s="26">
        <v>4813</v>
      </c>
      <c r="I19" s="26">
        <v>0</v>
      </c>
      <c r="J19" s="26">
        <v>0</v>
      </c>
      <c r="K19" s="26">
        <v>0</v>
      </c>
      <c r="L19" s="26">
        <v>0</v>
      </c>
      <c r="M19" s="26">
        <v>40</v>
      </c>
      <c r="N19" s="26">
        <v>3990</v>
      </c>
      <c r="O19" s="26">
        <v>0</v>
      </c>
      <c r="P19" s="26">
        <v>0</v>
      </c>
      <c r="Q19" s="26">
        <v>63172</v>
      </c>
    </row>
    <row r="20" spans="2:17" ht="32.25" customHeight="1" x14ac:dyDescent="0.3">
      <c r="B20" s="22" t="s">
        <v>190</v>
      </c>
      <c r="C20" s="26">
        <v>10436196</v>
      </c>
      <c r="D20" s="26">
        <v>1330920</v>
      </c>
      <c r="E20" s="26">
        <v>1330920</v>
      </c>
      <c r="F20" s="26">
        <v>0</v>
      </c>
      <c r="G20" s="26">
        <v>2402365</v>
      </c>
      <c r="H20" s="26">
        <v>2402365</v>
      </c>
      <c r="I20" s="26">
        <v>0</v>
      </c>
      <c r="J20" s="26">
        <v>0</v>
      </c>
      <c r="K20" s="26">
        <v>0</v>
      </c>
      <c r="L20" s="26">
        <v>11560</v>
      </c>
      <c r="M20" s="26">
        <v>330104</v>
      </c>
      <c r="N20" s="26">
        <v>1116018</v>
      </c>
      <c r="O20" s="26">
        <v>0</v>
      </c>
      <c r="P20" s="26">
        <v>0</v>
      </c>
      <c r="Q20" s="26">
        <v>10139106</v>
      </c>
    </row>
    <row r="21" spans="2:17" ht="32.25" customHeight="1" x14ac:dyDescent="0.3">
      <c r="B21" s="22" t="s">
        <v>36</v>
      </c>
      <c r="C21" s="26">
        <v>3492427</v>
      </c>
      <c r="D21" s="26">
        <v>283301</v>
      </c>
      <c r="E21" s="26">
        <v>283301</v>
      </c>
      <c r="F21" s="26">
        <v>0</v>
      </c>
      <c r="G21" s="26">
        <v>439116</v>
      </c>
      <c r="H21" s="26">
        <v>0</v>
      </c>
      <c r="I21" s="26">
        <v>0</v>
      </c>
      <c r="J21" s="26">
        <v>0</v>
      </c>
      <c r="K21" s="26">
        <v>0</v>
      </c>
      <c r="L21" s="26">
        <v>714</v>
      </c>
      <c r="M21" s="26">
        <v>21762</v>
      </c>
      <c r="N21" s="26">
        <v>81856</v>
      </c>
      <c r="O21" s="26">
        <v>0</v>
      </c>
      <c r="P21" s="26">
        <v>0</v>
      </c>
      <c r="Q21" s="26">
        <v>3835109</v>
      </c>
    </row>
    <row r="22" spans="2:17" ht="32.25" customHeight="1" x14ac:dyDescent="0.3">
      <c r="B22" s="22" t="s">
        <v>62</v>
      </c>
      <c r="C22" s="26">
        <v>0</v>
      </c>
      <c r="D22" s="26">
        <v>0</v>
      </c>
      <c r="E22" s="26">
        <v>0</v>
      </c>
      <c r="F22" s="26">
        <v>0</v>
      </c>
      <c r="G22" s="26">
        <v>0</v>
      </c>
      <c r="H22" s="26">
        <v>0</v>
      </c>
      <c r="I22" s="26">
        <v>0</v>
      </c>
      <c r="J22" s="26">
        <v>0</v>
      </c>
      <c r="K22" s="26">
        <v>0</v>
      </c>
      <c r="L22" s="26">
        <v>0</v>
      </c>
      <c r="M22" s="26">
        <v>0</v>
      </c>
      <c r="N22" s="26">
        <v>0</v>
      </c>
      <c r="O22" s="26">
        <v>0</v>
      </c>
      <c r="P22" s="26">
        <v>0</v>
      </c>
      <c r="Q22" s="26">
        <v>0</v>
      </c>
    </row>
    <row r="23" spans="2:17" ht="32.25" customHeight="1" x14ac:dyDescent="0.3">
      <c r="B23" s="22" t="s">
        <v>63</v>
      </c>
      <c r="C23" s="26">
        <v>0</v>
      </c>
      <c r="D23" s="26">
        <v>0</v>
      </c>
      <c r="E23" s="26">
        <v>0</v>
      </c>
      <c r="F23" s="26">
        <v>0</v>
      </c>
      <c r="G23" s="26">
        <v>0</v>
      </c>
      <c r="H23" s="26">
        <v>0</v>
      </c>
      <c r="I23" s="26">
        <v>0</v>
      </c>
      <c r="J23" s="26">
        <v>0</v>
      </c>
      <c r="K23" s="26">
        <v>0</v>
      </c>
      <c r="L23" s="26">
        <v>0</v>
      </c>
      <c r="M23" s="26">
        <v>0</v>
      </c>
      <c r="N23" s="26">
        <v>0</v>
      </c>
      <c r="O23" s="26">
        <v>0</v>
      </c>
      <c r="P23" s="26">
        <v>0</v>
      </c>
      <c r="Q23" s="26">
        <v>0</v>
      </c>
    </row>
    <row r="24" spans="2:17" ht="32.25" customHeight="1" x14ac:dyDescent="0.3">
      <c r="B24" s="22" t="s">
        <v>64</v>
      </c>
      <c r="C24" s="26">
        <v>214463</v>
      </c>
      <c r="D24" s="26">
        <v>239092</v>
      </c>
      <c r="E24" s="26">
        <v>239092</v>
      </c>
      <c r="F24" s="26">
        <v>0</v>
      </c>
      <c r="G24" s="26">
        <v>0</v>
      </c>
      <c r="H24" s="26">
        <v>0</v>
      </c>
      <c r="I24" s="26">
        <v>0</v>
      </c>
      <c r="J24" s="26">
        <v>0</v>
      </c>
      <c r="K24" s="26">
        <v>0</v>
      </c>
      <c r="L24" s="26">
        <v>0</v>
      </c>
      <c r="M24" s="26">
        <v>0</v>
      </c>
      <c r="N24" s="26">
        <v>0</v>
      </c>
      <c r="O24" s="26">
        <v>0</v>
      </c>
      <c r="P24" s="26">
        <v>0</v>
      </c>
      <c r="Q24" s="26">
        <v>453556</v>
      </c>
    </row>
    <row r="25" spans="2:17" ht="32.25" customHeight="1" x14ac:dyDescent="0.3">
      <c r="B25" s="22" t="s">
        <v>188</v>
      </c>
      <c r="C25" s="26">
        <v>0</v>
      </c>
      <c r="D25" s="26">
        <v>0</v>
      </c>
      <c r="E25" s="26">
        <v>0</v>
      </c>
      <c r="F25" s="26">
        <v>0</v>
      </c>
      <c r="G25" s="26">
        <v>0</v>
      </c>
      <c r="H25" s="26">
        <v>0</v>
      </c>
      <c r="I25" s="26">
        <v>0</v>
      </c>
      <c r="J25" s="26">
        <v>0</v>
      </c>
      <c r="K25" s="26">
        <v>0</v>
      </c>
      <c r="L25" s="26">
        <v>0</v>
      </c>
      <c r="M25" s="26">
        <v>0</v>
      </c>
      <c r="N25" s="26">
        <v>0</v>
      </c>
      <c r="O25" s="26">
        <v>0</v>
      </c>
      <c r="P25" s="26">
        <v>0</v>
      </c>
      <c r="Q25" s="26">
        <v>0</v>
      </c>
    </row>
    <row r="26" spans="2:17" ht="32.25" customHeight="1" x14ac:dyDescent="0.3">
      <c r="B26" s="22" t="s">
        <v>189</v>
      </c>
      <c r="C26" s="26">
        <v>849874</v>
      </c>
      <c r="D26" s="26">
        <v>157921</v>
      </c>
      <c r="E26" s="26">
        <v>157921</v>
      </c>
      <c r="F26" s="26">
        <v>0</v>
      </c>
      <c r="G26" s="26">
        <v>183392</v>
      </c>
      <c r="H26" s="26">
        <v>180598</v>
      </c>
      <c r="I26" s="26">
        <v>0</v>
      </c>
      <c r="J26" s="26">
        <v>0</v>
      </c>
      <c r="K26" s="26">
        <v>0</v>
      </c>
      <c r="L26" s="26">
        <v>0</v>
      </c>
      <c r="M26" s="26">
        <v>23943</v>
      </c>
      <c r="N26" s="26">
        <v>78584</v>
      </c>
      <c r="O26" s="26">
        <v>0</v>
      </c>
      <c r="P26" s="26">
        <v>0</v>
      </c>
      <c r="Q26" s="26">
        <v>881837</v>
      </c>
    </row>
    <row r="27" spans="2:17" ht="32.25" customHeight="1" x14ac:dyDescent="0.3">
      <c r="B27" s="22" t="s">
        <v>212</v>
      </c>
      <c r="C27" s="26">
        <v>1489411</v>
      </c>
      <c r="D27" s="26">
        <v>411797</v>
      </c>
      <c r="E27" s="26">
        <v>411797</v>
      </c>
      <c r="F27" s="26">
        <v>0</v>
      </c>
      <c r="G27" s="26">
        <v>580679</v>
      </c>
      <c r="H27" s="26">
        <v>580679</v>
      </c>
      <c r="I27" s="26">
        <v>0</v>
      </c>
      <c r="J27" s="26">
        <v>0</v>
      </c>
      <c r="K27" s="26">
        <v>0</v>
      </c>
      <c r="L27" s="26">
        <v>6268</v>
      </c>
      <c r="M27" s="26">
        <v>22335</v>
      </c>
      <c r="N27" s="26">
        <v>141101</v>
      </c>
      <c r="O27" s="26">
        <v>0</v>
      </c>
      <c r="P27" s="26">
        <v>0</v>
      </c>
      <c r="Q27" s="26">
        <v>1433026</v>
      </c>
    </row>
    <row r="28" spans="2:17" ht="32.25" customHeight="1" x14ac:dyDescent="0.3">
      <c r="B28" s="22" t="s">
        <v>40</v>
      </c>
      <c r="C28" s="26">
        <v>0</v>
      </c>
      <c r="D28" s="26">
        <v>0</v>
      </c>
      <c r="E28" s="26">
        <v>0</v>
      </c>
      <c r="F28" s="26">
        <v>0</v>
      </c>
      <c r="G28" s="26">
        <v>0</v>
      </c>
      <c r="H28" s="26">
        <v>0</v>
      </c>
      <c r="I28" s="26">
        <v>0</v>
      </c>
      <c r="J28" s="26">
        <v>0</v>
      </c>
      <c r="K28" s="26">
        <v>0</v>
      </c>
      <c r="L28" s="26">
        <v>0</v>
      </c>
      <c r="M28" s="26">
        <v>0</v>
      </c>
      <c r="N28" s="26">
        <v>0</v>
      </c>
      <c r="O28" s="26">
        <v>0</v>
      </c>
      <c r="P28" s="26">
        <v>0</v>
      </c>
      <c r="Q28" s="26">
        <v>0</v>
      </c>
    </row>
    <row r="29" spans="2:17" ht="32.25" customHeight="1" x14ac:dyDescent="0.3">
      <c r="B29" s="22" t="s">
        <v>65</v>
      </c>
      <c r="C29" s="26">
        <v>436269</v>
      </c>
      <c r="D29" s="26">
        <v>181585</v>
      </c>
      <c r="E29" s="26">
        <v>181585</v>
      </c>
      <c r="F29" s="26">
        <v>0</v>
      </c>
      <c r="G29" s="26">
        <v>97824</v>
      </c>
      <c r="H29" s="26">
        <v>109674</v>
      </c>
      <c r="I29" s="26">
        <v>0</v>
      </c>
      <c r="J29" s="26">
        <v>0</v>
      </c>
      <c r="K29" s="26">
        <v>0</v>
      </c>
      <c r="L29" s="26">
        <v>2226</v>
      </c>
      <c r="M29" s="26">
        <v>18774</v>
      </c>
      <c r="N29" s="26">
        <v>34202</v>
      </c>
      <c r="O29" s="26">
        <v>0</v>
      </c>
      <c r="P29" s="26">
        <v>0</v>
      </c>
      <c r="Q29" s="26">
        <v>521382</v>
      </c>
    </row>
    <row r="30" spans="2:17" ht="32.25" customHeight="1" x14ac:dyDescent="0.3">
      <c r="B30" s="22" t="s">
        <v>66</v>
      </c>
      <c r="C30" s="26">
        <v>11810</v>
      </c>
      <c r="D30" s="26">
        <v>0</v>
      </c>
      <c r="E30" s="26">
        <v>0</v>
      </c>
      <c r="F30" s="26">
        <v>0</v>
      </c>
      <c r="G30" s="26">
        <v>0</v>
      </c>
      <c r="H30" s="26">
        <v>0</v>
      </c>
      <c r="I30" s="26">
        <v>0</v>
      </c>
      <c r="J30" s="26">
        <v>0</v>
      </c>
      <c r="K30" s="26">
        <v>0</v>
      </c>
      <c r="L30" s="26">
        <v>0</v>
      </c>
      <c r="M30" s="26">
        <v>10675</v>
      </c>
      <c r="N30" s="26">
        <v>4292</v>
      </c>
      <c r="O30" s="26">
        <v>0</v>
      </c>
      <c r="P30" s="26">
        <v>0</v>
      </c>
      <c r="Q30" s="26">
        <v>5427</v>
      </c>
    </row>
    <row r="31" spans="2:17" ht="32.25" customHeight="1" x14ac:dyDescent="0.3">
      <c r="B31" s="22" t="s">
        <v>67</v>
      </c>
      <c r="C31" s="26">
        <v>4970986</v>
      </c>
      <c r="D31" s="26">
        <v>831052</v>
      </c>
      <c r="E31" s="26">
        <v>831052</v>
      </c>
      <c r="F31" s="26">
        <v>0</v>
      </c>
      <c r="G31" s="26">
        <v>1906649</v>
      </c>
      <c r="H31" s="26">
        <v>48851</v>
      </c>
      <c r="I31" s="26">
        <v>0</v>
      </c>
      <c r="J31" s="26">
        <v>0</v>
      </c>
      <c r="K31" s="26">
        <v>0</v>
      </c>
      <c r="L31" s="26">
        <v>0</v>
      </c>
      <c r="M31" s="26">
        <v>0</v>
      </c>
      <c r="N31" s="26">
        <v>586537</v>
      </c>
      <c r="O31" s="26">
        <v>0</v>
      </c>
      <c r="P31" s="26">
        <v>0</v>
      </c>
      <c r="Q31" s="26">
        <v>6339724</v>
      </c>
    </row>
    <row r="32" spans="2:17" ht="32.25" customHeight="1" x14ac:dyDescent="0.25">
      <c r="B32" s="87" t="s">
        <v>47</v>
      </c>
      <c r="C32" s="101">
        <f>SUM(C6:C31)</f>
        <v>139392929</v>
      </c>
      <c r="D32" s="101">
        <f t="shared" ref="D32:Q32" si="0">SUM(D6:D31)</f>
        <v>29211753</v>
      </c>
      <c r="E32" s="101">
        <f t="shared" si="0"/>
        <v>29211753</v>
      </c>
      <c r="F32" s="101">
        <f t="shared" si="0"/>
        <v>0</v>
      </c>
      <c r="G32" s="101">
        <f t="shared" ref="G32" si="1">SUM(H32:K32)</f>
        <v>18387368</v>
      </c>
      <c r="H32" s="101">
        <f t="shared" si="0"/>
        <v>14151051</v>
      </c>
      <c r="I32" s="101">
        <f t="shared" si="0"/>
        <v>4236317</v>
      </c>
      <c r="J32" s="101">
        <f t="shared" si="0"/>
        <v>0</v>
      </c>
      <c r="K32" s="101">
        <f t="shared" si="0"/>
        <v>0</v>
      </c>
      <c r="L32" s="101">
        <f t="shared" si="0"/>
        <v>325502</v>
      </c>
      <c r="M32" s="101">
        <f t="shared" si="0"/>
        <v>1458152</v>
      </c>
      <c r="N32" s="101">
        <f t="shared" si="0"/>
        <v>19582699</v>
      </c>
      <c r="O32" s="101">
        <f t="shared" si="0"/>
        <v>124885</v>
      </c>
      <c r="P32" s="101">
        <f t="shared" si="0"/>
        <v>592597</v>
      </c>
      <c r="Q32" s="101">
        <f t="shared" si="0"/>
        <v>167298877</v>
      </c>
    </row>
    <row r="33" spans="2:17" ht="32.25" customHeight="1" x14ac:dyDescent="0.25">
      <c r="B33" s="257" t="s">
        <v>48</v>
      </c>
      <c r="C33" s="258"/>
      <c r="D33" s="258"/>
      <c r="E33" s="258"/>
      <c r="F33" s="258"/>
      <c r="G33" s="258"/>
      <c r="H33" s="258"/>
      <c r="I33" s="258"/>
      <c r="J33" s="258"/>
      <c r="K33" s="258"/>
      <c r="L33" s="258"/>
      <c r="M33" s="258"/>
      <c r="N33" s="258"/>
      <c r="O33" s="258"/>
      <c r="P33" s="258"/>
      <c r="Q33" s="259"/>
    </row>
    <row r="34" spans="2:17" ht="32.25" customHeight="1" x14ac:dyDescent="0.3">
      <c r="B34" s="22" t="s">
        <v>49</v>
      </c>
      <c r="C34" s="26">
        <v>0</v>
      </c>
      <c r="D34" s="26">
        <v>0</v>
      </c>
      <c r="E34" s="26">
        <v>0</v>
      </c>
      <c r="F34" s="26">
        <v>0</v>
      </c>
      <c r="G34" s="26">
        <v>0</v>
      </c>
      <c r="H34" s="26">
        <v>0</v>
      </c>
      <c r="I34" s="26">
        <v>0</v>
      </c>
      <c r="J34" s="26">
        <v>0</v>
      </c>
      <c r="K34" s="26">
        <v>0</v>
      </c>
      <c r="L34" s="26">
        <v>0</v>
      </c>
      <c r="M34" s="26">
        <v>0</v>
      </c>
      <c r="N34" s="26">
        <v>0</v>
      </c>
      <c r="O34" s="26">
        <v>0</v>
      </c>
      <c r="P34" s="26">
        <v>0</v>
      </c>
      <c r="Q34" s="26">
        <v>0</v>
      </c>
    </row>
    <row r="35" spans="2:17" ht="32.25" customHeight="1" x14ac:dyDescent="0.3">
      <c r="B35" s="22" t="s">
        <v>82</v>
      </c>
      <c r="C35" s="26">
        <v>0</v>
      </c>
      <c r="D35" s="26">
        <v>0</v>
      </c>
      <c r="E35" s="26">
        <v>0</v>
      </c>
      <c r="F35" s="26">
        <v>0</v>
      </c>
      <c r="G35" s="26">
        <v>0</v>
      </c>
      <c r="H35" s="26">
        <v>0</v>
      </c>
      <c r="I35" s="26">
        <v>0</v>
      </c>
      <c r="J35" s="26">
        <v>0</v>
      </c>
      <c r="K35" s="26">
        <v>0</v>
      </c>
      <c r="L35" s="26">
        <v>0</v>
      </c>
      <c r="M35" s="26">
        <v>0</v>
      </c>
      <c r="N35" s="26">
        <v>0</v>
      </c>
      <c r="O35" s="26">
        <v>0</v>
      </c>
      <c r="P35" s="26">
        <v>0</v>
      </c>
      <c r="Q35" s="26">
        <v>0</v>
      </c>
    </row>
    <row r="36" spans="2:17" ht="32.25" customHeight="1" x14ac:dyDescent="0.3">
      <c r="B36" s="22" t="s">
        <v>50</v>
      </c>
      <c r="C36" s="26">
        <v>0</v>
      </c>
      <c r="D36" s="26">
        <v>0</v>
      </c>
      <c r="E36" s="26">
        <v>0</v>
      </c>
      <c r="F36" s="26">
        <v>0</v>
      </c>
      <c r="G36" s="26">
        <v>0</v>
      </c>
      <c r="H36" s="26">
        <v>0</v>
      </c>
      <c r="I36" s="26">
        <v>0</v>
      </c>
      <c r="J36" s="26">
        <v>0</v>
      </c>
      <c r="K36" s="26">
        <v>0</v>
      </c>
      <c r="L36" s="26">
        <v>0</v>
      </c>
      <c r="M36" s="26">
        <v>0</v>
      </c>
      <c r="N36" s="26">
        <v>0</v>
      </c>
      <c r="O36" s="26">
        <v>0</v>
      </c>
      <c r="P36" s="26">
        <v>0</v>
      </c>
      <c r="Q36" s="26">
        <v>0</v>
      </c>
    </row>
    <row r="37" spans="2:17" ht="32.25" customHeight="1" x14ac:dyDescent="0.25">
      <c r="B37" s="87" t="s">
        <v>47</v>
      </c>
      <c r="C37" s="101">
        <f>SUM(C34:C36)</f>
        <v>0</v>
      </c>
      <c r="D37" s="101">
        <f t="shared" ref="D37:Q37" si="2">SUM(D34:D36)</f>
        <v>0</v>
      </c>
      <c r="E37" s="101">
        <f t="shared" si="2"/>
        <v>0</v>
      </c>
      <c r="F37" s="101">
        <f t="shared" si="2"/>
        <v>0</v>
      </c>
      <c r="G37" s="101">
        <f t="shared" si="2"/>
        <v>0</v>
      </c>
      <c r="H37" s="101">
        <f t="shared" si="2"/>
        <v>0</v>
      </c>
      <c r="I37" s="101">
        <f t="shared" si="2"/>
        <v>0</v>
      </c>
      <c r="J37" s="101">
        <f t="shared" si="2"/>
        <v>0</v>
      </c>
      <c r="K37" s="101">
        <f t="shared" si="2"/>
        <v>0</v>
      </c>
      <c r="L37" s="101">
        <f t="shared" si="2"/>
        <v>0</v>
      </c>
      <c r="M37" s="101">
        <f t="shared" si="2"/>
        <v>0</v>
      </c>
      <c r="N37" s="101">
        <f t="shared" si="2"/>
        <v>0</v>
      </c>
      <c r="O37" s="101">
        <f t="shared" si="2"/>
        <v>0</v>
      </c>
      <c r="P37" s="101">
        <f t="shared" si="2"/>
        <v>0</v>
      </c>
      <c r="Q37" s="101">
        <f t="shared" si="2"/>
        <v>0</v>
      </c>
    </row>
    <row r="38" spans="2:17" ht="23.25" customHeight="1" x14ac:dyDescent="0.25">
      <c r="B38" s="261" t="s">
        <v>52</v>
      </c>
      <c r="C38" s="261"/>
      <c r="D38" s="261"/>
      <c r="E38" s="261"/>
      <c r="F38" s="261"/>
      <c r="G38" s="261"/>
      <c r="H38" s="261"/>
      <c r="I38" s="261"/>
      <c r="J38" s="261"/>
      <c r="K38" s="261"/>
      <c r="L38" s="261"/>
      <c r="M38" s="261"/>
      <c r="N38" s="261"/>
      <c r="O38" s="261"/>
      <c r="P38" s="261"/>
      <c r="Q38" s="261"/>
    </row>
  </sheetData>
  <sheetProtection password="E931" sheet="1" objects="1" scenarios="1"/>
  <mergeCells count="4">
    <mergeCell ref="B3:Q3"/>
    <mergeCell ref="B33:Q33"/>
    <mergeCell ref="B38:Q38"/>
    <mergeCell ref="B5:Q5"/>
  </mergeCells>
  <pageMargins left="0.7" right="0.7" top="0.75" bottom="0.75" header="0.3" footer="0.3"/>
  <pageSetup paperSize="9" scale="3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Q175"/>
  <sheetViews>
    <sheetView showGridLines="0" zoomScale="80" zoomScaleNormal="80" workbookViewId="0">
      <selection activeCell="A11" sqref="A11"/>
    </sheetView>
  </sheetViews>
  <sheetFormatPr defaultColWidth="16.5703125" defaultRowHeight="18" customHeight="1" x14ac:dyDescent="0.25"/>
  <cols>
    <col min="2" max="2" width="45.140625" bestFit="1" customWidth="1"/>
    <col min="3" max="3" width="18.5703125" customWidth="1"/>
    <col min="4" max="4" width="21" customWidth="1"/>
    <col min="5" max="16" width="18.5703125" customWidth="1"/>
    <col min="17" max="17" width="18.5703125" style="3" customWidth="1"/>
  </cols>
  <sheetData>
    <row r="2" spans="1:17" ht="18" customHeight="1" x14ac:dyDescent="0.25">
      <c r="B2" s="9"/>
      <c r="C2" s="9"/>
      <c r="D2" s="9"/>
      <c r="E2" s="9"/>
      <c r="F2" s="9"/>
      <c r="G2" s="9"/>
      <c r="H2" s="9"/>
      <c r="I2" s="9"/>
      <c r="J2" s="9"/>
      <c r="K2" s="9"/>
      <c r="L2" s="9"/>
      <c r="M2" s="9"/>
      <c r="N2" s="9"/>
      <c r="O2" s="9"/>
      <c r="P2" s="9"/>
      <c r="Q2" s="20"/>
    </row>
    <row r="3" spans="1:17" ht="25.5" customHeight="1" x14ac:dyDescent="0.25">
      <c r="B3" s="260" t="s">
        <v>305</v>
      </c>
      <c r="C3" s="260"/>
      <c r="D3" s="260"/>
      <c r="E3" s="260"/>
      <c r="F3" s="260"/>
      <c r="G3" s="260"/>
      <c r="H3" s="260"/>
      <c r="I3" s="260"/>
      <c r="J3" s="260"/>
      <c r="K3" s="260"/>
      <c r="L3" s="260"/>
      <c r="M3" s="260"/>
      <c r="N3" s="260"/>
      <c r="O3" s="260"/>
      <c r="P3" s="260"/>
      <c r="Q3" s="260"/>
    </row>
    <row r="4" spans="1:17" s="6" customFormat="1" ht="45" x14ac:dyDescent="0.25">
      <c r="B4" s="97" t="s">
        <v>0</v>
      </c>
      <c r="C4" s="93" t="s">
        <v>69</v>
      </c>
      <c r="D4" s="93" t="s">
        <v>70</v>
      </c>
      <c r="E4" s="93" t="s">
        <v>71</v>
      </c>
      <c r="F4" s="93" t="s">
        <v>72</v>
      </c>
      <c r="G4" s="93" t="s">
        <v>73</v>
      </c>
      <c r="H4" s="93" t="s">
        <v>90</v>
      </c>
      <c r="I4" s="98" t="s">
        <v>74</v>
      </c>
      <c r="J4" s="93" t="s">
        <v>75</v>
      </c>
      <c r="K4" s="94" t="s">
        <v>76</v>
      </c>
      <c r="L4" s="94" t="s">
        <v>77</v>
      </c>
      <c r="M4" s="100" t="s">
        <v>78</v>
      </c>
      <c r="N4" s="100" t="s">
        <v>2</v>
      </c>
      <c r="O4" s="100" t="s">
        <v>79</v>
      </c>
      <c r="P4" s="100" t="s">
        <v>80</v>
      </c>
      <c r="Q4" s="100" t="s">
        <v>81</v>
      </c>
    </row>
    <row r="5" spans="1:17" ht="29.25" customHeight="1" x14ac:dyDescent="0.25">
      <c r="A5" s="4"/>
      <c r="B5" s="252" t="s">
        <v>16</v>
      </c>
      <c r="C5" s="253"/>
      <c r="D5" s="253"/>
      <c r="E5" s="253"/>
      <c r="F5" s="253"/>
      <c r="G5" s="253"/>
      <c r="H5" s="253"/>
      <c r="I5" s="253"/>
      <c r="J5" s="253"/>
      <c r="K5" s="253"/>
      <c r="L5" s="253"/>
      <c r="M5" s="253"/>
      <c r="N5" s="253"/>
      <c r="O5" s="253"/>
      <c r="P5" s="253"/>
      <c r="Q5" s="254"/>
    </row>
    <row r="6" spans="1:17" ht="29.25" customHeight="1" x14ac:dyDescent="0.3">
      <c r="A6" s="4"/>
      <c r="B6" s="15" t="s">
        <v>53</v>
      </c>
      <c r="C6" s="7">
        <f>'APPENDIX 5'!C6+'APPENDIX 6'!C6+'APPENDIX 7'!C6+'APPENDIX 8'!C6+'APPENDIX 9'!C6+'APPENDIX 10'!C6+'APPENDIX 11'!C6</f>
        <v>3324588</v>
      </c>
      <c r="D6" s="7">
        <f>'APPENDIX 5'!D6+'APPENDIX 6'!D6+'APPENDIX 7'!D6+'APPENDIX 8'!D6+'APPENDIX 9'!D6+'APPENDIX 10'!D6+'APPENDIX 11'!D6</f>
        <v>1492952</v>
      </c>
      <c r="E6" s="7">
        <f>'APPENDIX 5'!E6+'APPENDIX 6'!E6+'APPENDIX 7'!E6+'APPENDIX 8'!E6+'APPENDIX 9'!E6+'APPENDIX 10'!E6+'APPENDIX 11'!E6</f>
        <v>944777</v>
      </c>
      <c r="F6" s="7">
        <f>'APPENDIX 5'!F6+'APPENDIX 6'!F6+'APPENDIX 7'!F6+'APPENDIX 8'!F6+'APPENDIX 9'!F6+'APPENDIX 10'!F6+'APPENDIX 11'!F6</f>
        <v>0</v>
      </c>
      <c r="G6" s="7">
        <f>'APPENDIX 5'!G6+'APPENDIX 6'!G6+'APPENDIX 7'!G6+'APPENDIX 8'!G6+'APPENDIX 9'!G6+'APPENDIX 10'!G6+'APPENDIX 11'!G6</f>
        <v>569344</v>
      </c>
      <c r="H6" s="7">
        <f>'APPENDIX 5'!H6+'APPENDIX 6'!H6+'APPENDIX 7'!H6+'APPENDIX 8'!H6+'APPENDIX 9'!H6+'APPENDIX 10'!H6+'APPENDIX 11'!H6</f>
        <v>507646</v>
      </c>
      <c r="I6" s="7">
        <f>'APPENDIX 5'!I6+'APPENDIX 6'!I6+'APPENDIX 7'!I6+'APPENDIX 8'!I6+'APPENDIX 9'!I6+'APPENDIX 10'!I6+'APPENDIX 11'!I6</f>
        <v>0</v>
      </c>
      <c r="J6" s="7">
        <f>'APPENDIX 5'!J6+'APPENDIX 6'!J6+'APPENDIX 7'!J6+'APPENDIX 8'!J6+'APPENDIX 9'!J6+'APPENDIX 10'!J6+'APPENDIX 11'!J6</f>
        <v>0</v>
      </c>
      <c r="K6" s="7">
        <f>'APPENDIX 5'!K6+'APPENDIX 6'!K6+'APPENDIX 7'!K6+'APPENDIX 8'!K6+'APPENDIX 9'!K6+'APPENDIX 10'!K6+'APPENDIX 11'!K6</f>
        <v>58669</v>
      </c>
      <c r="L6" s="7">
        <f>'APPENDIX 5'!L6+'APPENDIX 6'!L6+'APPENDIX 7'!L6+'APPENDIX 8'!L6+'APPENDIX 9'!L6+'APPENDIX 10'!L6+'APPENDIX 11'!L6</f>
        <v>30612</v>
      </c>
      <c r="M6" s="7">
        <f>'APPENDIX 5'!M6+'APPENDIX 6'!M6+'APPENDIX 7'!M6+'APPENDIX 8'!M6+'APPENDIX 9'!M6+'APPENDIX 10'!M6+'APPENDIX 11'!M6</f>
        <v>218713</v>
      </c>
      <c r="N6" s="7">
        <f>'APPENDIX 5'!N6+'APPENDIX 6'!N6+'APPENDIX 7'!N6+'APPENDIX 8'!N6+'APPENDIX 9'!N6+'APPENDIX 10'!N6+'APPENDIX 11'!N6</f>
        <v>433498</v>
      </c>
      <c r="O6" s="7">
        <f>'APPENDIX 5'!O6+'APPENDIX 6'!O6+'APPENDIX 7'!O6+'APPENDIX 8'!O6+'APPENDIX 9'!O6+'APPENDIX 10'!O6+'APPENDIX 11'!O6</f>
        <v>15437</v>
      </c>
      <c r="P6" s="7">
        <f>'APPENDIX 5'!P6+'APPENDIX 6'!P6+'APPENDIX 7'!P6+'APPENDIX 8'!P6+'APPENDIX 9'!P6+'APPENDIX 10'!P6+'APPENDIX 11'!P6</f>
        <v>22000</v>
      </c>
      <c r="Q6" s="8">
        <f>'APPENDIX 5'!Q6+'APPENDIX 6'!Q6+'APPENDIX 7'!Q6+'APPENDIX 8'!Q6+'APPENDIX 9'!Q6+'APPENDIX 10'!Q6+'APPENDIX 11'!Q6</f>
        <v>3849784</v>
      </c>
    </row>
    <row r="7" spans="1:17" ht="29.25" customHeight="1" x14ac:dyDescent="0.3">
      <c r="A7" s="4"/>
      <c r="B7" s="15" t="s">
        <v>200</v>
      </c>
      <c r="C7" s="7">
        <f>'APPENDIX 5'!C7+'APPENDIX 6'!C7+'APPENDIX 7'!C7+'APPENDIX 8'!C7+'APPENDIX 9'!C7+'APPENDIX 10'!C7+'APPENDIX 11'!C7</f>
        <v>-476998</v>
      </c>
      <c r="D7" s="7">
        <f>'APPENDIX 5'!D7+'APPENDIX 6'!D7+'APPENDIX 7'!D7+'APPENDIX 8'!D7+'APPENDIX 9'!D7+'APPENDIX 10'!D7+'APPENDIX 11'!D7</f>
        <v>1380330</v>
      </c>
      <c r="E7" s="7">
        <f>'APPENDIX 5'!E7+'APPENDIX 6'!E7+'APPENDIX 7'!E7+'APPENDIX 8'!E7+'APPENDIX 9'!E7+'APPENDIX 10'!E7+'APPENDIX 11'!E7</f>
        <v>878992</v>
      </c>
      <c r="F7" s="7">
        <f>'APPENDIX 5'!F7+'APPENDIX 6'!F7+'APPENDIX 7'!F7+'APPENDIX 8'!F7+'APPENDIX 9'!F7+'APPENDIX 10'!F7+'APPENDIX 11'!F7</f>
        <v>0</v>
      </c>
      <c r="G7" s="7">
        <f>'APPENDIX 5'!G7+'APPENDIX 6'!G7+'APPENDIX 7'!G7+'APPENDIX 8'!G7+'APPENDIX 9'!G7+'APPENDIX 10'!G7+'APPENDIX 11'!G7</f>
        <v>181840</v>
      </c>
      <c r="H7" s="7">
        <f>'APPENDIX 5'!H7+'APPENDIX 6'!H7+'APPENDIX 7'!H7+'APPENDIX 8'!H7+'APPENDIX 9'!H7+'APPENDIX 10'!H7+'APPENDIX 11'!H7</f>
        <v>548597</v>
      </c>
      <c r="I7" s="7">
        <f>'APPENDIX 5'!I7+'APPENDIX 6'!I7+'APPENDIX 7'!I7+'APPENDIX 8'!I7+'APPENDIX 9'!I7+'APPENDIX 10'!I7+'APPENDIX 11'!I7</f>
        <v>0</v>
      </c>
      <c r="J7" s="7">
        <f>'APPENDIX 5'!J7+'APPENDIX 6'!J7+'APPENDIX 7'!J7+'APPENDIX 8'!J7+'APPENDIX 9'!J7+'APPENDIX 10'!J7+'APPENDIX 11'!J7</f>
        <v>0</v>
      </c>
      <c r="K7" s="7">
        <f>'APPENDIX 5'!K7+'APPENDIX 6'!K7+'APPENDIX 7'!K7+'APPENDIX 8'!K7+'APPENDIX 9'!K7+'APPENDIX 10'!K7+'APPENDIX 11'!K7</f>
        <v>0</v>
      </c>
      <c r="L7" s="7">
        <f>'APPENDIX 5'!L7+'APPENDIX 6'!L7+'APPENDIX 7'!L7+'APPENDIX 8'!L7+'APPENDIX 9'!L7+'APPENDIX 10'!L7+'APPENDIX 11'!L7</f>
        <v>126459</v>
      </c>
      <c r="M7" s="7">
        <f>'APPENDIX 5'!M7+'APPENDIX 6'!M7+'APPENDIX 7'!M7+'APPENDIX 8'!M7+'APPENDIX 9'!M7+'APPENDIX 10'!M7+'APPENDIX 11'!M7</f>
        <v>343451</v>
      </c>
      <c r="N7" s="7">
        <f>'APPENDIX 5'!N7+'APPENDIX 6'!N7+'APPENDIX 7'!N7+'APPENDIX 8'!N7+'APPENDIX 9'!N7+'APPENDIX 10'!N7+'APPENDIX 11'!N7</f>
        <v>96990</v>
      </c>
      <c r="O7" s="7">
        <f>'APPENDIX 5'!O7+'APPENDIX 6'!O7+'APPENDIX 7'!O7+'APPENDIX 8'!O7+'APPENDIX 9'!O7+'APPENDIX 10'!O7+'APPENDIX 11'!O7</f>
        <v>0</v>
      </c>
      <c r="P7" s="7">
        <f>'APPENDIX 5'!P7+'APPENDIX 6'!P7+'APPENDIX 7'!P7+'APPENDIX 8'!P7+'APPENDIX 9'!P7+'APPENDIX 10'!P7+'APPENDIX 11'!P7</f>
        <v>0</v>
      </c>
      <c r="Q7" s="8">
        <f>'APPENDIX 5'!Q7+'APPENDIX 6'!Q7+'APPENDIX 7'!Q7+'APPENDIX 8'!Q7+'APPENDIX 9'!Q7+'APPENDIX 10'!Q7+'APPENDIX 11'!Q7</f>
        <v>-519522</v>
      </c>
    </row>
    <row r="8" spans="1:17" ht="29.25" customHeight="1" x14ac:dyDescent="0.3">
      <c r="A8" s="4"/>
      <c r="B8" s="15" t="s">
        <v>211</v>
      </c>
      <c r="C8" s="7">
        <f>'APPENDIX 5'!C8+'APPENDIX 6'!C8+'APPENDIX 7'!C8+'APPENDIX 8'!C8+'APPENDIX 9'!C8+'APPENDIX 10'!C8+'APPENDIX 11'!C8</f>
        <v>48014484</v>
      </c>
      <c r="D8" s="7">
        <f>'APPENDIX 5'!D8+'APPENDIX 6'!D8+'APPENDIX 7'!D8+'APPENDIX 8'!D8+'APPENDIX 9'!D8+'APPENDIX 10'!D8+'APPENDIX 11'!D8</f>
        <v>18297485</v>
      </c>
      <c r="E8" s="7">
        <f>'APPENDIX 5'!E8+'APPENDIX 6'!E8+'APPENDIX 7'!E8+'APPENDIX 8'!E8+'APPENDIX 9'!E8+'APPENDIX 10'!E8+'APPENDIX 11'!E8</f>
        <v>17934091</v>
      </c>
      <c r="F8" s="7">
        <f>'APPENDIX 5'!F8+'APPENDIX 6'!F8+'APPENDIX 7'!F8+'APPENDIX 8'!F8+'APPENDIX 9'!F8+'APPENDIX 10'!F8+'APPENDIX 11'!F8</f>
        <v>0</v>
      </c>
      <c r="G8" s="7">
        <f>'APPENDIX 5'!G8+'APPENDIX 6'!G8+'APPENDIX 7'!G8+'APPENDIX 8'!G8+'APPENDIX 9'!G8+'APPENDIX 10'!G8+'APPENDIX 11'!G8</f>
        <v>7704250</v>
      </c>
      <c r="H8" s="7">
        <f>'APPENDIX 5'!H8+'APPENDIX 6'!H8+'APPENDIX 7'!H8+'APPENDIX 8'!H8+'APPENDIX 9'!H8+'APPENDIX 10'!H8+'APPENDIX 11'!H8</f>
        <v>7704250</v>
      </c>
      <c r="I8" s="7">
        <f>'APPENDIX 5'!I8+'APPENDIX 6'!I8+'APPENDIX 7'!I8+'APPENDIX 8'!I8+'APPENDIX 9'!I8+'APPENDIX 10'!I8+'APPENDIX 11'!I8</f>
        <v>681806</v>
      </c>
      <c r="J8" s="7">
        <f>'APPENDIX 5'!J8+'APPENDIX 6'!J8+'APPENDIX 7'!J8+'APPENDIX 8'!J8+'APPENDIX 9'!J8+'APPENDIX 10'!J8+'APPENDIX 11'!J8</f>
        <v>1075528</v>
      </c>
      <c r="K8" s="7">
        <f>'APPENDIX 5'!K8+'APPENDIX 6'!K8+'APPENDIX 7'!K8+'APPENDIX 8'!K8+'APPENDIX 9'!K8+'APPENDIX 10'!K8+'APPENDIX 11'!K8</f>
        <v>284522</v>
      </c>
      <c r="L8" s="7">
        <f>'APPENDIX 5'!L8+'APPENDIX 6'!L8+'APPENDIX 7'!L8+'APPENDIX 8'!L8+'APPENDIX 9'!L8+'APPENDIX 10'!L8+'APPENDIX 11'!L8</f>
        <v>1776032</v>
      </c>
      <c r="M8" s="7">
        <f>'APPENDIX 5'!M8+'APPENDIX 6'!M8+'APPENDIX 7'!M8+'APPENDIX 8'!M8+'APPENDIX 9'!M8+'APPENDIX 10'!M8+'APPENDIX 11'!M8</f>
        <v>2490238</v>
      </c>
      <c r="N8" s="7">
        <f>'APPENDIX 5'!N8+'APPENDIX 6'!N8+'APPENDIX 7'!N8+'APPENDIX 8'!N8+'APPENDIX 9'!N8+'APPENDIX 10'!N8+'APPENDIX 11'!N8</f>
        <v>5356849</v>
      </c>
      <c r="O8" s="7">
        <f>'APPENDIX 5'!O8+'APPENDIX 6'!O8+'APPENDIX 7'!O8+'APPENDIX 8'!O8+'APPENDIX 9'!O8+'APPENDIX 10'!O8+'APPENDIX 11'!O8</f>
        <v>146301</v>
      </c>
      <c r="P8" s="7">
        <f>'APPENDIX 5'!P8+'APPENDIX 6'!P8+'APPENDIX 7'!P8+'APPENDIX 8'!P8+'APPENDIX 9'!P8+'APPENDIX 10'!P8+'APPENDIX 11'!P8</f>
        <v>0</v>
      </c>
      <c r="Q8" s="8">
        <f>'APPENDIX 5'!Q8+'APPENDIX 6'!Q8+'APPENDIX 7'!Q8+'APPENDIX 8'!Q8+'APPENDIX 9'!Q8+'APPENDIX 10'!Q8+'APPENDIX 11'!Q8</f>
        <v>57146745</v>
      </c>
    </row>
    <row r="9" spans="1:17" ht="29.25" customHeight="1" x14ac:dyDescent="0.3">
      <c r="A9" s="4"/>
      <c r="B9" s="15" t="s">
        <v>21</v>
      </c>
      <c r="C9" s="7">
        <f>'APPENDIX 5'!C9+'APPENDIX 6'!C9+'APPENDIX 7'!C9+'APPENDIX 8'!C9+'APPENDIX 9'!C9+'APPENDIX 10'!C9+'APPENDIX 11'!C9</f>
        <v>834827</v>
      </c>
      <c r="D9" s="7">
        <f>'APPENDIX 5'!D9+'APPENDIX 6'!D9+'APPENDIX 7'!D9+'APPENDIX 8'!D9+'APPENDIX 9'!D9+'APPENDIX 10'!D9+'APPENDIX 11'!D9</f>
        <v>81846</v>
      </c>
      <c r="E9" s="7">
        <f>'APPENDIX 5'!E9+'APPENDIX 6'!E9+'APPENDIX 7'!E9+'APPENDIX 8'!E9+'APPENDIX 9'!E9+'APPENDIX 10'!E9+'APPENDIX 11'!E9</f>
        <v>81055</v>
      </c>
      <c r="F9" s="7">
        <f>'APPENDIX 5'!F9+'APPENDIX 6'!F9+'APPENDIX 7'!F9+'APPENDIX 8'!F9+'APPENDIX 9'!F9+'APPENDIX 10'!F9+'APPENDIX 11'!F9</f>
        <v>0</v>
      </c>
      <c r="G9" s="7">
        <f>'APPENDIX 5'!G9+'APPENDIX 6'!G9+'APPENDIX 7'!G9+'APPENDIX 8'!G9+'APPENDIX 9'!G9+'APPENDIX 10'!G9+'APPENDIX 11'!G9</f>
        <v>156752</v>
      </c>
      <c r="H9" s="7">
        <f>'APPENDIX 5'!H9+'APPENDIX 6'!H9+'APPENDIX 7'!H9+'APPENDIX 8'!H9+'APPENDIX 9'!H9+'APPENDIX 10'!H9+'APPENDIX 11'!H9</f>
        <v>156752</v>
      </c>
      <c r="I9" s="7">
        <f>'APPENDIX 5'!I9+'APPENDIX 6'!I9+'APPENDIX 7'!I9+'APPENDIX 8'!I9+'APPENDIX 9'!I9+'APPENDIX 10'!I9+'APPENDIX 11'!I9</f>
        <v>0</v>
      </c>
      <c r="J9" s="7">
        <f>'APPENDIX 5'!J9+'APPENDIX 6'!J9+'APPENDIX 7'!J9+'APPENDIX 8'!J9+'APPENDIX 9'!J9+'APPENDIX 10'!J9+'APPENDIX 11'!J9</f>
        <v>0</v>
      </c>
      <c r="K9" s="7">
        <f>'APPENDIX 5'!K9+'APPENDIX 6'!K9+'APPENDIX 7'!K9+'APPENDIX 8'!K9+'APPENDIX 9'!K9+'APPENDIX 10'!K9+'APPENDIX 11'!K9</f>
        <v>0</v>
      </c>
      <c r="L9" s="7">
        <f>'APPENDIX 5'!L9+'APPENDIX 6'!L9+'APPENDIX 7'!L9+'APPENDIX 8'!L9+'APPENDIX 9'!L9+'APPENDIX 10'!L9+'APPENDIX 11'!L9</f>
        <v>2615</v>
      </c>
      <c r="M9" s="7">
        <f>'APPENDIX 5'!M9+'APPENDIX 6'!M9+'APPENDIX 7'!M9+'APPENDIX 8'!M9+'APPENDIX 9'!M9+'APPENDIX 10'!M9+'APPENDIX 11'!M9</f>
        <v>120228</v>
      </c>
      <c r="N9" s="7">
        <f>'APPENDIX 5'!N9+'APPENDIX 6'!N9+'APPENDIX 7'!N9+'APPENDIX 8'!N9+'APPENDIX 9'!N9+'APPENDIX 10'!N9+'APPENDIX 11'!N9</f>
        <v>-11503</v>
      </c>
      <c r="O9" s="7">
        <f>'APPENDIX 5'!O9+'APPENDIX 6'!O9+'APPENDIX 7'!O9+'APPENDIX 8'!O9+'APPENDIX 9'!O9+'APPENDIX 10'!O9+'APPENDIX 11'!O9</f>
        <v>0</v>
      </c>
      <c r="P9" s="7">
        <f>'APPENDIX 5'!P9+'APPENDIX 6'!P9+'APPENDIX 7'!P9+'APPENDIX 8'!P9+'APPENDIX 9'!P9+'APPENDIX 10'!P9+'APPENDIX 11'!P9</f>
        <v>0</v>
      </c>
      <c r="Q9" s="8">
        <f>'APPENDIX 5'!Q9+'APPENDIX 6'!Q9+'APPENDIX 7'!Q9+'APPENDIX 8'!Q9+'APPENDIX 9'!Q9+'APPENDIX 10'!Q9+'APPENDIX 11'!Q9</f>
        <v>624784</v>
      </c>
    </row>
    <row r="10" spans="1:17" ht="29.25" customHeight="1" x14ac:dyDescent="0.3">
      <c r="A10" s="4"/>
      <c r="B10" s="15" t="s">
        <v>54</v>
      </c>
      <c r="C10" s="7">
        <f>'APPENDIX 5'!C10+'APPENDIX 6'!C10+'APPENDIX 7'!C10+'APPENDIX 8'!C10+'APPENDIX 9'!C10+'APPENDIX 10'!C10+'APPENDIX 11'!C10</f>
        <v>119406</v>
      </c>
      <c r="D10" s="7">
        <f>'APPENDIX 5'!D10+'APPENDIX 6'!D10+'APPENDIX 7'!D10+'APPENDIX 8'!D10+'APPENDIX 9'!D10+'APPENDIX 10'!D10+'APPENDIX 11'!D10</f>
        <v>313340</v>
      </c>
      <c r="E10" s="7">
        <f>'APPENDIX 5'!E10+'APPENDIX 6'!E10+'APPENDIX 7'!E10+'APPENDIX 8'!E10+'APPENDIX 9'!E10+'APPENDIX 10'!E10+'APPENDIX 11'!E10</f>
        <v>295336</v>
      </c>
      <c r="F10" s="7">
        <f>'APPENDIX 5'!F10+'APPENDIX 6'!F10+'APPENDIX 7'!F10+'APPENDIX 8'!F10+'APPENDIX 9'!F10+'APPENDIX 10'!F10+'APPENDIX 11'!F10</f>
        <v>0</v>
      </c>
      <c r="G10" s="7">
        <f>'APPENDIX 5'!G10+'APPENDIX 6'!G10+'APPENDIX 7'!G10+'APPENDIX 8'!G10+'APPENDIX 9'!G10+'APPENDIX 10'!G10+'APPENDIX 11'!G10</f>
        <v>59223</v>
      </c>
      <c r="H10" s="7">
        <f>'APPENDIX 5'!H10+'APPENDIX 6'!H10+'APPENDIX 7'!H10+'APPENDIX 8'!H10+'APPENDIX 9'!H10+'APPENDIX 10'!H10+'APPENDIX 11'!H10</f>
        <v>57543</v>
      </c>
      <c r="I10" s="7">
        <f>'APPENDIX 5'!I10+'APPENDIX 6'!I10+'APPENDIX 7'!I10+'APPENDIX 8'!I10+'APPENDIX 9'!I10+'APPENDIX 10'!I10+'APPENDIX 11'!I10</f>
        <v>0</v>
      </c>
      <c r="J10" s="7">
        <f>'APPENDIX 5'!J10+'APPENDIX 6'!J10+'APPENDIX 7'!J10+'APPENDIX 8'!J10+'APPENDIX 9'!J10+'APPENDIX 10'!J10+'APPENDIX 11'!J10</f>
        <v>0</v>
      </c>
      <c r="K10" s="7">
        <f>'APPENDIX 5'!K10+'APPENDIX 6'!K10+'APPENDIX 7'!K10+'APPENDIX 8'!K10+'APPENDIX 9'!K10+'APPENDIX 10'!K10+'APPENDIX 11'!K10</f>
        <v>0</v>
      </c>
      <c r="L10" s="7">
        <f>'APPENDIX 5'!L10+'APPENDIX 6'!L10+'APPENDIX 7'!L10+'APPENDIX 8'!L10+'APPENDIX 9'!L10+'APPENDIX 10'!L10+'APPENDIX 11'!L10</f>
        <v>43055</v>
      </c>
      <c r="M10" s="7">
        <f>'APPENDIX 5'!M10+'APPENDIX 6'!M10+'APPENDIX 7'!M10+'APPENDIX 8'!M10+'APPENDIX 9'!M10+'APPENDIX 10'!M10+'APPENDIX 11'!M10</f>
        <v>98522</v>
      </c>
      <c r="N10" s="7">
        <f>'APPENDIX 5'!N10+'APPENDIX 6'!N10+'APPENDIX 7'!N10+'APPENDIX 8'!N10+'APPENDIX 9'!N10+'APPENDIX 10'!N10+'APPENDIX 11'!N10</f>
        <v>112515</v>
      </c>
      <c r="O10" s="7">
        <f>'APPENDIX 5'!O10+'APPENDIX 6'!O10+'APPENDIX 7'!O10+'APPENDIX 8'!O10+'APPENDIX 9'!O10+'APPENDIX 10'!O10+'APPENDIX 11'!O10</f>
        <v>0</v>
      </c>
      <c r="P10" s="7">
        <f>'APPENDIX 5'!P10+'APPENDIX 6'!P10+'APPENDIX 7'!P10+'APPENDIX 8'!P10+'APPENDIX 9'!P10+'APPENDIX 10'!P10+'APPENDIX 11'!P10</f>
        <v>0</v>
      </c>
      <c r="Q10" s="8">
        <f>'APPENDIX 5'!Q10+'APPENDIX 6'!Q10+'APPENDIX 7'!Q10+'APPENDIX 8'!Q10+'APPENDIX 9'!Q10+'APPENDIX 10'!Q10+'APPENDIX 11'!Q10</f>
        <v>328136</v>
      </c>
    </row>
    <row r="11" spans="1:17" ht="29.25" customHeight="1" x14ac:dyDescent="0.3">
      <c r="A11" s="4"/>
      <c r="B11" s="15" t="s">
        <v>55</v>
      </c>
      <c r="C11" s="7">
        <f>'APPENDIX 5'!C11+'APPENDIX 6'!C11+'APPENDIX 7'!C11+'APPENDIX 8'!C11+'APPENDIX 9'!C11+'APPENDIX 10'!C11+'APPENDIX 11'!C11</f>
        <v>479596</v>
      </c>
      <c r="D11" s="7">
        <f>'APPENDIX 5'!D11+'APPENDIX 6'!D11+'APPENDIX 7'!D11+'APPENDIX 8'!D11+'APPENDIX 9'!D11+'APPENDIX 10'!D11+'APPENDIX 11'!D11</f>
        <v>4895175</v>
      </c>
      <c r="E11" s="7">
        <f>'APPENDIX 5'!E11+'APPENDIX 6'!E11+'APPENDIX 7'!E11+'APPENDIX 8'!E11+'APPENDIX 9'!E11+'APPENDIX 10'!E11+'APPENDIX 11'!E11</f>
        <v>4077006</v>
      </c>
      <c r="F11" s="7">
        <f>'APPENDIX 5'!F11+'APPENDIX 6'!F11+'APPENDIX 7'!F11+'APPENDIX 8'!F11+'APPENDIX 9'!F11+'APPENDIX 10'!F11+'APPENDIX 11'!F11</f>
        <v>0</v>
      </c>
      <c r="G11" s="7">
        <f>'APPENDIX 5'!G11+'APPENDIX 6'!G11+'APPENDIX 7'!G11+'APPENDIX 8'!G11+'APPENDIX 9'!G11+'APPENDIX 10'!G11+'APPENDIX 11'!G11</f>
        <v>1386940</v>
      </c>
      <c r="H11" s="7">
        <f>'APPENDIX 5'!H11+'APPENDIX 6'!H11+'APPENDIX 7'!H11+'APPENDIX 8'!H11+'APPENDIX 9'!H11+'APPENDIX 10'!H11+'APPENDIX 11'!H11</f>
        <v>2049439</v>
      </c>
      <c r="I11" s="7">
        <f>'APPENDIX 5'!I11+'APPENDIX 6'!I11+'APPENDIX 7'!I11+'APPENDIX 8'!I11+'APPENDIX 9'!I11+'APPENDIX 10'!I11+'APPENDIX 11'!I11</f>
        <v>0</v>
      </c>
      <c r="J11" s="7">
        <f>'APPENDIX 5'!J11+'APPENDIX 6'!J11+'APPENDIX 7'!J11+'APPENDIX 8'!J11+'APPENDIX 9'!J11+'APPENDIX 10'!J11+'APPENDIX 11'!J11</f>
        <v>0</v>
      </c>
      <c r="K11" s="7">
        <f>'APPENDIX 5'!K11+'APPENDIX 6'!K11+'APPENDIX 7'!K11+'APPENDIX 8'!K11+'APPENDIX 9'!K11+'APPENDIX 10'!K11+'APPENDIX 11'!K11</f>
        <v>0</v>
      </c>
      <c r="L11" s="7">
        <f>'APPENDIX 5'!L11+'APPENDIX 6'!L11+'APPENDIX 7'!L11+'APPENDIX 8'!L11+'APPENDIX 9'!L11+'APPENDIX 10'!L11+'APPENDIX 11'!L11</f>
        <v>339994</v>
      </c>
      <c r="M11" s="7">
        <f>'APPENDIX 5'!M11+'APPENDIX 6'!M11+'APPENDIX 7'!M11+'APPENDIX 8'!M11+'APPENDIX 9'!M11+'APPENDIX 10'!M11+'APPENDIX 11'!M11</f>
        <v>1239098</v>
      </c>
      <c r="N11" s="7">
        <f>'APPENDIX 5'!N11+'APPENDIX 6'!N11+'APPENDIX 7'!N11+'APPENDIX 8'!N11+'APPENDIX 9'!N11+'APPENDIX 10'!N11+'APPENDIX 11'!N11</f>
        <v>479596</v>
      </c>
      <c r="O11" s="7">
        <f>'APPENDIX 5'!O11+'APPENDIX 6'!O11+'APPENDIX 7'!O11+'APPENDIX 8'!O11+'APPENDIX 9'!O11+'APPENDIX 10'!O11+'APPENDIX 11'!O11</f>
        <v>0</v>
      </c>
      <c r="P11" s="7">
        <f>'APPENDIX 5'!P11+'APPENDIX 6'!P11+'APPENDIX 7'!P11+'APPENDIX 8'!P11+'APPENDIX 9'!P11+'APPENDIX 10'!P11+'APPENDIX 11'!P11</f>
        <v>115000</v>
      </c>
      <c r="Q11" s="8">
        <f>'APPENDIX 5'!Q11+'APPENDIX 6'!Q11+'APPENDIX 7'!Q11+'APPENDIX 8'!Q11+'APPENDIX 9'!Q11+'APPENDIX 10'!Q11+'APPENDIX 11'!Q11</f>
        <v>1292668</v>
      </c>
    </row>
    <row r="12" spans="1:17" ht="29.25" customHeight="1" x14ac:dyDescent="0.3">
      <c r="A12" s="4"/>
      <c r="B12" s="15" t="s">
        <v>23</v>
      </c>
      <c r="C12" s="7">
        <f>'APPENDIX 5'!C12+'APPENDIX 6'!C12+'APPENDIX 7'!C12+'APPENDIX 8'!C12+'APPENDIX 9'!C12+'APPENDIX 10'!C12+'APPENDIX 11'!C12</f>
        <v>626754</v>
      </c>
      <c r="D12" s="7">
        <f>'APPENDIX 5'!D12+'APPENDIX 6'!D12+'APPENDIX 7'!D12+'APPENDIX 8'!D12+'APPENDIX 9'!D12+'APPENDIX 10'!D12+'APPENDIX 11'!D12</f>
        <v>278949</v>
      </c>
      <c r="E12" s="7">
        <f>'APPENDIX 5'!E12+'APPENDIX 6'!E12+'APPENDIX 7'!E12+'APPENDIX 8'!E12+'APPENDIX 9'!E12+'APPENDIX 10'!E12+'APPENDIX 11'!E12</f>
        <v>277380</v>
      </c>
      <c r="F12" s="7">
        <f>'APPENDIX 5'!F12+'APPENDIX 6'!F12+'APPENDIX 7'!F12+'APPENDIX 8'!F12+'APPENDIX 9'!F12+'APPENDIX 10'!F12+'APPENDIX 11'!F12</f>
        <v>0</v>
      </c>
      <c r="G12" s="7">
        <f>'APPENDIX 5'!G12+'APPENDIX 6'!G12+'APPENDIX 7'!G12+'APPENDIX 8'!G12+'APPENDIX 9'!G12+'APPENDIX 10'!G12+'APPENDIX 11'!G12</f>
        <v>189631</v>
      </c>
      <c r="H12" s="7">
        <f>'APPENDIX 5'!H12+'APPENDIX 6'!H12+'APPENDIX 7'!H12+'APPENDIX 8'!H12+'APPENDIX 9'!H12+'APPENDIX 10'!H12+'APPENDIX 11'!H12</f>
        <v>189631</v>
      </c>
      <c r="I12" s="7">
        <f>'APPENDIX 5'!I12+'APPENDIX 6'!I12+'APPENDIX 7'!I12+'APPENDIX 8'!I12+'APPENDIX 9'!I12+'APPENDIX 10'!I12+'APPENDIX 11'!I12</f>
        <v>0</v>
      </c>
      <c r="J12" s="7">
        <f>'APPENDIX 5'!J12+'APPENDIX 6'!J12+'APPENDIX 7'!J12+'APPENDIX 8'!J12+'APPENDIX 9'!J12+'APPENDIX 10'!J12+'APPENDIX 11'!J12</f>
        <v>0</v>
      </c>
      <c r="K12" s="7">
        <f>'APPENDIX 5'!K12+'APPENDIX 6'!K12+'APPENDIX 7'!K12+'APPENDIX 8'!K12+'APPENDIX 9'!K12+'APPENDIX 10'!K12+'APPENDIX 11'!K12</f>
        <v>0</v>
      </c>
      <c r="L12" s="7">
        <f>'APPENDIX 5'!L12+'APPENDIX 6'!L12+'APPENDIX 7'!L12+'APPENDIX 8'!L12+'APPENDIX 9'!L12+'APPENDIX 10'!L12+'APPENDIX 11'!L12</f>
        <v>73492</v>
      </c>
      <c r="M12" s="7">
        <f>'APPENDIX 5'!M12+'APPENDIX 6'!M12+'APPENDIX 7'!M12+'APPENDIX 8'!M12+'APPENDIX 9'!M12+'APPENDIX 10'!M12+'APPENDIX 11'!M12</f>
        <v>64255</v>
      </c>
      <c r="N12" s="7">
        <f>'APPENDIX 5'!N12+'APPENDIX 6'!N12+'APPENDIX 7'!N12+'APPENDIX 8'!N12+'APPENDIX 9'!N12+'APPENDIX 10'!N12+'APPENDIX 11'!N12</f>
        <v>58637</v>
      </c>
      <c r="O12" s="7">
        <f>'APPENDIX 5'!O12+'APPENDIX 6'!O12+'APPENDIX 7'!O12+'APPENDIX 8'!O12+'APPENDIX 9'!O12+'APPENDIX 10'!O12+'APPENDIX 11'!O12</f>
        <v>0</v>
      </c>
      <c r="P12" s="7">
        <f>'APPENDIX 5'!P12+'APPENDIX 6'!P12+'APPENDIX 7'!P12+'APPENDIX 8'!P12+'APPENDIX 9'!P12+'APPENDIX 10'!P12+'APPENDIX 11'!P12</f>
        <v>0</v>
      </c>
      <c r="Q12" s="8">
        <f>'APPENDIX 5'!Q12+'APPENDIX 6'!Q12+'APPENDIX 7'!Q12+'APPENDIX 8'!Q12+'APPENDIX 9'!Q12+'APPENDIX 10'!Q12+'APPENDIX 11'!Q12</f>
        <v>635394</v>
      </c>
    </row>
    <row r="13" spans="1:17" ht="29.25" customHeight="1" x14ac:dyDescent="0.3">
      <c r="A13" s="4"/>
      <c r="B13" s="15" t="s">
        <v>56</v>
      </c>
      <c r="C13" s="7">
        <f>'APPENDIX 5'!C13+'APPENDIX 6'!C13+'APPENDIX 7'!C13+'APPENDIX 8'!C13+'APPENDIX 9'!C13+'APPENDIX 10'!C13+'APPENDIX 11'!C13</f>
        <v>391296</v>
      </c>
      <c r="D13" s="7">
        <f>'APPENDIX 5'!D13+'APPENDIX 6'!D13+'APPENDIX 7'!D13+'APPENDIX 8'!D13+'APPENDIX 9'!D13+'APPENDIX 10'!D13+'APPENDIX 11'!D13</f>
        <v>168783</v>
      </c>
      <c r="E13" s="7">
        <f>'APPENDIX 5'!E13+'APPENDIX 6'!E13+'APPENDIX 7'!E13+'APPENDIX 8'!E13+'APPENDIX 9'!E13+'APPENDIX 10'!E13+'APPENDIX 11'!E13</f>
        <v>23203</v>
      </c>
      <c r="F13" s="7">
        <f>'APPENDIX 5'!F13+'APPENDIX 6'!F13+'APPENDIX 7'!F13+'APPENDIX 8'!F13+'APPENDIX 9'!F13+'APPENDIX 10'!F13+'APPENDIX 11'!F13</f>
        <v>0</v>
      </c>
      <c r="G13" s="7">
        <f>'APPENDIX 5'!G13+'APPENDIX 6'!G13+'APPENDIX 7'!G13+'APPENDIX 8'!G13+'APPENDIX 9'!G13+'APPENDIX 10'!G13+'APPENDIX 11'!G13</f>
        <v>12946</v>
      </c>
      <c r="H13" s="7">
        <f>'APPENDIX 5'!H13+'APPENDIX 6'!H13+'APPENDIX 7'!H13+'APPENDIX 8'!H13+'APPENDIX 9'!H13+'APPENDIX 10'!H13+'APPENDIX 11'!H13</f>
        <v>13758</v>
      </c>
      <c r="I13" s="7">
        <f>'APPENDIX 5'!I13+'APPENDIX 6'!I13+'APPENDIX 7'!I13+'APPENDIX 8'!I13+'APPENDIX 9'!I13+'APPENDIX 10'!I13+'APPENDIX 11'!I13</f>
        <v>0</v>
      </c>
      <c r="J13" s="7">
        <f>'APPENDIX 5'!J13+'APPENDIX 6'!J13+'APPENDIX 7'!J13+'APPENDIX 8'!J13+'APPENDIX 9'!J13+'APPENDIX 10'!J13+'APPENDIX 11'!J13</f>
        <v>0</v>
      </c>
      <c r="K13" s="7">
        <f>'APPENDIX 5'!K13+'APPENDIX 6'!K13+'APPENDIX 7'!K13+'APPENDIX 8'!K13+'APPENDIX 9'!K13+'APPENDIX 10'!K13+'APPENDIX 11'!K13</f>
        <v>0</v>
      </c>
      <c r="L13" s="7">
        <f>'APPENDIX 5'!L13+'APPENDIX 6'!L13+'APPENDIX 7'!L13+'APPENDIX 8'!L13+'APPENDIX 9'!L13+'APPENDIX 10'!L13+'APPENDIX 11'!L13</f>
        <v>-20070</v>
      </c>
      <c r="M13" s="7">
        <f>'APPENDIX 5'!M13+'APPENDIX 6'!M13+'APPENDIX 7'!M13+'APPENDIX 8'!M13+'APPENDIX 9'!M13+'APPENDIX 10'!M13+'APPENDIX 11'!M13</f>
        <v>19822</v>
      </c>
      <c r="N13" s="7">
        <f>'APPENDIX 5'!N13+'APPENDIX 6'!N13+'APPENDIX 7'!N13+'APPENDIX 8'!N13+'APPENDIX 9'!N13+'APPENDIX 10'!N13+'APPENDIX 11'!N13</f>
        <v>33780</v>
      </c>
      <c r="O13" s="7">
        <f>'APPENDIX 5'!O13+'APPENDIX 6'!O13+'APPENDIX 7'!O13+'APPENDIX 8'!O13+'APPENDIX 9'!O13+'APPENDIX 10'!O13+'APPENDIX 11'!O13</f>
        <v>0</v>
      </c>
      <c r="P13" s="7">
        <f>'APPENDIX 5'!P13+'APPENDIX 6'!P13+'APPENDIX 7'!P13+'APPENDIX 8'!P13+'APPENDIX 9'!P13+'APPENDIX 10'!P13+'APPENDIX 11'!P13</f>
        <v>0</v>
      </c>
      <c r="Q13" s="8">
        <f>'APPENDIX 5'!Q13+'APPENDIX 6'!Q13+'APPENDIX 7'!Q13+'APPENDIX 8'!Q13+'APPENDIX 9'!Q13+'APPENDIX 10'!Q13+'APPENDIX 11'!Q13</f>
        <v>434768</v>
      </c>
    </row>
    <row r="14" spans="1:17" ht="29.25" customHeight="1" x14ac:dyDescent="0.3">
      <c r="A14" s="4"/>
      <c r="B14" s="15" t="s">
        <v>57</v>
      </c>
      <c r="C14" s="7">
        <f>'APPENDIX 5'!C14+'APPENDIX 6'!C14+'APPENDIX 7'!C14+'APPENDIX 8'!C14+'APPENDIX 9'!C14+'APPENDIX 10'!C14+'APPENDIX 11'!C14</f>
        <v>3886804</v>
      </c>
      <c r="D14" s="7">
        <f>'APPENDIX 5'!D14+'APPENDIX 6'!D14+'APPENDIX 7'!D14+'APPENDIX 8'!D14+'APPENDIX 9'!D14+'APPENDIX 10'!D14+'APPENDIX 11'!D14</f>
        <v>1618442</v>
      </c>
      <c r="E14" s="7">
        <f>'APPENDIX 5'!E14+'APPENDIX 6'!E14+'APPENDIX 7'!E14+'APPENDIX 8'!E14+'APPENDIX 9'!E14+'APPENDIX 10'!E14+'APPENDIX 11'!E14</f>
        <v>1589638</v>
      </c>
      <c r="F14" s="7">
        <f>'APPENDIX 5'!F14+'APPENDIX 6'!F14+'APPENDIX 7'!F14+'APPENDIX 8'!F14+'APPENDIX 9'!F14+'APPENDIX 10'!F14+'APPENDIX 11'!F14</f>
        <v>0</v>
      </c>
      <c r="G14" s="7">
        <f>'APPENDIX 5'!G14+'APPENDIX 6'!G14+'APPENDIX 7'!G14+'APPENDIX 8'!G14+'APPENDIX 9'!G14+'APPENDIX 10'!G14+'APPENDIX 11'!G14</f>
        <v>329139</v>
      </c>
      <c r="H14" s="7">
        <f>'APPENDIX 5'!H14+'APPENDIX 6'!H14+'APPENDIX 7'!H14+'APPENDIX 8'!H14+'APPENDIX 9'!H14+'APPENDIX 10'!H14+'APPENDIX 11'!H14</f>
        <v>329439</v>
      </c>
      <c r="I14" s="7">
        <f>'APPENDIX 5'!I14+'APPENDIX 6'!I14+'APPENDIX 7'!I14+'APPENDIX 8'!I14+'APPENDIX 9'!I14+'APPENDIX 10'!I14+'APPENDIX 11'!I14</f>
        <v>0</v>
      </c>
      <c r="J14" s="7">
        <f>'APPENDIX 5'!J14+'APPENDIX 6'!J14+'APPENDIX 7'!J14+'APPENDIX 8'!J14+'APPENDIX 9'!J14+'APPENDIX 10'!J14+'APPENDIX 11'!J14</f>
        <v>0</v>
      </c>
      <c r="K14" s="7">
        <f>'APPENDIX 5'!K14+'APPENDIX 6'!K14+'APPENDIX 7'!K14+'APPENDIX 8'!K14+'APPENDIX 9'!K14+'APPENDIX 10'!K14+'APPENDIX 11'!K14</f>
        <v>0</v>
      </c>
      <c r="L14" s="7">
        <f>'APPENDIX 5'!L14+'APPENDIX 6'!L14+'APPENDIX 7'!L14+'APPENDIX 8'!L14+'APPENDIX 9'!L14+'APPENDIX 10'!L14+'APPENDIX 11'!L14</f>
        <v>1716</v>
      </c>
      <c r="M14" s="7">
        <f>'APPENDIX 5'!M14+'APPENDIX 6'!M14+'APPENDIX 7'!M14+'APPENDIX 8'!M14+'APPENDIX 9'!M14+'APPENDIX 10'!M14+'APPENDIX 11'!M14</f>
        <v>38583</v>
      </c>
      <c r="N14" s="7">
        <f>'APPENDIX 5'!N14+'APPENDIX 6'!N14+'APPENDIX 7'!N14+'APPENDIX 8'!N14+'APPENDIX 9'!N14+'APPENDIX 10'!N14+'APPENDIX 11'!N14</f>
        <v>625702</v>
      </c>
      <c r="O14" s="7">
        <f>'APPENDIX 5'!O14+'APPENDIX 6'!O14+'APPENDIX 7'!O14+'APPENDIX 8'!O14+'APPENDIX 9'!O14+'APPENDIX 10'!O14+'APPENDIX 11'!O14</f>
        <v>0</v>
      </c>
      <c r="P14" s="7">
        <f>'APPENDIX 5'!P14+'APPENDIX 6'!P14+'APPENDIX 7'!P14+'APPENDIX 8'!P14+'APPENDIX 9'!P14+'APPENDIX 10'!P14+'APPENDIX 11'!P14</f>
        <v>0</v>
      </c>
      <c r="Q14" s="8">
        <f>'APPENDIX 5'!Q14+'APPENDIX 6'!Q14+'APPENDIX 7'!Q14+'APPENDIX 8'!Q14+'APPENDIX 9'!Q14+'APPENDIX 10'!Q14+'APPENDIX 11'!Q14</f>
        <v>5732405</v>
      </c>
    </row>
    <row r="15" spans="1:17" ht="29.25" customHeight="1" x14ac:dyDescent="0.3">
      <c r="A15" s="4"/>
      <c r="B15" s="15" t="s">
        <v>58</v>
      </c>
      <c r="C15" s="7">
        <f>'APPENDIX 5'!C15+'APPENDIX 6'!C15+'APPENDIX 7'!C15+'APPENDIX 8'!C15+'APPENDIX 9'!C15+'APPENDIX 10'!C15+'APPENDIX 11'!C15</f>
        <v>705421</v>
      </c>
      <c r="D15" s="7">
        <f>'APPENDIX 5'!D15+'APPENDIX 6'!D15+'APPENDIX 7'!D15+'APPENDIX 8'!D15+'APPENDIX 9'!D15+'APPENDIX 10'!D15+'APPENDIX 11'!D15</f>
        <v>189391</v>
      </c>
      <c r="E15" s="7">
        <f>'APPENDIX 5'!E15+'APPENDIX 6'!E15+'APPENDIX 7'!E15+'APPENDIX 8'!E15+'APPENDIX 9'!E15+'APPENDIX 10'!E15+'APPENDIX 11'!E15</f>
        <v>137542</v>
      </c>
      <c r="F15" s="7">
        <f>'APPENDIX 5'!F15+'APPENDIX 6'!F15+'APPENDIX 7'!F15+'APPENDIX 8'!F15+'APPENDIX 9'!F15+'APPENDIX 10'!F15+'APPENDIX 11'!F15</f>
        <v>0</v>
      </c>
      <c r="G15" s="7">
        <f>'APPENDIX 5'!G15+'APPENDIX 6'!G15+'APPENDIX 7'!G15+'APPENDIX 8'!G15+'APPENDIX 9'!G15+'APPENDIX 10'!G15+'APPENDIX 11'!G15</f>
        <v>38269</v>
      </c>
      <c r="H15" s="7">
        <f>'APPENDIX 5'!H15+'APPENDIX 6'!H15+'APPENDIX 7'!H15+'APPENDIX 8'!H15+'APPENDIX 9'!H15+'APPENDIX 10'!H15+'APPENDIX 11'!H15</f>
        <v>77611</v>
      </c>
      <c r="I15" s="7">
        <f>'APPENDIX 5'!I15+'APPENDIX 6'!I15+'APPENDIX 7'!I15+'APPENDIX 8'!I15+'APPENDIX 9'!I15+'APPENDIX 10'!I15+'APPENDIX 11'!I15</f>
        <v>0</v>
      </c>
      <c r="J15" s="7">
        <f>'APPENDIX 5'!J15+'APPENDIX 6'!J15+'APPENDIX 7'!J15+'APPENDIX 8'!J15+'APPENDIX 9'!J15+'APPENDIX 10'!J15+'APPENDIX 11'!J15</f>
        <v>0</v>
      </c>
      <c r="K15" s="7">
        <f>'APPENDIX 5'!K15+'APPENDIX 6'!K15+'APPENDIX 7'!K15+'APPENDIX 8'!K15+'APPENDIX 9'!K15+'APPENDIX 10'!K15+'APPENDIX 11'!K15</f>
        <v>0</v>
      </c>
      <c r="L15" s="7">
        <f>'APPENDIX 5'!L15+'APPENDIX 6'!L15+'APPENDIX 7'!L15+'APPENDIX 8'!L15+'APPENDIX 9'!L15+'APPENDIX 10'!L15+'APPENDIX 11'!L15</f>
        <v>6936</v>
      </c>
      <c r="M15" s="7">
        <f>'APPENDIX 5'!M15+'APPENDIX 6'!M15+'APPENDIX 7'!M15+'APPENDIX 8'!M15+'APPENDIX 9'!M15+'APPENDIX 10'!M15+'APPENDIX 11'!M15</f>
        <v>24437</v>
      </c>
      <c r="N15" s="7">
        <f>'APPENDIX 5'!N15+'APPENDIX 6'!N15+'APPENDIX 7'!N15+'APPENDIX 8'!N15+'APPENDIX 9'!N15+'APPENDIX 10'!N15+'APPENDIX 11'!N15</f>
        <v>101912</v>
      </c>
      <c r="O15" s="7">
        <f>'APPENDIX 5'!O15+'APPENDIX 6'!O15+'APPENDIX 7'!O15+'APPENDIX 8'!O15+'APPENDIX 9'!O15+'APPENDIX 10'!O15+'APPENDIX 11'!O15</f>
        <v>0</v>
      </c>
      <c r="P15" s="7">
        <f>'APPENDIX 5'!P15+'APPENDIX 6'!P15+'APPENDIX 7'!P15+'APPENDIX 8'!P15+'APPENDIX 9'!P15+'APPENDIX 10'!P15+'APPENDIX 11'!P15</f>
        <v>0</v>
      </c>
      <c r="Q15" s="8">
        <f>'APPENDIX 5'!Q15+'APPENDIX 6'!Q15+'APPENDIX 7'!Q15+'APPENDIX 8'!Q15+'APPENDIX 9'!Q15+'APPENDIX 10'!Q15+'APPENDIX 11'!Q15</f>
        <v>835891</v>
      </c>
    </row>
    <row r="16" spans="1:17" ht="29.25" customHeight="1" x14ac:dyDescent="0.3">
      <c r="A16" s="4"/>
      <c r="B16" s="15" t="s">
        <v>59</v>
      </c>
      <c r="C16" s="7">
        <f>'APPENDIX 5'!C16+'APPENDIX 6'!C16+'APPENDIX 7'!C16+'APPENDIX 8'!C16+'APPENDIX 9'!C16+'APPENDIX 10'!C16+'APPENDIX 11'!C16</f>
        <v>45168675</v>
      </c>
      <c r="D16" s="26">
        <f>'APPENDIX 5'!D16+'APPENDIX 6'!D16+'APPENDIX 7'!D16+'APPENDIX 8'!D16+'APPENDIX 9'!D16+'APPENDIX 10'!D16+'APPENDIX 11'!D16</f>
        <v>13006275</v>
      </c>
      <c r="E16" s="7">
        <f>'APPENDIX 5'!E16+'APPENDIX 6'!E16+'APPENDIX 7'!E16+'APPENDIX 8'!E16+'APPENDIX 9'!E16+'APPENDIX 10'!E16+'APPENDIX 11'!E16</f>
        <v>12774944</v>
      </c>
      <c r="F16" s="7">
        <f>'APPENDIX 5'!F16+'APPENDIX 6'!F16+'APPENDIX 7'!F16+'APPENDIX 8'!F16+'APPENDIX 9'!F16+'APPENDIX 10'!F16+'APPENDIX 11'!F16</f>
        <v>0</v>
      </c>
      <c r="G16" s="7">
        <f>'APPENDIX 5'!G16+'APPENDIX 6'!G16+'APPENDIX 7'!G16+'APPENDIX 8'!G16+'APPENDIX 9'!G16+'APPENDIX 10'!G16+'APPENDIX 11'!G16</f>
        <v>6416692</v>
      </c>
      <c r="H16" s="7">
        <f>'APPENDIX 5'!H16+'APPENDIX 6'!H16+'APPENDIX 7'!H16+'APPENDIX 8'!H16+'APPENDIX 9'!H16+'APPENDIX 10'!H16+'APPENDIX 11'!H16</f>
        <v>1080852</v>
      </c>
      <c r="I16" s="7">
        <f>'APPENDIX 5'!I16+'APPENDIX 6'!I16+'APPENDIX 7'!I16+'APPENDIX 8'!I16+'APPENDIX 9'!I16+'APPENDIX 10'!I16+'APPENDIX 11'!I16</f>
        <v>4395857</v>
      </c>
      <c r="J16" s="7">
        <f>'APPENDIX 5'!J16+'APPENDIX 6'!J16+'APPENDIX 7'!J16+'APPENDIX 8'!J16+'APPENDIX 9'!J16+'APPENDIX 10'!J16+'APPENDIX 11'!J16</f>
        <v>0</v>
      </c>
      <c r="K16" s="7">
        <f>'APPENDIX 5'!K16+'APPENDIX 6'!K16+'APPENDIX 7'!K16+'APPENDIX 8'!K16+'APPENDIX 9'!K16+'APPENDIX 10'!K16+'APPENDIX 11'!K16</f>
        <v>931995</v>
      </c>
      <c r="L16" s="7">
        <f>'APPENDIX 5'!L16+'APPENDIX 6'!L16+'APPENDIX 7'!L16+'APPENDIX 8'!L16+'APPENDIX 9'!L16+'APPENDIX 10'!L16+'APPENDIX 11'!L16</f>
        <v>513987</v>
      </c>
      <c r="M16" s="7">
        <f>'APPENDIX 5'!M16+'APPENDIX 6'!M16+'APPENDIX 7'!M16+'APPENDIX 8'!M16+'APPENDIX 9'!M16+'APPENDIX 10'!M16+'APPENDIX 11'!M16</f>
        <v>992213</v>
      </c>
      <c r="N16" s="7">
        <f>'APPENDIX 5'!N16+'APPENDIX 6'!N16+'APPENDIX 7'!N16+'APPENDIX 8'!N16+'APPENDIX 9'!N16+'APPENDIX 10'!N16+'APPENDIX 11'!N16</f>
        <v>7777059</v>
      </c>
      <c r="O16" s="7">
        <f>'APPENDIX 5'!O16+'APPENDIX 6'!O16+'APPENDIX 7'!O16+'APPENDIX 8'!O16+'APPENDIX 9'!O16+'APPENDIX 10'!O16+'APPENDIX 11'!O16</f>
        <v>0</v>
      </c>
      <c r="P16" s="7">
        <f>'APPENDIX 5'!P16+'APPENDIX 6'!P16+'APPENDIX 7'!P16+'APPENDIX 8'!P16+'APPENDIX 9'!P16+'APPENDIX 10'!P16+'APPENDIX 11'!P16</f>
        <v>425920</v>
      </c>
      <c r="Q16" s="8">
        <f>'APPENDIX 5'!Q16+'APPENDIX 6'!Q16+'APPENDIX 7'!Q16+'APPENDIX 8'!Q16+'APPENDIX 9'!Q16+'APPENDIX 10'!Q16+'APPENDIX 11'!Q16</f>
        <v>57379854</v>
      </c>
    </row>
    <row r="17" spans="1:17" ht="29.25" customHeight="1" x14ac:dyDescent="0.3">
      <c r="A17" s="4"/>
      <c r="B17" s="15" t="s">
        <v>60</v>
      </c>
      <c r="C17" s="7">
        <f>'APPENDIX 5'!C17+'APPENDIX 6'!C17+'APPENDIX 7'!C17+'APPENDIX 8'!C17+'APPENDIX 9'!C17+'APPENDIX 10'!C17+'APPENDIX 11'!C17</f>
        <v>46409908</v>
      </c>
      <c r="D17" s="26">
        <f>'APPENDIX 5'!D17+'APPENDIX 6'!D17+'APPENDIX 7'!D17+'APPENDIX 8'!D17+'APPENDIX 9'!D17+'APPENDIX 10'!D17+'APPENDIX 11'!D17</f>
        <v>12660210</v>
      </c>
      <c r="E17" s="7">
        <f>'APPENDIX 5'!E17+'APPENDIX 6'!E17+'APPENDIX 7'!E17+'APPENDIX 8'!E17+'APPENDIX 9'!E17+'APPENDIX 10'!E17+'APPENDIX 11'!E17</f>
        <v>12156783</v>
      </c>
      <c r="F17" s="7">
        <f>'APPENDIX 5'!F17+'APPENDIX 6'!F17+'APPENDIX 7'!F17+'APPENDIX 8'!F17+'APPENDIX 9'!F17+'APPENDIX 10'!F17+'APPENDIX 11'!F17</f>
        <v>0</v>
      </c>
      <c r="G17" s="7">
        <f>'APPENDIX 5'!G17+'APPENDIX 6'!G17+'APPENDIX 7'!G17+'APPENDIX 8'!G17+'APPENDIX 9'!G17+'APPENDIX 10'!G17+'APPENDIX 11'!G17</f>
        <v>7163062</v>
      </c>
      <c r="H17" s="7">
        <f>'APPENDIX 5'!H17+'APPENDIX 6'!H17+'APPENDIX 7'!H17+'APPENDIX 8'!H17+'APPENDIX 9'!H17+'APPENDIX 10'!H17+'APPENDIX 11'!H17</f>
        <v>6798625</v>
      </c>
      <c r="I17" s="7">
        <f>'APPENDIX 5'!I17+'APPENDIX 6'!I17+'APPENDIX 7'!I17+'APPENDIX 8'!I17+'APPENDIX 9'!I17+'APPENDIX 10'!I17+'APPENDIX 11'!I17</f>
        <v>317789</v>
      </c>
      <c r="J17" s="7">
        <f>'APPENDIX 5'!J17+'APPENDIX 6'!J17+'APPENDIX 7'!J17+'APPENDIX 8'!J17+'APPENDIX 9'!J17+'APPENDIX 10'!J17+'APPENDIX 11'!J17</f>
        <v>0</v>
      </c>
      <c r="K17" s="7">
        <f>'APPENDIX 5'!K17+'APPENDIX 6'!K17+'APPENDIX 7'!K17+'APPENDIX 8'!K17+'APPENDIX 9'!K17+'APPENDIX 10'!K17+'APPENDIX 11'!K17</f>
        <v>0</v>
      </c>
      <c r="L17" s="7">
        <f>'APPENDIX 5'!L17+'APPENDIX 6'!L17+'APPENDIX 7'!L17+'APPENDIX 8'!L17+'APPENDIX 9'!L17+'APPENDIX 10'!L17+'APPENDIX 11'!L17</f>
        <v>836302</v>
      </c>
      <c r="M17" s="7">
        <f>'APPENDIX 5'!M17+'APPENDIX 6'!M17+'APPENDIX 7'!M17+'APPENDIX 8'!M17+'APPENDIX 9'!M17+'APPENDIX 10'!M17+'APPENDIX 11'!M17</f>
        <v>920023</v>
      </c>
      <c r="N17" s="7">
        <f>'APPENDIX 5'!N17+'APPENDIX 6'!N17+'APPENDIX 7'!N17+'APPENDIX 8'!N17+'APPENDIX 9'!N17+'APPENDIX 10'!N17+'APPENDIX 11'!N17</f>
        <v>8018261</v>
      </c>
      <c r="O17" s="7">
        <f>'APPENDIX 5'!O17+'APPENDIX 6'!O17+'APPENDIX 7'!O17+'APPENDIX 8'!O17+'APPENDIX 9'!O17+'APPENDIX 10'!O17+'APPENDIX 11'!O17</f>
        <v>47250</v>
      </c>
      <c r="P17" s="7">
        <f>'APPENDIX 5'!P17+'APPENDIX 6'!P17+'APPENDIX 7'!P17+'APPENDIX 8'!P17+'APPENDIX 9'!P17+'APPENDIX 10'!P17+'APPENDIX 11'!P17</f>
        <v>923206</v>
      </c>
      <c r="Q17" s="8">
        <f>'APPENDIX 5'!Q17+'APPENDIX 6'!Q17+'APPENDIX 7'!Q17+'APPENDIX 8'!Q17+'APPENDIX 9'!Q17+'APPENDIX 10'!Q17+'APPENDIX 11'!Q17</f>
        <v>56741758</v>
      </c>
    </row>
    <row r="18" spans="1:17" ht="29.25" customHeight="1" x14ac:dyDescent="0.3">
      <c r="A18" s="4"/>
      <c r="B18" s="15" t="s">
        <v>61</v>
      </c>
      <c r="C18" s="7">
        <f>'APPENDIX 5'!C18+'APPENDIX 6'!C18+'APPENDIX 7'!C18+'APPENDIX 8'!C18+'APPENDIX 9'!C18+'APPENDIX 10'!C18+'APPENDIX 11'!C18</f>
        <v>25356274</v>
      </c>
      <c r="D18" s="26">
        <f>'APPENDIX 5'!D18+'APPENDIX 6'!D18+'APPENDIX 7'!D18+'APPENDIX 8'!D18+'APPENDIX 9'!D18+'APPENDIX 10'!D18+'APPENDIX 11'!D18</f>
        <v>4630820</v>
      </c>
      <c r="E18" s="7">
        <f>'APPENDIX 5'!E18+'APPENDIX 6'!E18+'APPENDIX 7'!E18+'APPENDIX 8'!E18+'APPENDIX 9'!E18+'APPENDIX 10'!E18+'APPENDIX 11'!E18</f>
        <v>4591555</v>
      </c>
      <c r="F18" s="7">
        <f>'APPENDIX 5'!F18+'APPENDIX 6'!F18+'APPENDIX 7'!F18+'APPENDIX 8'!F18+'APPENDIX 9'!F18+'APPENDIX 10'!F18+'APPENDIX 11'!F18</f>
        <v>0</v>
      </c>
      <c r="G18" s="7">
        <f>'APPENDIX 5'!G18+'APPENDIX 6'!G18+'APPENDIX 7'!G18+'APPENDIX 8'!G18+'APPENDIX 9'!G18+'APPENDIX 10'!G18+'APPENDIX 11'!G18</f>
        <v>3347617</v>
      </c>
      <c r="H18" s="7">
        <f>'APPENDIX 5'!H18+'APPENDIX 6'!H18+'APPENDIX 7'!H18+'APPENDIX 8'!H18+'APPENDIX 9'!H18+'APPENDIX 10'!H18+'APPENDIX 11'!H18</f>
        <v>3431224</v>
      </c>
      <c r="I18" s="7">
        <f>'APPENDIX 5'!I18+'APPENDIX 6'!I18+'APPENDIX 7'!I18+'APPENDIX 8'!I18+'APPENDIX 9'!I18+'APPENDIX 10'!I18+'APPENDIX 11'!I18</f>
        <v>0</v>
      </c>
      <c r="J18" s="7">
        <f>'APPENDIX 5'!J18+'APPENDIX 6'!J18+'APPENDIX 7'!J18+'APPENDIX 8'!J18+'APPENDIX 9'!J18+'APPENDIX 10'!J18+'APPENDIX 11'!J18</f>
        <v>0</v>
      </c>
      <c r="K18" s="7">
        <f>'APPENDIX 5'!K18+'APPENDIX 6'!K18+'APPENDIX 7'!K18+'APPENDIX 8'!K18+'APPENDIX 9'!K18+'APPENDIX 10'!K18+'APPENDIX 11'!K18</f>
        <v>0</v>
      </c>
      <c r="L18" s="7">
        <f>'APPENDIX 5'!L18+'APPENDIX 6'!L18+'APPENDIX 7'!L18+'APPENDIX 8'!L18+'APPENDIX 9'!L18+'APPENDIX 10'!L18+'APPENDIX 11'!L18</f>
        <v>135428</v>
      </c>
      <c r="M18" s="26">
        <f>'APPENDIX 5'!M18+'APPENDIX 6'!M18+'APPENDIX 7'!M18+'APPENDIX 8'!M18+'APPENDIX 9'!M18+'APPENDIX 10'!M18+'APPENDIX 11'!M18</f>
        <v>309564</v>
      </c>
      <c r="N18" s="26">
        <f>'APPENDIX 5'!N18+'APPENDIX 6'!N18+'APPENDIX 7'!N18+'APPENDIX 8'!N18+'APPENDIX 9'!N18+'APPENDIX 10'!N18+'APPENDIX 11'!N18</f>
        <v>3406712</v>
      </c>
      <c r="O18" s="7">
        <f>'APPENDIX 5'!O18+'APPENDIX 6'!O18+'APPENDIX 7'!O18+'APPENDIX 8'!O18+'APPENDIX 9'!O18+'APPENDIX 10'!O18+'APPENDIX 11'!O18</f>
        <v>0</v>
      </c>
      <c r="P18" s="7">
        <f>'APPENDIX 5'!P18+'APPENDIX 6'!P18+'APPENDIX 7'!P18+'APPENDIX 8'!P18+'APPENDIX 9'!P18+'APPENDIX 10'!P18+'APPENDIX 11'!P18</f>
        <v>60000</v>
      </c>
      <c r="Q18" s="8">
        <f>'APPENDIX 5'!Q18+'APPENDIX 6'!Q18+'APPENDIX 7'!Q18+'APPENDIX 8'!Q18+'APPENDIX 9'!Q18+'APPENDIX 10'!Q18+'APPENDIX 11'!Q18</f>
        <v>29418325</v>
      </c>
    </row>
    <row r="19" spans="1:17" ht="29.25" customHeight="1" x14ac:dyDescent="0.3">
      <c r="A19" s="4"/>
      <c r="B19" s="15" t="s">
        <v>185</v>
      </c>
      <c r="C19" s="7">
        <f>'APPENDIX 5'!C19+'APPENDIX 6'!C19+'APPENDIX 7'!C19+'APPENDIX 8'!C19+'APPENDIX 9'!C19+'APPENDIX 10'!C19+'APPENDIX 11'!C19</f>
        <v>372666</v>
      </c>
      <c r="D19" s="26">
        <f>'APPENDIX 5'!D19+'APPENDIX 6'!D19+'APPENDIX 7'!D19+'APPENDIX 8'!D19+'APPENDIX 9'!D19+'APPENDIX 10'!D19+'APPENDIX 11'!D19</f>
        <v>422568</v>
      </c>
      <c r="E19" s="7">
        <f>'APPENDIX 5'!E19+'APPENDIX 6'!E19+'APPENDIX 7'!E19+'APPENDIX 8'!E19+'APPENDIX 9'!E19+'APPENDIX 10'!E19+'APPENDIX 11'!E19</f>
        <v>380331</v>
      </c>
      <c r="F19" s="7">
        <f>'APPENDIX 5'!F19+'APPENDIX 6'!F19+'APPENDIX 7'!F19+'APPENDIX 8'!F19+'APPENDIX 9'!F19+'APPENDIX 10'!F19+'APPENDIX 11'!F19</f>
        <v>0</v>
      </c>
      <c r="G19" s="7">
        <f>'APPENDIX 5'!G19+'APPENDIX 6'!G19+'APPENDIX 7'!G19+'APPENDIX 8'!G19+'APPENDIX 9'!G19+'APPENDIX 10'!G19+'APPENDIX 11'!G19</f>
        <v>23936</v>
      </c>
      <c r="H19" s="7">
        <f>'APPENDIX 5'!H19+'APPENDIX 6'!H19+'APPENDIX 7'!H19+'APPENDIX 8'!H19+'APPENDIX 9'!H19+'APPENDIX 10'!H19+'APPENDIX 11'!H19</f>
        <v>17476</v>
      </c>
      <c r="I19" s="7">
        <f>'APPENDIX 5'!I19+'APPENDIX 6'!I19+'APPENDIX 7'!I19+'APPENDIX 8'!I19+'APPENDIX 9'!I19+'APPENDIX 10'!I19+'APPENDIX 11'!I19</f>
        <v>0</v>
      </c>
      <c r="J19" s="7">
        <f>'APPENDIX 5'!J19+'APPENDIX 6'!J19+'APPENDIX 7'!J19+'APPENDIX 8'!J19+'APPENDIX 9'!J19+'APPENDIX 10'!J19+'APPENDIX 11'!J19</f>
        <v>0</v>
      </c>
      <c r="K19" s="7">
        <f>'APPENDIX 5'!K19+'APPENDIX 6'!K19+'APPENDIX 7'!K19+'APPENDIX 8'!K19+'APPENDIX 9'!K19+'APPENDIX 10'!K19+'APPENDIX 11'!K19</f>
        <v>6460</v>
      </c>
      <c r="L19" s="7">
        <f>'APPENDIX 5'!L19+'APPENDIX 6'!L19+'APPENDIX 7'!L19+'APPENDIX 8'!L19+'APPENDIX 9'!L19+'APPENDIX 10'!L19+'APPENDIX 11'!L19</f>
        <v>19629</v>
      </c>
      <c r="M19" s="7">
        <f>'APPENDIX 5'!M19+'APPENDIX 6'!M19+'APPENDIX 7'!M19+'APPENDIX 8'!M19+'APPENDIX 9'!M19+'APPENDIX 10'!M19+'APPENDIX 11'!M19</f>
        <v>164646</v>
      </c>
      <c r="N19" s="7">
        <f>'APPENDIX 5'!N19+'APPENDIX 6'!N19+'APPENDIX 7'!N19+'APPENDIX 8'!N19+'APPENDIX 9'!N19+'APPENDIX 10'!N19+'APPENDIX 11'!N19</f>
        <v>24420</v>
      </c>
      <c r="O19" s="7">
        <f>'APPENDIX 5'!O19+'APPENDIX 6'!O19+'APPENDIX 7'!O19+'APPENDIX 8'!O19+'APPENDIX 9'!O19+'APPENDIX 10'!O19+'APPENDIX 11'!O19</f>
        <v>0</v>
      </c>
      <c r="P19" s="7">
        <f>'APPENDIX 5'!P19+'APPENDIX 6'!P19+'APPENDIX 7'!P19+'APPENDIX 8'!P19+'APPENDIX 9'!P19+'APPENDIX 10'!P19+'APPENDIX 11'!P19</f>
        <v>0</v>
      </c>
      <c r="Q19" s="8">
        <f>'APPENDIX 5'!Q19+'APPENDIX 6'!Q19+'APPENDIX 7'!Q19+'APPENDIX 8'!Q19+'APPENDIX 9'!Q19+'APPENDIX 10'!Q19+'APPENDIX 11'!Q19</f>
        <v>569208</v>
      </c>
    </row>
    <row r="20" spans="1:17" ht="29.25" customHeight="1" x14ac:dyDescent="0.3">
      <c r="A20" s="4"/>
      <c r="B20" s="15" t="s">
        <v>190</v>
      </c>
      <c r="C20" s="7">
        <f>'APPENDIX 5'!C20+'APPENDIX 6'!C20+'APPENDIX 7'!C20+'APPENDIX 8'!C20+'APPENDIX 9'!C20+'APPENDIX 10'!C20+'APPENDIX 11'!C20</f>
        <v>21360453</v>
      </c>
      <c r="D20" s="26">
        <f>'APPENDIX 5'!D20+'APPENDIX 6'!D20+'APPENDIX 7'!D20+'APPENDIX 8'!D20+'APPENDIX 9'!D20+'APPENDIX 10'!D20+'APPENDIX 11'!D20</f>
        <v>4502800</v>
      </c>
      <c r="E20" s="7">
        <f>'APPENDIX 5'!E20+'APPENDIX 6'!E20+'APPENDIX 7'!E20+'APPENDIX 8'!E20+'APPENDIX 9'!E20+'APPENDIX 10'!E20+'APPENDIX 11'!E20</f>
        <v>4273820</v>
      </c>
      <c r="F20" s="7">
        <f>'APPENDIX 5'!F20+'APPENDIX 6'!F20+'APPENDIX 7'!F20+'APPENDIX 8'!F20+'APPENDIX 9'!F20+'APPENDIX 10'!F20+'APPENDIX 11'!F20</f>
        <v>0</v>
      </c>
      <c r="G20" s="7">
        <f>'APPENDIX 5'!G20+'APPENDIX 6'!G20+'APPENDIX 7'!G20+'APPENDIX 8'!G20+'APPENDIX 9'!G20+'APPENDIX 10'!G20+'APPENDIX 11'!G20</f>
        <v>4452210</v>
      </c>
      <c r="H20" s="7">
        <f>'APPENDIX 5'!H20+'APPENDIX 6'!H20+'APPENDIX 7'!H20+'APPENDIX 8'!H20+'APPENDIX 9'!H20+'APPENDIX 10'!H20+'APPENDIX 11'!H20</f>
        <v>4530971</v>
      </c>
      <c r="I20" s="7">
        <f>'APPENDIX 5'!I20+'APPENDIX 6'!I20+'APPENDIX 7'!I20+'APPENDIX 8'!I20+'APPENDIX 9'!I20+'APPENDIX 10'!I20+'APPENDIX 11'!I20</f>
        <v>0</v>
      </c>
      <c r="J20" s="7">
        <f>'APPENDIX 5'!J20+'APPENDIX 6'!J20+'APPENDIX 7'!J20+'APPENDIX 8'!J20+'APPENDIX 9'!J20+'APPENDIX 10'!J20+'APPENDIX 11'!J20</f>
        <v>0</v>
      </c>
      <c r="K20" s="7">
        <f>'APPENDIX 5'!K20+'APPENDIX 6'!K20+'APPENDIX 7'!K20+'APPENDIX 8'!K20+'APPENDIX 9'!K20+'APPENDIX 10'!K20+'APPENDIX 11'!K20</f>
        <v>0</v>
      </c>
      <c r="L20" s="7">
        <f>'APPENDIX 5'!L20+'APPENDIX 6'!L20+'APPENDIX 7'!L20+'APPENDIX 8'!L20+'APPENDIX 9'!L20+'APPENDIX 10'!L20+'APPENDIX 11'!L20</f>
        <v>196131</v>
      </c>
      <c r="M20" s="7">
        <f>'APPENDIX 5'!M20+'APPENDIX 6'!M20+'APPENDIX 7'!M20+'APPENDIX 8'!M20+'APPENDIX 9'!M20+'APPENDIX 10'!M20+'APPENDIX 11'!M20</f>
        <v>1185727</v>
      </c>
      <c r="N20" s="7">
        <f>'APPENDIX 5'!N20+'APPENDIX 6'!N20+'APPENDIX 7'!N20+'APPENDIX 8'!N20+'APPENDIX 9'!N20+'APPENDIX 10'!N20+'APPENDIX 11'!N20</f>
        <v>2515011</v>
      </c>
      <c r="O20" s="7">
        <f>'APPENDIX 5'!O20+'APPENDIX 6'!O20+'APPENDIX 7'!O20+'APPENDIX 8'!O20+'APPENDIX 9'!O20+'APPENDIX 10'!O20+'APPENDIX 11'!O20</f>
        <v>0</v>
      </c>
      <c r="P20" s="7">
        <f>'APPENDIX 5'!P20+'APPENDIX 6'!P20+'APPENDIX 7'!P20+'APPENDIX 8'!P20+'APPENDIX 9'!P20+'APPENDIX 10'!P20+'APPENDIX 11'!P20</f>
        <v>0</v>
      </c>
      <c r="Q20" s="8">
        <f>'APPENDIX 5'!Q20+'APPENDIX 6'!Q20+'APPENDIX 7'!Q20+'APPENDIX 8'!Q20+'APPENDIX 9'!Q20+'APPENDIX 10'!Q20+'APPENDIX 11'!Q20</f>
        <v>22236459</v>
      </c>
    </row>
    <row r="21" spans="1:17" ht="29.25" customHeight="1" x14ac:dyDescent="0.3">
      <c r="A21" s="4"/>
      <c r="B21" s="15" t="s">
        <v>36</v>
      </c>
      <c r="C21" s="7">
        <f>'APPENDIX 5'!C21+'APPENDIX 6'!C21+'APPENDIX 7'!C21+'APPENDIX 8'!C21+'APPENDIX 9'!C21+'APPENDIX 10'!C21+'APPENDIX 11'!C21</f>
        <v>10049697</v>
      </c>
      <c r="D21" s="26">
        <f>'APPENDIX 5'!D21+'APPENDIX 6'!D21+'APPENDIX 7'!D21+'APPENDIX 8'!D21+'APPENDIX 9'!D21+'APPENDIX 10'!D21+'APPENDIX 11'!D21</f>
        <v>2605826</v>
      </c>
      <c r="E21" s="7">
        <f>'APPENDIX 5'!E21+'APPENDIX 6'!E21+'APPENDIX 7'!E21+'APPENDIX 8'!E21+'APPENDIX 9'!E21+'APPENDIX 10'!E21+'APPENDIX 11'!E21</f>
        <v>2561865</v>
      </c>
      <c r="F21" s="7">
        <f>'APPENDIX 5'!F21+'APPENDIX 6'!F21+'APPENDIX 7'!F21+'APPENDIX 8'!F21+'APPENDIX 9'!F21+'APPENDIX 10'!F21+'APPENDIX 11'!F21</f>
        <v>0</v>
      </c>
      <c r="G21" s="7">
        <f>'APPENDIX 5'!G21+'APPENDIX 6'!G21+'APPENDIX 7'!G21+'APPENDIX 8'!G21+'APPENDIX 9'!G21+'APPENDIX 10'!G21+'APPENDIX 11'!G21</f>
        <v>1307844</v>
      </c>
      <c r="H21" s="7">
        <f>'APPENDIX 5'!H21+'APPENDIX 6'!H21+'APPENDIX 7'!H21+'APPENDIX 8'!H21+'APPENDIX 9'!H21+'APPENDIX 10'!H21+'APPENDIX 11'!H21</f>
        <v>0</v>
      </c>
      <c r="I21" s="7">
        <f>'APPENDIX 5'!I21+'APPENDIX 6'!I21+'APPENDIX 7'!I21+'APPENDIX 8'!I21+'APPENDIX 9'!I21+'APPENDIX 10'!I21+'APPENDIX 11'!I21</f>
        <v>0</v>
      </c>
      <c r="J21" s="7">
        <f>'APPENDIX 5'!J21+'APPENDIX 6'!J21+'APPENDIX 7'!J21+'APPENDIX 8'!J21+'APPENDIX 9'!J21+'APPENDIX 10'!J21+'APPENDIX 11'!J21</f>
        <v>0</v>
      </c>
      <c r="K21" s="7">
        <f>'APPENDIX 5'!K21+'APPENDIX 6'!K21+'APPENDIX 7'!K21+'APPENDIX 8'!K21+'APPENDIX 9'!K21+'APPENDIX 10'!K21+'APPENDIX 11'!K21</f>
        <v>0</v>
      </c>
      <c r="L21" s="7">
        <f>'APPENDIX 5'!L21+'APPENDIX 6'!L21+'APPENDIX 7'!L21+'APPENDIX 8'!L21+'APPENDIX 9'!L21+'APPENDIX 10'!L21+'APPENDIX 11'!L21</f>
        <v>181777</v>
      </c>
      <c r="M21" s="7">
        <f>'APPENDIX 5'!M21+'APPENDIX 6'!M21+'APPENDIX 7'!M21+'APPENDIX 8'!M21+'APPENDIX 9'!M21+'APPENDIX 10'!M21+'APPENDIX 11'!M21</f>
        <v>611199</v>
      </c>
      <c r="N21" s="7">
        <f>'APPENDIX 5'!N21+'APPENDIX 6'!N21+'APPENDIX 7'!N21+'APPENDIX 8'!N21+'APPENDIX 9'!N21+'APPENDIX 10'!N21+'APPENDIX 11'!N21</f>
        <v>369689</v>
      </c>
      <c r="O21" s="7">
        <f>'APPENDIX 5'!O21+'APPENDIX 6'!O21+'APPENDIX 7'!O21+'APPENDIX 8'!O21+'APPENDIX 9'!O21+'APPENDIX 10'!O21+'APPENDIX 11'!O21</f>
        <v>0</v>
      </c>
      <c r="P21" s="7">
        <f>'APPENDIX 5'!P21+'APPENDIX 6'!P21+'APPENDIX 7'!P21+'APPENDIX 8'!P21+'APPENDIX 9'!P21+'APPENDIX 10'!P21+'APPENDIX 11'!P21</f>
        <v>0</v>
      </c>
      <c r="Q21" s="8">
        <f>'APPENDIX 5'!Q21+'APPENDIX 6'!Q21+'APPENDIX 7'!Q21+'APPENDIX 8'!Q21+'APPENDIX 9'!Q21+'APPENDIX 10'!Q21+'APPENDIX 11'!Q21</f>
        <v>12188276</v>
      </c>
    </row>
    <row r="22" spans="1:17" ht="29.25" customHeight="1" x14ac:dyDescent="0.3">
      <c r="A22" s="4"/>
      <c r="B22" s="15" t="s">
        <v>62</v>
      </c>
      <c r="C22" s="7">
        <f>'APPENDIX 5'!C22+'APPENDIX 6'!C22+'APPENDIX 7'!C22+'APPENDIX 8'!C22+'APPENDIX 9'!C22+'APPENDIX 10'!C22+'APPENDIX 11'!C22</f>
        <v>679059</v>
      </c>
      <c r="D22" s="26">
        <f>'APPENDIX 5'!D22+'APPENDIX 6'!D22+'APPENDIX 7'!D22+'APPENDIX 8'!D22+'APPENDIX 9'!D22+'APPENDIX 10'!D22+'APPENDIX 11'!D22</f>
        <v>609958</v>
      </c>
      <c r="E22" s="7">
        <f>'APPENDIX 5'!E22+'APPENDIX 6'!E22+'APPENDIX 7'!E22+'APPENDIX 8'!E22+'APPENDIX 9'!E22+'APPENDIX 10'!E22+'APPENDIX 11'!E22</f>
        <v>529280</v>
      </c>
      <c r="F22" s="7">
        <f>'APPENDIX 5'!F22+'APPENDIX 6'!F22+'APPENDIX 7'!F22+'APPENDIX 8'!F22+'APPENDIX 9'!F22+'APPENDIX 10'!F22+'APPENDIX 11'!F22</f>
        <v>0</v>
      </c>
      <c r="G22" s="7">
        <f>'APPENDIX 5'!G22+'APPENDIX 6'!G22+'APPENDIX 7'!G22+'APPENDIX 8'!G22+'APPENDIX 9'!G22+'APPENDIX 10'!G22+'APPENDIX 11'!G22</f>
        <v>272873</v>
      </c>
      <c r="H22" s="7">
        <f>'APPENDIX 5'!H22+'APPENDIX 6'!H22+'APPENDIX 7'!H22+'APPENDIX 8'!H22+'APPENDIX 9'!H22+'APPENDIX 10'!H22+'APPENDIX 11'!H22</f>
        <v>289811</v>
      </c>
      <c r="I22" s="7">
        <f>'APPENDIX 5'!I22+'APPENDIX 6'!I22+'APPENDIX 7'!I22+'APPENDIX 8'!I22+'APPENDIX 9'!I22+'APPENDIX 10'!I22+'APPENDIX 11'!I22</f>
        <v>21008</v>
      </c>
      <c r="J22" s="7">
        <f>'APPENDIX 5'!J22+'APPENDIX 6'!J22+'APPENDIX 7'!J22+'APPENDIX 8'!J22+'APPENDIX 9'!J22+'APPENDIX 10'!J22+'APPENDIX 11'!J22</f>
        <v>0</v>
      </c>
      <c r="K22" s="7">
        <f>'APPENDIX 5'!K22+'APPENDIX 6'!K22+'APPENDIX 7'!K22+'APPENDIX 8'!K22+'APPENDIX 9'!K22+'APPENDIX 10'!K22+'APPENDIX 11'!K22</f>
        <v>0</v>
      </c>
      <c r="L22" s="7">
        <f>'APPENDIX 5'!L22+'APPENDIX 6'!L22+'APPENDIX 7'!L22+'APPENDIX 8'!L22+'APPENDIX 9'!L22+'APPENDIX 10'!L22+'APPENDIX 11'!L22</f>
        <v>49863</v>
      </c>
      <c r="M22" s="7">
        <f>'APPENDIX 5'!M22+'APPENDIX 6'!M22+'APPENDIX 7'!M22+'APPENDIX 8'!M22+'APPENDIX 9'!M22+'APPENDIX 10'!M22+'APPENDIX 11'!M22</f>
        <v>219918</v>
      </c>
      <c r="N22" s="7">
        <f>'APPENDIX 5'!N22+'APPENDIX 6'!N22+'APPENDIX 7'!N22+'APPENDIX 8'!N22+'APPENDIX 9'!N22+'APPENDIX 10'!N22+'APPENDIX 11'!N22</f>
        <v>77966</v>
      </c>
      <c r="O22" s="7">
        <f>'APPENDIX 5'!O22+'APPENDIX 6'!O22+'APPENDIX 7'!O22+'APPENDIX 8'!O22+'APPENDIX 9'!O22+'APPENDIX 10'!O22+'APPENDIX 11'!O22</f>
        <v>0</v>
      </c>
      <c r="P22" s="7">
        <f>'APPENDIX 5'!P22+'APPENDIX 6'!P22+'APPENDIX 7'!P22+'APPENDIX 8'!P22+'APPENDIX 9'!P22+'APPENDIX 10'!P22+'APPENDIX 11'!P22</f>
        <v>-181729</v>
      </c>
      <c r="Q22" s="8">
        <f>'APPENDIX 5'!Q22+'APPENDIX 6'!Q22+'APPENDIX 7'!Q22+'APPENDIX 8'!Q22+'APPENDIX 9'!Q22+'APPENDIX 10'!Q22+'APPENDIX 11'!Q22</f>
        <v>887432</v>
      </c>
    </row>
    <row r="23" spans="1:17" ht="29.25" customHeight="1" x14ac:dyDescent="0.3">
      <c r="A23" s="4"/>
      <c r="B23" s="15" t="s">
        <v>63</v>
      </c>
      <c r="C23" s="7">
        <f>'APPENDIX 5'!C23+'APPENDIX 6'!C23+'APPENDIX 7'!C23+'APPENDIX 8'!C23+'APPENDIX 9'!C23+'APPENDIX 10'!C23+'APPENDIX 11'!C23</f>
        <v>10554248</v>
      </c>
      <c r="D23" s="26">
        <f>'APPENDIX 5'!D23+'APPENDIX 6'!D23+'APPENDIX 7'!D23+'APPENDIX 8'!D23+'APPENDIX 9'!D23+'APPENDIX 10'!D23+'APPENDIX 11'!D23</f>
        <v>1919636</v>
      </c>
      <c r="E23" s="7">
        <f>'APPENDIX 5'!E23+'APPENDIX 6'!E23+'APPENDIX 7'!E23+'APPENDIX 8'!E23+'APPENDIX 9'!E23+'APPENDIX 10'!E23+'APPENDIX 11'!E23</f>
        <v>1732093</v>
      </c>
      <c r="F23" s="7">
        <f>'APPENDIX 5'!F23+'APPENDIX 6'!F23+'APPENDIX 7'!F23+'APPENDIX 8'!F23+'APPENDIX 9'!F23+'APPENDIX 10'!F23+'APPENDIX 11'!F23</f>
        <v>477305</v>
      </c>
      <c r="G23" s="7">
        <f>'APPENDIX 5'!G23+'APPENDIX 6'!G23+'APPENDIX 7'!G23+'APPENDIX 8'!G23+'APPENDIX 9'!G23+'APPENDIX 10'!G23+'APPENDIX 11'!G23</f>
        <v>2012003</v>
      </c>
      <c r="H23" s="7">
        <f>'APPENDIX 5'!H23+'APPENDIX 6'!H23+'APPENDIX 7'!H23+'APPENDIX 8'!H23+'APPENDIX 9'!H23+'APPENDIX 10'!H23+'APPENDIX 11'!H23</f>
        <v>690256</v>
      </c>
      <c r="I23" s="7">
        <f>'APPENDIX 5'!I23+'APPENDIX 6'!I23+'APPENDIX 7'!I23+'APPENDIX 8'!I23+'APPENDIX 9'!I23+'APPENDIX 10'!I23+'APPENDIX 11'!I23</f>
        <v>1347353</v>
      </c>
      <c r="J23" s="7">
        <f>'APPENDIX 5'!J23+'APPENDIX 6'!J23+'APPENDIX 7'!J23+'APPENDIX 8'!J23+'APPENDIX 9'!J23+'APPENDIX 10'!J23+'APPENDIX 11'!J23</f>
        <v>0</v>
      </c>
      <c r="K23" s="7">
        <f>'APPENDIX 5'!K23+'APPENDIX 6'!K23+'APPENDIX 7'!K23+'APPENDIX 8'!K23+'APPENDIX 9'!K23+'APPENDIX 10'!K23+'APPENDIX 11'!K23</f>
        <v>978</v>
      </c>
      <c r="L23" s="7">
        <f>'APPENDIX 5'!L23+'APPENDIX 6'!L23+'APPENDIX 7'!L23+'APPENDIX 8'!L23+'APPENDIX 9'!L23+'APPENDIX 10'!L23+'APPENDIX 11'!L23</f>
        <v>198786</v>
      </c>
      <c r="M23" s="7">
        <f>'APPENDIX 5'!M23+'APPENDIX 6'!M23+'APPENDIX 7'!M23+'APPENDIX 8'!M23+'APPENDIX 9'!M23+'APPENDIX 10'!M23+'APPENDIX 11'!M23</f>
        <v>901721</v>
      </c>
      <c r="N23" s="7">
        <f>'APPENDIX 5'!N23+'APPENDIX 6'!N23+'APPENDIX 7'!N23+'APPENDIX 8'!N23+'APPENDIX 9'!N23+'APPENDIX 10'!N23+'APPENDIX 11'!N23</f>
        <v>1849261</v>
      </c>
      <c r="O23" s="7">
        <f>'APPENDIX 5'!O23+'APPENDIX 6'!O23+'APPENDIX 7'!O23+'APPENDIX 8'!O23+'APPENDIX 9'!O23+'APPENDIX 10'!O23+'APPENDIX 11'!O23</f>
        <v>58726</v>
      </c>
      <c r="P23" s="7">
        <f>'APPENDIX 5'!P23+'APPENDIX 6'!P23+'APPENDIX 7'!P23+'APPENDIX 8'!P23+'APPENDIX 9'!P23+'APPENDIX 10'!P23+'APPENDIX 11'!P23</f>
        <v>-287670</v>
      </c>
      <c r="Q23" s="8">
        <f>'APPENDIX 5'!Q23+'APPENDIX 6'!Q23+'APPENDIX 7'!Q23+'APPENDIX 8'!Q23+'APPENDIX 9'!Q23+'APPENDIX 10'!Q23+'APPENDIX 11'!Q23</f>
        <v>11702756</v>
      </c>
    </row>
    <row r="24" spans="1:17" ht="29.25" customHeight="1" x14ac:dyDescent="0.3">
      <c r="A24" s="4"/>
      <c r="B24" s="15" t="s">
        <v>64</v>
      </c>
      <c r="C24" s="7">
        <f>'APPENDIX 5'!C24+'APPENDIX 6'!C24+'APPENDIX 7'!C24+'APPENDIX 8'!C24+'APPENDIX 9'!C24+'APPENDIX 10'!C24+'APPENDIX 11'!C24</f>
        <v>2109509</v>
      </c>
      <c r="D24" s="7">
        <f>'APPENDIX 5'!D24+'APPENDIX 6'!D24+'APPENDIX 7'!D24+'APPENDIX 8'!D24+'APPENDIX 9'!D24+'APPENDIX 10'!D24+'APPENDIX 11'!D24</f>
        <v>5368394</v>
      </c>
      <c r="E24" s="7">
        <f>'APPENDIX 5'!E24+'APPENDIX 6'!E24+'APPENDIX 7'!E24+'APPENDIX 8'!E24+'APPENDIX 9'!E24+'APPENDIX 10'!E24+'APPENDIX 11'!E24</f>
        <v>4351422</v>
      </c>
      <c r="F24" s="7">
        <f>'APPENDIX 5'!F24+'APPENDIX 6'!F24+'APPENDIX 7'!F24+'APPENDIX 8'!F24+'APPENDIX 9'!F24+'APPENDIX 10'!F24+'APPENDIX 11'!F24</f>
        <v>0</v>
      </c>
      <c r="G24" s="7">
        <f>'APPENDIX 5'!G24+'APPENDIX 6'!G24+'APPENDIX 7'!G24+'APPENDIX 8'!G24+'APPENDIX 9'!G24+'APPENDIX 10'!G24+'APPENDIX 11'!G24</f>
        <v>2936281</v>
      </c>
      <c r="H24" s="7">
        <f>'APPENDIX 5'!H24+'APPENDIX 6'!H24+'APPENDIX 7'!H24+'APPENDIX 8'!H24+'APPENDIX 9'!H24+'APPENDIX 10'!H24+'APPENDIX 11'!H24</f>
        <v>2945170</v>
      </c>
      <c r="I24" s="7">
        <f>'APPENDIX 5'!I24+'APPENDIX 6'!I24+'APPENDIX 7'!I24+'APPENDIX 8'!I24+'APPENDIX 9'!I24+'APPENDIX 10'!I24+'APPENDIX 11'!I24</f>
        <v>0</v>
      </c>
      <c r="J24" s="7">
        <f>'APPENDIX 5'!J24+'APPENDIX 6'!J24+'APPENDIX 7'!J24+'APPENDIX 8'!J24+'APPENDIX 9'!J24+'APPENDIX 10'!J24+'APPENDIX 11'!J24</f>
        <v>0</v>
      </c>
      <c r="K24" s="7">
        <f>'APPENDIX 5'!K24+'APPENDIX 6'!K24+'APPENDIX 7'!K24+'APPENDIX 8'!K24+'APPENDIX 9'!K24+'APPENDIX 10'!K24+'APPENDIX 11'!K24</f>
        <v>0</v>
      </c>
      <c r="L24" s="7">
        <f>'APPENDIX 5'!L24+'APPENDIX 6'!L24+'APPENDIX 7'!L24+'APPENDIX 8'!L24+'APPENDIX 9'!L24+'APPENDIX 10'!L24+'APPENDIX 11'!L24</f>
        <v>230378</v>
      </c>
      <c r="M24" s="7">
        <f>'APPENDIX 5'!M24+'APPENDIX 6'!M24+'APPENDIX 7'!M24+'APPENDIX 8'!M24+'APPENDIX 9'!M24+'APPENDIX 10'!M24+'APPENDIX 11'!M24</f>
        <v>411994</v>
      </c>
      <c r="N24" s="7">
        <f>'APPENDIX 5'!N24+'APPENDIX 6'!N24+'APPENDIX 7'!N24+'APPENDIX 8'!N24+'APPENDIX 9'!N24+'APPENDIX 10'!N24+'APPENDIX 11'!N24</f>
        <v>146828</v>
      </c>
      <c r="O24" s="7">
        <f>'APPENDIX 5'!O24+'APPENDIX 6'!O24+'APPENDIX 7'!O24+'APPENDIX 8'!O24+'APPENDIX 9'!O24+'APPENDIX 10'!O24+'APPENDIX 11'!O24</f>
        <v>0</v>
      </c>
      <c r="P24" s="7">
        <f>'APPENDIX 5'!P24+'APPENDIX 6'!P24+'APPENDIX 7'!P24+'APPENDIX 8'!P24+'APPENDIX 9'!P24+'APPENDIX 10'!P24+'APPENDIX 11'!P24</f>
        <v>7444</v>
      </c>
      <c r="Q24" s="8">
        <f>'APPENDIX 5'!Q24+'APPENDIX 6'!Q24+'APPENDIX 7'!Q24+'APPENDIX 8'!Q24+'APPENDIX 9'!Q24+'APPENDIX 10'!Q24+'APPENDIX 11'!Q24</f>
        <v>3012775</v>
      </c>
    </row>
    <row r="25" spans="1:17" ht="29.25" customHeight="1" x14ac:dyDescent="0.3">
      <c r="A25" s="4"/>
      <c r="B25" s="15" t="s">
        <v>188</v>
      </c>
      <c r="C25" s="7">
        <f>'APPENDIX 5'!C25+'APPENDIX 6'!C25+'APPENDIX 7'!C25+'APPENDIX 8'!C25+'APPENDIX 9'!C25+'APPENDIX 10'!C25+'APPENDIX 11'!C25</f>
        <v>-672642</v>
      </c>
      <c r="D25" s="7">
        <f>'APPENDIX 5'!D25+'APPENDIX 6'!D25+'APPENDIX 7'!D25+'APPENDIX 8'!D25+'APPENDIX 9'!D25+'APPENDIX 10'!D25+'APPENDIX 11'!D25</f>
        <v>318189</v>
      </c>
      <c r="E25" s="7">
        <f>'APPENDIX 5'!E25+'APPENDIX 6'!E25+'APPENDIX 7'!E25+'APPENDIX 8'!E25+'APPENDIX 9'!E25+'APPENDIX 10'!E25+'APPENDIX 11'!E25</f>
        <v>265231</v>
      </c>
      <c r="F25" s="7">
        <f>'APPENDIX 5'!F25+'APPENDIX 6'!F25+'APPENDIX 7'!F25+'APPENDIX 8'!F25+'APPENDIX 9'!F25+'APPENDIX 10'!F25+'APPENDIX 11'!F25</f>
        <v>19463</v>
      </c>
      <c r="G25" s="7">
        <f>'APPENDIX 5'!G25+'APPENDIX 6'!G25+'APPENDIX 7'!G25+'APPENDIX 8'!G25+'APPENDIX 9'!G25+'APPENDIX 10'!G25+'APPENDIX 11'!G25</f>
        <v>152451</v>
      </c>
      <c r="H25" s="7">
        <f>'APPENDIX 5'!H25+'APPENDIX 6'!H25+'APPENDIX 7'!H25+'APPENDIX 8'!H25+'APPENDIX 9'!H25+'APPENDIX 10'!H25+'APPENDIX 11'!H25</f>
        <v>115028</v>
      </c>
      <c r="I25" s="7">
        <f>'APPENDIX 5'!I25+'APPENDIX 6'!I25+'APPENDIX 7'!I25+'APPENDIX 8'!I25+'APPENDIX 9'!I25+'APPENDIX 10'!I25+'APPENDIX 11'!I25</f>
        <v>0</v>
      </c>
      <c r="J25" s="7">
        <f>'APPENDIX 5'!J25+'APPENDIX 6'!J25+'APPENDIX 7'!J25+'APPENDIX 8'!J25+'APPENDIX 9'!J25+'APPENDIX 10'!J25+'APPENDIX 11'!J25</f>
        <v>0</v>
      </c>
      <c r="K25" s="7">
        <f>'APPENDIX 5'!K25+'APPENDIX 6'!K25+'APPENDIX 7'!K25+'APPENDIX 8'!K25+'APPENDIX 9'!K25+'APPENDIX 10'!K25+'APPENDIX 11'!K25</f>
        <v>0</v>
      </c>
      <c r="L25" s="7">
        <f>'APPENDIX 5'!L25+'APPENDIX 6'!L25+'APPENDIX 7'!L25+'APPENDIX 8'!L25+'APPENDIX 9'!L25+'APPENDIX 10'!L25+'APPENDIX 11'!L25</f>
        <v>60317</v>
      </c>
      <c r="M25" s="7">
        <f>'APPENDIX 5'!M25+'APPENDIX 6'!M25+'APPENDIX 7'!M25+'APPENDIX 8'!M25+'APPENDIX 9'!M25+'APPENDIX 10'!M25+'APPENDIX 11'!M25</f>
        <v>77117</v>
      </c>
      <c r="N25" s="7">
        <f>'APPENDIX 5'!N25+'APPENDIX 6'!N25+'APPENDIX 7'!N25+'APPENDIX 8'!N25+'APPENDIX 9'!N25+'APPENDIX 10'!N25+'APPENDIX 11'!N25</f>
        <v>32307</v>
      </c>
      <c r="O25" s="7">
        <f>'APPENDIX 5'!O25+'APPENDIX 6'!O25+'APPENDIX 7'!O25+'APPENDIX 8'!O25+'APPENDIX 9'!O25+'APPENDIX 10'!O25+'APPENDIX 11'!O25</f>
        <v>1256</v>
      </c>
      <c r="P25" s="7">
        <f>'APPENDIX 5'!P25+'APPENDIX 6'!P25+'APPENDIX 7'!P25+'APPENDIX 8'!P25+'APPENDIX 9'!P25+'APPENDIX 10'!P25+'APPENDIX 11'!P25</f>
        <v>0</v>
      </c>
      <c r="Q25" s="8">
        <f>'APPENDIX 5'!Q25+'APPENDIX 6'!Q25+'APPENDIX 7'!Q25+'APPENDIX 8'!Q25+'APPENDIX 9'!Q25+'APPENDIX 10'!Q25+'APPENDIX 11'!Q25</f>
        <v>-609360</v>
      </c>
    </row>
    <row r="26" spans="1:17" ht="29.25" customHeight="1" x14ac:dyDescent="0.3">
      <c r="A26" s="4"/>
      <c r="B26" s="15" t="s">
        <v>189</v>
      </c>
      <c r="C26" s="7">
        <f>'APPENDIX 5'!C26+'APPENDIX 6'!C26+'APPENDIX 7'!C26+'APPENDIX 8'!C26+'APPENDIX 9'!C26+'APPENDIX 10'!C26+'APPENDIX 11'!C26</f>
        <v>1066476</v>
      </c>
      <c r="D26" s="7">
        <f>'APPENDIX 5'!D26+'APPENDIX 6'!D26+'APPENDIX 7'!D26+'APPENDIX 8'!D26+'APPENDIX 9'!D26+'APPENDIX 10'!D26+'APPENDIX 11'!D26</f>
        <v>221543</v>
      </c>
      <c r="E26" s="7">
        <f>'APPENDIX 5'!E26+'APPENDIX 6'!E26+'APPENDIX 7'!E26+'APPENDIX 8'!E26+'APPENDIX 9'!E26+'APPENDIX 10'!E26+'APPENDIX 11'!E26</f>
        <v>203365</v>
      </c>
      <c r="F26" s="7">
        <f>'APPENDIX 5'!F26+'APPENDIX 6'!F26+'APPENDIX 7'!F26+'APPENDIX 8'!F26+'APPENDIX 9'!F26+'APPENDIX 10'!F26+'APPENDIX 11'!F26</f>
        <v>0</v>
      </c>
      <c r="G26" s="7">
        <f>'APPENDIX 5'!G26+'APPENDIX 6'!G26+'APPENDIX 7'!G26+'APPENDIX 8'!G26+'APPENDIX 9'!G26+'APPENDIX 10'!G26+'APPENDIX 11'!G26</f>
        <v>211632</v>
      </c>
      <c r="H26" s="7">
        <f>'APPENDIX 5'!H26+'APPENDIX 6'!H26+'APPENDIX 7'!H26+'APPENDIX 8'!H26+'APPENDIX 9'!H26+'APPENDIX 10'!H26+'APPENDIX 11'!H26</f>
        <v>208930</v>
      </c>
      <c r="I26" s="7">
        <f>'APPENDIX 5'!I26+'APPENDIX 6'!I26+'APPENDIX 7'!I26+'APPENDIX 8'!I26+'APPENDIX 9'!I26+'APPENDIX 10'!I26+'APPENDIX 11'!I26</f>
        <v>0</v>
      </c>
      <c r="J26" s="7">
        <f>'APPENDIX 5'!J26+'APPENDIX 6'!J26+'APPENDIX 7'!J26+'APPENDIX 8'!J26+'APPENDIX 9'!J26+'APPENDIX 10'!J26+'APPENDIX 11'!J26</f>
        <v>0</v>
      </c>
      <c r="K26" s="7">
        <f>'APPENDIX 5'!K26+'APPENDIX 6'!K26+'APPENDIX 7'!K26+'APPENDIX 8'!K26+'APPENDIX 9'!K26+'APPENDIX 10'!K26+'APPENDIX 11'!K26</f>
        <v>0</v>
      </c>
      <c r="L26" s="7">
        <f>'APPENDIX 5'!L26+'APPENDIX 6'!L26+'APPENDIX 7'!L26+'APPENDIX 8'!L26+'APPENDIX 9'!L26+'APPENDIX 10'!L26+'APPENDIX 11'!L26</f>
        <v>3869</v>
      </c>
      <c r="M26" s="7">
        <f>'APPENDIX 5'!M26+'APPENDIX 6'!M26+'APPENDIX 7'!M26+'APPENDIX 8'!M26+'APPENDIX 9'!M26+'APPENDIX 10'!M26+'APPENDIX 11'!M26</f>
        <v>68408</v>
      </c>
      <c r="N26" s="7">
        <f>'APPENDIX 5'!N26+'APPENDIX 6'!N26+'APPENDIX 7'!N26+'APPENDIX 8'!N26+'APPENDIX 9'!N26+'APPENDIX 10'!N26+'APPENDIX 11'!N26</f>
        <v>119115</v>
      </c>
      <c r="O26" s="7">
        <f>'APPENDIX 5'!O26+'APPENDIX 6'!O26+'APPENDIX 7'!O26+'APPENDIX 8'!O26+'APPENDIX 9'!O26+'APPENDIX 10'!O26+'APPENDIX 11'!O26</f>
        <v>0</v>
      </c>
      <c r="P26" s="7">
        <f>'APPENDIX 5'!P26+'APPENDIX 6'!P26+'APPENDIX 7'!P26+'APPENDIX 8'!P26+'APPENDIX 9'!P26+'APPENDIX 10'!P26+'APPENDIX 11'!P26</f>
        <v>0</v>
      </c>
      <c r="Q26" s="8">
        <f>'APPENDIX 5'!Q26+'APPENDIX 6'!Q26+'APPENDIX 7'!Q26+'APPENDIX 8'!Q26+'APPENDIX 9'!Q26+'APPENDIX 10'!Q26+'APPENDIX 11'!Q26</f>
        <v>1107747</v>
      </c>
    </row>
    <row r="27" spans="1:17" ht="29.25" customHeight="1" x14ac:dyDescent="0.3">
      <c r="A27" s="4"/>
      <c r="B27" s="15" t="s">
        <v>212</v>
      </c>
      <c r="C27" s="7">
        <f>'APPENDIX 5'!C27+'APPENDIX 6'!C27+'APPENDIX 7'!C27+'APPENDIX 8'!C27+'APPENDIX 9'!C27+'APPENDIX 10'!C27+'APPENDIX 11'!C27</f>
        <v>20298148</v>
      </c>
      <c r="D27" s="7">
        <f>'APPENDIX 5'!D27+'APPENDIX 6'!D27+'APPENDIX 7'!D27+'APPENDIX 8'!D27+'APPENDIX 9'!D27+'APPENDIX 10'!D27+'APPENDIX 11'!D27</f>
        <v>4738729</v>
      </c>
      <c r="E27" s="7">
        <f>'APPENDIX 5'!E27+'APPENDIX 6'!E27+'APPENDIX 7'!E27+'APPENDIX 8'!E27+'APPENDIX 9'!E27+'APPENDIX 10'!E27+'APPENDIX 11'!E27</f>
        <v>4339407</v>
      </c>
      <c r="F27" s="7">
        <f>'APPENDIX 5'!F27+'APPENDIX 6'!F27+'APPENDIX 7'!F27+'APPENDIX 8'!F27+'APPENDIX 9'!F27+'APPENDIX 10'!F27+'APPENDIX 11'!F27</f>
        <v>0</v>
      </c>
      <c r="G27" s="7">
        <f>'APPENDIX 5'!G27+'APPENDIX 6'!G27+'APPENDIX 7'!G27+'APPENDIX 8'!G27+'APPENDIX 9'!G27+'APPENDIX 10'!G27+'APPENDIX 11'!G27</f>
        <v>4033148</v>
      </c>
      <c r="H27" s="7">
        <f>'APPENDIX 5'!H27+'APPENDIX 6'!H27+'APPENDIX 7'!H27+'APPENDIX 8'!H27+'APPENDIX 9'!H27+'APPENDIX 10'!H27+'APPENDIX 11'!H27</f>
        <v>4035716</v>
      </c>
      <c r="I27" s="7">
        <f>'APPENDIX 5'!I27+'APPENDIX 6'!I27+'APPENDIX 7'!I27+'APPENDIX 8'!I27+'APPENDIX 9'!I27+'APPENDIX 10'!I27+'APPENDIX 11'!I27</f>
        <v>0</v>
      </c>
      <c r="J27" s="7">
        <f>'APPENDIX 5'!J27+'APPENDIX 6'!J27+'APPENDIX 7'!J27+'APPENDIX 8'!J27+'APPENDIX 9'!J27+'APPENDIX 10'!J27+'APPENDIX 11'!J27</f>
        <v>0</v>
      </c>
      <c r="K27" s="7">
        <f>'APPENDIX 5'!K27+'APPENDIX 6'!K27+'APPENDIX 7'!K27+'APPENDIX 8'!K27+'APPENDIX 9'!K27+'APPENDIX 10'!K27+'APPENDIX 11'!K27</f>
        <v>0</v>
      </c>
      <c r="L27" s="7">
        <f>'APPENDIX 5'!L27+'APPENDIX 6'!L27+'APPENDIX 7'!L27+'APPENDIX 8'!L27+'APPENDIX 9'!L27+'APPENDIX 10'!L27+'APPENDIX 11'!L27</f>
        <v>433733</v>
      </c>
      <c r="M27" s="7">
        <f>'APPENDIX 5'!M27+'APPENDIX 6'!M27+'APPENDIX 7'!M27+'APPENDIX 8'!M27+'APPENDIX 9'!M27+'APPENDIX 10'!M27+'APPENDIX 11'!M27</f>
        <v>877354</v>
      </c>
      <c r="N27" s="7">
        <f>'APPENDIX 5'!N27+'APPENDIX 6'!N27+'APPENDIX 7'!N27+'APPENDIX 8'!N27+'APPENDIX 9'!N27+'APPENDIX 10'!N27+'APPENDIX 11'!N27</f>
        <v>1733756</v>
      </c>
      <c r="O27" s="7">
        <f>'APPENDIX 5'!O27+'APPENDIX 6'!O27+'APPENDIX 7'!O27+'APPENDIX 8'!O27+'APPENDIX 9'!O27+'APPENDIX 10'!O27+'APPENDIX 11'!O27</f>
        <v>-48608</v>
      </c>
      <c r="P27" s="7">
        <f>'APPENDIX 5'!P27+'APPENDIX 6'!P27+'APPENDIX 7'!P27+'APPENDIX 8'!P27+'APPENDIX 9'!P27+'APPENDIX 10'!P27+'APPENDIX 11'!P27</f>
        <v>473039</v>
      </c>
      <c r="Q27" s="8">
        <f>'APPENDIX 5'!Q27+'APPENDIX 6'!Q27+'APPENDIX 7'!Q27+'APPENDIX 8'!Q27+'APPENDIX 9'!Q27+'APPENDIX 10'!Q27+'APPENDIX 11'!Q27</f>
        <v>20600075</v>
      </c>
    </row>
    <row r="28" spans="1:17" ht="29.25" customHeight="1" x14ac:dyDescent="0.3">
      <c r="A28" s="4"/>
      <c r="B28" s="15" t="s">
        <v>40</v>
      </c>
      <c r="C28" s="7">
        <f>'APPENDIX 5'!C28+'APPENDIX 6'!C28+'APPENDIX 7'!C28+'APPENDIX 8'!C28+'APPENDIX 9'!C28+'APPENDIX 10'!C28+'APPENDIX 11'!C28</f>
        <v>67484</v>
      </c>
      <c r="D28" s="7">
        <f>'APPENDIX 5'!D28+'APPENDIX 6'!D28+'APPENDIX 7'!D28+'APPENDIX 8'!D28+'APPENDIX 9'!D28+'APPENDIX 10'!D28+'APPENDIX 11'!D28</f>
        <v>58896</v>
      </c>
      <c r="E28" s="7">
        <f>'APPENDIX 5'!E28+'APPENDIX 6'!E28+'APPENDIX 7'!E28+'APPENDIX 8'!E28+'APPENDIX 9'!E28+'APPENDIX 10'!E28+'APPENDIX 11'!E28</f>
        <v>37482</v>
      </c>
      <c r="F28" s="7">
        <f>'APPENDIX 5'!F28+'APPENDIX 6'!F28+'APPENDIX 7'!F28+'APPENDIX 8'!F28+'APPENDIX 9'!F28+'APPENDIX 10'!F28+'APPENDIX 11'!F28</f>
        <v>0</v>
      </c>
      <c r="G28" s="7">
        <f>'APPENDIX 5'!G28+'APPENDIX 6'!G28+'APPENDIX 7'!G28+'APPENDIX 8'!G28+'APPENDIX 9'!G28+'APPENDIX 10'!G28+'APPENDIX 11'!G28</f>
        <v>1488</v>
      </c>
      <c r="H28" s="7">
        <f>'APPENDIX 5'!H28+'APPENDIX 6'!H28+'APPENDIX 7'!H28+'APPENDIX 8'!H28+'APPENDIX 9'!H28+'APPENDIX 10'!H28+'APPENDIX 11'!H28</f>
        <v>0</v>
      </c>
      <c r="I28" s="7">
        <f>'APPENDIX 5'!I28+'APPENDIX 6'!I28+'APPENDIX 7'!I28+'APPENDIX 8'!I28+'APPENDIX 9'!I28+'APPENDIX 10'!I28+'APPENDIX 11'!I28</f>
        <v>0</v>
      </c>
      <c r="J28" s="7">
        <f>'APPENDIX 5'!J28+'APPENDIX 6'!J28+'APPENDIX 7'!J28+'APPENDIX 8'!J28+'APPENDIX 9'!J28+'APPENDIX 10'!J28+'APPENDIX 11'!J28</f>
        <v>0</v>
      </c>
      <c r="K28" s="7">
        <f>'APPENDIX 5'!K28+'APPENDIX 6'!K28+'APPENDIX 7'!K28+'APPENDIX 8'!K28+'APPENDIX 9'!K28+'APPENDIX 10'!K28+'APPENDIX 11'!K28</f>
        <v>11465</v>
      </c>
      <c r="L28" s="7">
        <f>'APPENDIX 5'!L28+'APPENDIX 6'!L28+'APPENDIX 7'!L28+'APPENDIX 8'!L28+'APPENDIX 9'!L28+'APPENDIX 10'!L28+'APPENDIX 11'!L28</f>
        <v>221</v>
      </c>
      <c r="M28" s="7">
        <f>'APPENDIX 5'!M28+'APPENDIX 6'!M28+'APPENDIX 7'!M28+'APPENDIX 8'!M28+'APPENDIX 9'!M28+'APPENDIX 10'!M28+'APPENDIX 11'!M28</f>
        <v>4776</v>
      </c>
      <c r="N28" s="7">
        <f>'APPENDIX 5'!N28+'APPENDIX 6'!N28+'APPENDIX 7'!N28+'APPENDIX 8'!N28+'APPENDIX 9'!N28+'APPENDIX 10'!N28+'APPENDIX 11'!N28</f>
        <v>14579</v>
      </c>
      <c r="O28" s="7">
        <f>'APPENDIX 5'!O28+'APPENDIX 6'!O28+'APPENDIX 7'!O28+'APPENDIX 8'!O28+'APPENDIX 9'!O28+'APPENDIX 10'!O28+'APPENDIX 11'!O28</f>
        <v>0</v>
      </c>
      <c r="P28" s="7">
        <f>'APPENDIX 5'!P28+'APPENDIX 6'!P28+'APPENDIX 7'!P28+'APPENDIX 8'!P28+'APPENDIX 9'!P28+'APPENDIX 10'!P28+'APPENDIX 11'!P28</f>
        <v>0</v>
      </c>
      <c r="Q28" s="8">
        <f>'APPENDIX 5'!Q28+'APPENDIX 6'!Q28+'APPENDIX 7'!Q28+'APPENDIX 8'!Q28+'APPENDIX 9'!Q28+'APPENDIX 10'!Q28+'APPENDIX 11'!Q28</f>
        <v>103084</v>
      </c>
    </row>
    <row r="29" spans="1:17" ht="29.25" customHeight="1" x14ac:dyDescent="0.3">
      <c r="A29" s="4"/>
      <c r="B29" s="15" t="s">
        <v>65</v>
      </c>
      <c r="C29" s="7">
        <f>'APPENDIX 5'!C29+'APPENDIX 6'!C29+'APPENDIX 7'!C29+'APPENDIX 8'!C29+'APPENDIX 9'!C29+'APPENDIX 10'!C29+'APPENDIX 11'!C29</f>
        <v>1873950</v>
      </c>
      <c r="D29" s="7">
        <f>'APPENDIX 5'!D29+'APPENDIX 6'!D29+'APPENDIX 7'!D29+'APPENDIX 8'!D29+'APPENDIX 9'!D29+'APPENDIX 10'!D29+'APPENDIX 11'!D29</f>
        <v>778597</v>
      </c>
      <c r="E29" s="7">
        <f>'APPENDIX 5'!E29+'APPENDIX 6'!E29+'APPENDIX 7'!E29+'APPENDIX 8'!E29+'APPENDIX 9'!E29+'APPENDIX 10'!E29+'APPENDIX 11'!E29</f>
        <v>695095</v>
      </c>
      <c r="F29" s="7">
        <f>'APPENDIX 5'!F29+'APPENDIX 6'!F29+'APPENDIX 7'!F29+'APPENDIX 8'!F29+'APPENDIX 9'!F29+'APPENDIX 10'!F29+'APPENDIX 11'!F29</f>
        <v>0</v>
      </c>
      <c r="G29" s="7">
        <f>'APPENDIX 5'!G29+'APPENDIX 6'!G29+'APPENDIX 7'!G29+'APPENDIX 8'!G29+'APPENDIX 9'!G29+'APPENDIX 10'!G29+'APPENDIX 11'!G29</f>
        <v>279983</v>
      </c>
      <c r="H29" s="7">
        <f>'APPENDIX 5'!H29+'APPENDIX 6'!H29+'APPENDIX 7'!H29+'APPENDIX 8'!H29+'APPENDIX 9'!H29+'APPENDIX 10'!H29+'APPENDIX 11'!H29</f>
        <v>328452</v>
      </c>
      <c r="I29" s="7">
        <f>'APPENDIX 5'!I29+'APPENDIX 6'!I29+'APPENDIX 7'!I29+'APPENDIX 8'!I29+'APPENDIX 9'!I29+'APPENDIX 10'!I29+'APPENDIX 11'!I29</f>
        <v>0</v>
      </c>
      <c r="J29" s="7">
        <f>'APPENDIX 5'!J29+'APPENDIX 6'!J29+'APPENDIX 7'!J29+'APPENDIX 8'!J29+'APPENDIX 9'!J29+'APPENDIX 10'!J29+'APPENDIX 11'!J29</f>
        <v>0</v>
      </c>
      <c r="K29" s="7">
        <f>'APPENDIX 5'!K29+'APPENDIX 6'!K29+'APPENDIX 7'!K29+'APPENDIX 8'!K29+'APPENDIX 9'!K29+'APPENDIX 10'!K29+'APPENDIX 11'!K29</f>
        <v>0</v>
      </c>
      <c r="L29" s="7">
        <f>'APPENDIX 5'!L29+'APPENDIX 6'!L29+'APPENDIX 7'!L29+'APPENDIX 8'!L29+'APPENDIX 9'!L29+'APPENDIX 10'!L29+'APPENDIX 11'!L29</f>
        <v>10699</v>
      </c>
      <c r="M29" s="7">
        <f>'APPENDIX 5'!M29+'APPENDIX 6'!M29+'APPENDIX 7'!M29+'APPENDIX 8'!M29+'APPENDIX 9'!M29+'APPENDIX 10'!M29+'APPENDIX 11'!M29</f>
        <v>80499</v>
      </c>
      <c r="N29" s="7">
        <f>'APPENDIX 5'!N29+'APPENDIX 6'!N29+'APPENDIX 7'!N29+'APPENDIX 8'!N29+'APPENDIX 9'!N29+'APPENDIX 10'!N29+'APPENDIX 11'!N29</f>
        <v>146651</v>
      </c>
      <c r="O29" s="7">
        <f>'APPENDIX 5'!O29+'APPENDIX 6'!O29+'APPENDIX 7'!O29+'APPENDIX 8'!O29+'APPENDIX 9'!O29+'APPENDIX 10'!O29+'APPENDIX 11'!O29</f>
        <v>0</v>
      </c>
      <c r="P29" s="7">
        <f>'APPENDIX 5'!P29+'APPENDIX 6'!P29+'APPENDIX 7'!P29+'APPENDIX 8'!P29+'APPENDIX 9'!P29+'APPENDIX 10'!P29+'APPENDIX 11'!P29</f>
        <v>0</v>
      </c>
      <c r="Q29" s="8">
        <f>'APPENDIX 5'!Q29+'APPENDIX 6'!Q29+'APPENDIX 7'!Q29+'APPENDIX 8'!Q29+'APPENDIX 9'!Q29+'APPENDIX 10'!Q29+'APPENDIX 11'!Q29</f>
        <v>2296048</v>
      </c>
    </row>
    <row r="30" spans="1:17" ht="29.25" customHeight="1" x14ac:dyDescent="0.3">
      <c r="A30" s="4"/>
      <c r="B30" s="15" t="s">
        <v>66</v>
      </c>
      <c r="C30" s="7">
        <f>'APPENDIX 5'!C30+'APPENDIX 6'!C30+'APPENDIX 7'!C30+'APPENDIX 8'!C30+'APPENDIX 9'!C30+'APPENDIX 10'!C30+'APPENDIX 11'!C30</f>
        <v>22596</v>
      </c>
      <c r="D30" s="7">
        <f>'APPENDIX 5'!D30+'APPENDIX 6'!D30+'APPENDIX 7'!D30+'APPENDIX 8'!D30+'APPENDIX 9'!D30+'APPENDIX 10'!D30+'APPENDIX 11'!D30</f>
        <v>46507</v>
      </c>
      <c r="E30" s="7">
        <f>'APPENDIX 5'!E30+'APPENDIX 6'!E30+'APPENDIX 7'!E30+'APPENDIX 8'!E30+'APPENDIX 9'!E30+'APPENDIX 10'!E30+'APPENDIX 11'!E30</f>
        <v>35811</v>
      </c>
      <c r="F30" s="7">
        <f>'APPENDIX 5'!F30+'APPENDIX 6'!F30+'APPENDIX 7'!F30+'APPENDIX 8'!F30+'APPENDIX 9'!F30+'APPENDIX 10'!F30+'APPENDIX 11'!F30</f>
        <v>0</v>
      </c>
      <c r="G30" s="7">
        <f>'APPENDIX 5'!G30+'APPENDIX 6'!G30+'APPENDIX 7'!G30+'APPENDIX 8'!G30+'APPENDIX 9'!G30+'APPENDIX 10'!G30+'APPENDIX 11'!G30</f>
        <v>4831</v>
      </c>
      <c r="H30" s="7">
        <f>'APPENDIX 5'!H30+'APPENDIX 6'!H30+'APPENDIX 7'!H30+'APPENDIX 8'!H30+'APPENDIX 9'!H30+'APPENDIX 10'!H30+'APPENDIX 11'!H30</f>
        <v>12875</v>
      </c>
      <c r="I30" s="7">
        <f>'APPENDIX 5'!I30+'APPENDIX 6'!I30+'APPENDIX 7'!I30+'APPENDIX 8'!I30+'APPENDIX 9'!I30+'APPENDIX 10'!I30+'APPENDIX 11'!I30</f>
        <v>0</v>
      </c>
      <c r="J30" s="7">
        <f>'APPENDIX 5'!J30+'APPENDIX 6'!J30+'APPENDIX 7'!J30+'APPENDIX 8'!J30+'APPENDIX 9'!J30+'APPENDIX 10'!J30+'APPENDIX 11'!J30</f>
        <v>0</v>
      </c>
      <c r="K30" s="7">
        <f>'APPENDIX 5'!K30+'APPENDIX 6'!K30+'APPENDIX 7'!K30+'APPENDIX 8'!K30+'APPENDIX 9'!K30+'APPENDIX 10'!K30+'APPENDIX 11'!K30</f>
        <v>0</v>
      </c>
      <c r="L30" s="7">
        <f>'APPENDIX 5'!L30+'APPENDIX 6'!L30+'APPENDIX 7'!L30+'APPENDIX 8'!L30+'APPENDIX 9'!L30+'APPENDIX 10'!L30+'APPENDIX 11'!L30</f>
        <v>3546</v>
      </c>
      <c r="M30" s="7">
        <f>'APPENDIX 5'!M30+'APPENDIX 6'!M30+'APPENDIX 7'!M30+'APPENDIX 8'!M30+'APPENDIX 9'!M30+'APPENDIX 10'!M30+'APPENDIX 11'!M30</f>
        <v>53595</v>
      </c>
      <c r="N30" s="7">
        <f>'APPENDIX 5'!N30+'APPENDIX 6'!N30+'APPENDIX 7'!N30+'APPENDIX 8'!N30+'APPENDIX 9'!N30+'APPENDIX 10'!N30+'APPENDIX 11'!N30</f>
        <v>21549</v>
      </c>
      <c r="O30" s="7">
        <f>'APPENDIX 5'!O30+'APPENDIX 6'!O30+'APPENDIX 7'!O30+'APPENDIX 8'!O30+'APPENDIX 9'!O30+'APPENDIX 10'!O30+'APPENDIX 11'!O30</f>
        <v>0</v>
      </c>
      <c r="P30" s="7">
        <f>'APPENDIX 5'!P30+'APPENDIX 6'!P30+'APPENDIX 7'!P30+'APPENDIX 8'!P30+'APPENDIX 9'!P30+'APPENDIX 10'!P30+'APPENDIX 11'!P30</f>
        <v>0</v>
      </c>
      <c r="Q30" s="8">
        <f>'APPENDIX 5'!Q30+'APPENDIX 6'!Q30+'APPENDIX 7'!Q30+'APPENDIX 8'!Q30+'APPENDIX 9'!Q30+'APPENDIX 10'!Q30+'APPENDIX 11'!Q30</f>
        <v>9940</v>
      </c>
    </row>
    <row r="31" spans="1:17" ht="29.25" customHeight="1" x14ac:dyDescent="0.3">
      <c r="A31" s="4"/>
      <c r="B31" s="15" t="s">
        <v>67</v>
      </c>
      <c r="C31" s="7">
        <f>'APPENDIX 5'!C31+'APPENDIX 6'!C31+'APPENDIX 7'!C31+'APPENDIX 8'!C31+'APPENDIX 9'!C31+'APPENDIX 10'!C31+'APPENDIX 11'!C31</f>
        <v>9440315</v>
      </c>
      <c r="D31" s="7">
        <f>'APPENDIX 5'!D31+'APPENDIX 6'!D31+'APPENDIX 7'!D31+'APPENDIX 8'!D31+'APPENDIX 9'!D31+'APPENDIX 10'!D31+'APPENDIX 11'!D31</f>
        <v>2365623</v>
      </c>
      <c r="E31" s="7">
        <f>'APPENDIX 5'!E31+'APPENDIX 6'!E31+'APPENDIX 7'!E31+'APPENDIX 8'!E31+'APPENDIX 9'!E31+'APPENDIX 10'!E31+'APPENDIX 11'!E31</f>
        <v>1997191</v>
      </c>
      <c r="F31" s="7">
        <f>'APPENDIX 5'!F31+'APPENDIX 6'!F31+'APPENDIX 7'!F31+'APPENDIX 8'!F31+'APPENDIX 9'!F31+'APPENDIX 10'!F31+'APPENDIX 11'!F31</f>
        <v>0</v>
      </c>
      <c r="G31" s="7">
        <f>'APPENDIX 5'!G31+'APPENDIX 6'!G31+'APPENDIX 7'!G31+'APPENDIX 8'!G31+'APPENDIX 9'!G31+'APPENDIX 10'!G31+'APPENDIX 11'!G31</f>
        <v>2667320</v>
      </c>
      <c r="H31" s="7">
        <f>'APPENDIX 5'!H31+'APPENDIX 6'!H31+'APPENDIX 7'!H31+'APPENDIX 8'!H31+'APPENDIX 9'!H31+'APPENDIX 10'!H31+'APPENDIX 11'!H31</f>
        <v>2212173</v>
      </c>
      <c r="I31" s="7">
        <f>'APPENDIX 5'!I31+'APPENDIX 6'!I31+'APPENDIX 7'!I31+'APPENDIX 8'!I31+'APPENDIX 9'!I31+'APPENDIX 10'!I31+'APPENDIX 11'!I31</f>
        <v>127665</v>
      </c>
      <c r="J31" s="7">
        <f>'APPENDIX 5'!J31+'APPENDIX 6'!J31+'APPENDIX 7'!J31+'APPENDIX 8'!J31+'APPENDIX 9'!J31+'APPENDIX 10'!J31+'APPENDIX 11'!J31</f>
        <v>0</v>
      </c>
      <c r="K31" s="7">
        <f>'APPENDIX 5'!K31+'APPENDIX 6'!K31+'APPENDIX 7'!K31+'APPENDIX 8'!K31+'APPENDIX 9'!K31+'APPENDIX 10'!K31+'APPENDIX 11'!K31</f>
        <v>0</v>
      </c>
      <c r="L31" s="7">
        <f>'APPENDIX 5'!L31+'APPENDIX 6'!L31+'APPENDIX 7'!L31+'APPENDIX 8'!L31+'APPENDIX 9'!L31+'APPENDIX 10'!L31+'APPENDIX 11'!L31</f>
        <v>101271</v>
      </c>
      <c r="M31" s="7">
        <f>'APPENDIX 5'!M31+'APPENDIX 6'!M31+'APPENDIX 7'!M31+'APPENDIX 8'!M31+'APPENDIX 9'!M31+'APPENDIX 10'!M31+'APPENDIX 11'!M31</f>
        <v>483483</v>
      </c>
      <c r="N31" s="7">
        <f>'APPENDIX 5'!N31+'APPENDIX 6'!N31+'APPENDIX 7'!N31+'APPENDIX 8'!N31+'APPENDIX 9'!N31+'APPENDIX 10'!N31+'APPENDIX 11'!N31</f>
        <v>1271082</v>
      </c>
      <c r="O31" s="7">
        <f>'APPENDIX 5'!O31+'APPENDIX 6'!O31+'APPENDIX 7'!O31+'APPENDIX 8'!O31+'APPENDIX 9'!O31+'APPENDIX 10'!O31+'APPENDIX 11'!O31</f>
        <v>0</v>
      </c>
      <c r="P31" s="7">
        <f>'APPENDIX 5'!P31+'APPENDIX 6'!P31+'APPENDIX 7'!P31+'APPENDIX 8'!P31+'APPENDIX 9'!P31+'APPENDIX 10'!P31+'APPENDIX 11'!P31</f>
        <v>0</v>
      </c>
      <c r="Q31" s="8">
        <f>'APPENDIX 5'!Q31+'APPENDIX 6'!Q31+'APPENDIX 7'!Q31+'APPENDIX 8'!Q31+'APPENDIX 9'!Q31+'APPENDIX 10'!Q31+'APPENDIX 11'!Q31</f>
        <v>9783995</v>
      </c>
    </row>
    <row r="32" spans="1:17" ht="29.25" customHeight="1" x14ac:dyDescent="0.25">
      <c r="A32" s="4"/>
      <c r="B32" s="87" t="s">
        <v>47</v>
      </c>
      <c r="C32" s="102">
        <f>SUM(C6:C31)</f>
        <v>252062994</v>
      </c>
      <c r="D32" s="102">
        <f t="shared" ref="D32:E32" si="0">SUM(D6:D31)</f>
        <v>82971264</v>
      </c>
      <c r="E32" s="102">
        <f t="shared" si="0"/>
        <v>77164695</v>
      </c>
      <c r="F32" s="102">
        <f t="shared" ref="F32:Q32" si="1">SUM(F6:F31)</f>
        <v>496768</v>
      </c>
      <c r="G32" s="102">
        <f t="shared" si="1"/>
        <v>45911705</v>
      </c>
      <c r="H32" s="102">
        <f t="shared" si="1"/>
        <v>38332225</v>
      </c>
      <c r="I32" s="102">
        <f t="shared" si="1"/>
        <v>6891478</v>
      </c>
      <c r="J32" s="102">
        <f t="shared" si="1"/>
        <v>1075528</v>
      </c>
      <c r="K32" s="102">
        <f t="shared" si="1"/>
        <v>1294089</v>
      </c>
      <c r="L32" s="102">
        <f t="shared" si="1"/>
        <v>5356778</v>
      </c>
      <c r="M32" s="102">
        <f t="shared" si="1"/>
        <v>12019584</v>
      </c>
      <c r="N32" s="102">
        <f t="shared" si="1"/>
        <v>34812222</v>
      </c>
      <c r="O32" s="102">
        <f t="shared" si="1"/>
        <v>220362</v>
      </c>
      <c r="P32" s="102">
        <f t="shared" si="1"/>
        <v>1557210</v>
      </c>
      <c r="Q32" s="102">
        <f t="shared" si="1"/>
        <v>297789425</v>
      </c>
    </row>
    <row r="33" spans="1:17" ht="29.25" customHeight="1" x14ac:dyDescent="0.25">
      <c r="A33" s="4"/>
      <c r="B33" s="252" t="s">
        <v>48</v>
      </c>
      <c r="C33" s="253"/>
      <c r="D33" s="253"/>
      <c r="E33" s="253"/>
      <c r="F33" s="253"/>
      <c r="G33" s="253"/>
      <c r="H33" s="253"/>
      <c r="I33" s="253"/>
      <c r="J33" s="253"/>
      <c r="K33" s="253"/>
      <c r="L33" s="253"/>
      <c r="M33" s="253"/>
      <c r="N33" s="253"/>
      <c r="O33" s="253"/>
      <c r="P33" s="253"/>
      <c r="Q33" s="254"/>
    </row>
    <row r="34" spans="1:17" ht="29.25" customHeight="1" x14ac:dyDescent="0.25">
      <c r="A34" s="4"/>
      <c r="B34" s="15" t="s">
        <v>49</v>
      </c>
      <c r="C34" s="41">
        <f>'APPENDIX 5'!C34+'APPENDIX 6'!C34+'APPENDIX 7'!C34+'APPENDIX 8'!C34+'APPENDIX 9'!C34+'APPENDIX 10'!C34+'APPENDIX 11'!C34</f>
        <v>0</v>
      </c>
      <c r="D34" s="41">
        <f>'APPENDIX 5'!D34+'APPENDIX 6'!D34+'APPENDIX 7'!D34+'APPENDIX 8'!D34+'APPENDIX 9'!D34+'APPENDIX 10'!D34+'APPENDIX 11'!D34</f>
        <v>210572</v>
      </c>
      <c r="E34" s="41">
        <f>'APPENDIX 5'!E34+'APPENDIX 6'!E34+'APPENDIX 7'!E34+'APPENDIX 8'!E34+'APPENDIX 9'!E34+'APPENDIX 10'!E34+'APPENDIX 11'!E34</f>
        <v>178986</v>
      </c>
      <c r="F34" s="41">
        <f>'APPENDIX 5'!F34+'APPENDIX 6'!F34+'APPENDIX 7'!F34+'APPENDIX 8'!F34+'APPENDIX 9'!F34+'APPENDIX 10'!F34+'APPENDIX 11'!F34</f>
        <v>0</v>
      </c>
      <c r="G34" s="41">
        <f>'APPENDIX 5'!G34+'APPENDIX 6'!G34+'APPENDIX 7'!G34+'APPENDIX 8'!G34+'APPENDIX 9'!G34+'APPENDIX 10'!G34+'APPENDIX 11'!G34</f>
        <v>53998</v>
      </c>
      <c r="H34" s="41">
        <f>'APPENDIX 5'!H34+'APPENDIX 6'!H34+'APPENDIX 7'!H34+'APPENDIX 8'!H34+'APPENDIX 9'!H34+'APPENDIX 10'!H34+'APPENDIX 11'!H34</f>
        <v>83118</v>
      </c>
      <c r="I34" s="41">
        <f>'APPENDIX 5'!I34+'APPENDIX 6'!I34+'APPENDIX 7'!I34+'APPENDIX 8'!I34+'APPENDIX 9'!I34+'APPENDIX 10'!I34+'APPENDIX 11'!I34</f>
        <v>0</v>
      </c>
      <c r="J34" s="41">
        <f>'APPENDIX 5'!J34+'APPENDIX 6'!J34+'APPENDIX 7'!J34+'APPENDIX 8'!J34+'APPENDIX 9'!J34+'APPENDIX 10'!J34+'APPENDIX 11'!J34</f>
        <v>0</v>
      </c>
      <c r="K34" s="41">
        <f>'APPENDIX 5'!K34+'APPENDIX 6'!K34+'APPENDIX 7'!K34+'APPENDIX 8'!K34+'APPENDIX 9'!K34+'APPENDIX 10'!K34+'APPENDIX 11'!K34</f>
        <v>0</v>
      </c>
      <c r="L34" s="41">
        <f>'APPENDIX 5'!L34+'APPENDIX 6'!L34+'APPENDIX 7'!L34+'APPENDIX 8'!L34+'APPENDIX 9'!L34+'APPENDIX 10'!L34+'APPENDIX 11'!L34</f>
        <v>49133</v>
      </c>
      <c r="M34" s="41">
        <f>'APPENDIX 5'!M34+'APPENDIX 6'!M34+'APPENDIX 7'!M34+'APPENDIX 8'!M34+'APPENDIX 9'!M34+'APPENDIX 10'!M34+'APPENDIX 11'!M34</f>
        <v>34561</v>
      </c>
      <c r="N34" s="41">
        <f>'APPENDIX 5'!N34+'APPENDIX 6'!N34+'APPENDIX 7'!N34+'APPENDIX 8'!N34+'APPENDIX 9'!N34+'APPENDIX 10'!N34+'APPENDIX 11'!N34</f>
        <v>54882</v>
      </c>
      <c r="O34" s="41">
        <f>'APPENDIX 5'!O34+'APPENDIX 6'!O34+'APPENDIX 7'!O34+'APPENDIX 8'!O34+'APPENDIX 9'!O34+'APPENDIX 10'!O34+'APPENDIX 11'!O34</f>
        <v>2803</v>
      </c>
      <c r="P34" s="41">
        <f>'APPENDIX 5'!P34+'APPENDIX 6'!P34+'APPENDIX 7'!P34+'APPENDIX 8'!P34+'APPENDIX 9'!P34+'APPENDIX 10'!P34+'APPENDIX 11'!P34</f>
        <v>0</v>
      </c>
      <c r="Q34" s="42">
        <f>'APPENDIX 5'!Q34+'APPENDIX 6'!Q34+'APPENDIX 7'!Q34+'APPENDIX 8'!Q34+'APPENDIX 9'!Q34+'APPENDIX 10'!Q34+'APPENDIX 11'!Q34</f>
        <v>64253</v>
      </c>
    </row>
    <row r="35" spans="1:17" ht="29.25" customHeight="1" x14ac:dyDescent="0.25">
      <c r="B35" s="15" t="s">
        <v>82</v>
      </c>
      <c r="C35" s="41">
        <f>'APPENDIX 5'!C35+'APPENDIX 6'!C35+'APPENDIX 7'!C35+'APPENDIX 8'!C35+'APPENDIX 9'!C35+'APPENDIX 10'!C35+'APPENDIX 11'!C35</f>
        <v>0</v>
      </c>
      <c r="D35" s="41">
        <f>'APPENDIX 5'!D35+'APPENDIX 6'!D35+'APPENDIX 7'!D35+'APPENDIX 8'!D35+'APPENDIX 9'!D35+'APPENDIX 10'!D35+'APPENDIX 11'!D35</f>
        <v>933848</v>
      </c>
      <c r="E35" s="41">
        <f>'APPENDIX 5'!E35+'APPENDIX 6'!E35+'APPENDIX 7'!E35+'APPENDIX 8'!E35+'APPENDIX 9'!E35+'APPENDIX 10'!E35+'APPENDIX 11'!E35</f>
        <v>774969</v>
      </c>
      <c r="F35" s="41">
        <f>'APPENDIX 5'!F35+'APPENDIX 6'!F35+'APPENDIX 7'!F35+'APPENDIX 8'!F35+'APPENDIX 9'!F35+'APPENDIX 10'!F35+'APPENDIX 11'!F35</f>
        <v>-33497</v>
      </c>
      <c r="G35" s="41">
        <f>'APPENDIX 5'!G35+'APPENDIX 6'!G35+'APPENDIX 7'!G35+'APPENDIX 8'!G35+'APPENDIX 9'!G35+'APPENDIX 10'!G35+'APPENDIX 11'!G35</f>
        <v>361942</v>
      </c>
      <c r="H35" s="41">
        <f>'APPENDIX 5'!H35+'APPENDIX 6'!H35+'APPENDIX 7'!H35+'APPENDIX 8'!H35+'APPENDIX 9'!H35+'APPENDIX 10'!H35+'APPENDIX 11'!H35</f>
        <v>377533</v>
      </c>
      <c r="I35" s="41">
        <f>'APPENDIX 5'!I35+'APPENDIX 6'!I35+'APPENDIX 7'!I35+'APPENDIX 8'!I35+'APPENDIX 9'!I35+'APPENDIX 10'!I35+'APPENDIX 11'!I35</f>
        <v>0</v>
      </c>
      <c r="J35" s="41">
        <f>'APPENDIX 5'!J35+'APPENDIX 6'!J35+'APPENDIX 7'!J35+'APPENDIX 8'!J35+'APPENDIX 9'!J35+'APPENDIX 10'!J35+'APPENDIX 11'!J35</f>
        <v>0</v>
      </c>
      <c r="K35" s="41">
        <f>'APPENDIX 5'!K35+'APPENDIX 6'!K35+'APPENDIX 7'!K35+'APPENDIX 8'!K35+'APPENDIX 9'!K35+'APPENDIX 10'!K35+'APPENDIX 11'!K35</f>
        <v>0</v>
      </c>
      <c r="L35" s="41">
        <f>'APPENDIX 5'!L35+'APPENDIX 6'!L35+'APPENDIX 7'!L35+'APPENDIX 8'!L35+'APPENDIX 9'!L35+'APPENDIX 10'!L35+'APPENDIX 11'!L35</f>
        <v>209408</v>
      </c>
      <c r="M35" s="41">
        <f>'APPENDIX 5'!M35+'APPENDIX 6'!M35+'APPENDIX 7'!M35+'APPENDIX 8'!M35+'APPENDIX 9'!M35+'APPENDIX 10'!M35+'APPENDIX 11'!M35</f>
        <v>76330</v>
      </c>
      <c r="N35" s="41">
        <f>'APPENDIX 5'!N35+'APPENDIX 6'!N35+'APPENDIX 7'!N35+'APPENDIX 8'!N35+'APPENDIX 9'!N35+'APPENDIX 10'!N35+'APPENDIX 11'!N35</f>
        <v>0</v>
      </c>
      <c r="O35" s="41">
        <f>'APPENDIX 5'!O35+'APPENDIX 6'!O35+'APPENDIX 7'!O35+'APPENDIX 8'!O35+'APPENDIX 9'!O35+'APPENDIX 10'!O35+'APPENDIX 11'!O35</f>
        <v>0</v>
      </c>
      <c r="P35" s="41">
        <f>'APPENDIX 5'!P35+'APPENDIX 6'!P35+'APPENDIX 7'!P35+'APPENDIX 8'!P35+'APPENDIX 9'!P35+'APPENDIX 10'!P35+'APPENDIX 11'!P35</f>
        <v>0</v>
      </c>
      <c r="Q35" s="42">
        <f>'APPENDIX 5'!Q35+'APPENDIX 6'!Q35+'APPENDIX 7'!Q35+'APPENDIX 8'!Q35+'APPENDIX 9'!Q35+'APPENDIX 10'!Q35+'APPENDIX 11'!Q35</f>
        <v>78202</v>
      </c>
    </row>
    <row r="36" spans="1:17" ht="29.25" customHeight="1" x14ac:dyDescent="0.25">
      <c r="B36" s="15" t="s">
        <v>50</v>
      </c>
      <c r="C36" s="41">
        <f>'APPENDIX 5'!C36+'APPENDIX 6'!C36+'APPENDIX 7'!C36+'APPENDIX 8'!C36+'APPENDIX 9'!C36+'APPENDIX 10'!C36+'APPENDIX 11'!C36</f>
        <v>6450091</v>
      </c>
      <c r="D36" s="41">
        <f>'APPENDIX 5'!D36+'APPENDIX 6'!D36+'APPENDIX 7'!D36+'APPENDIX 8'!D36+'APPENDIX 9'!D36+'APPENDIX 10'!D36+'APPENDIX 11'!D36</f>
        <v>1626735</v>
      </c>
      <c r="E36" s="41">
        <f>'APPENDIX 5'!E36+'APPENDIX 6'!E36+'APPENDIX 7'!E36+'APPENDIX 8'!E36+'APPENDIX 9'!E36+'APPENDIX 10'!E36+'APPENDIX 11'!E36</f>
        <v>1491357</v>
      </c>
      <c r="F36" s="41">
        <f>'APPENDIX 5'!F36+'APPENDIX 6'!F36+'APPENDIX 7'!F36+'APPENDIX 8'!F36+'APPENDIX 9'!F36+'APPENDIX 10'!F36+'APPENDIX 11'!F36</f>
        <v>0</v>
      </c>
      <c r="G36" s="41">
        <f>'APPENDIX 5'!G36+'APPENDIX 6'!G36+'APPENDIX 7'!G36+'APPENDIX 8'!G36+'APPENDIX 9'!G36+'APPENDIX 10'!G36+'APPENDIX 11'!G36</f>
        <v>792410</v>
      </c>
      <c r="H36" s="41">
        <f>'APPENDIX 5'!H36+'APPENDIX 6'!H36+'APPENDIX 7'!H36+'APPENDIX 8'!H36+'APPENDIX 9'!H36+'APPENDIX 10'!H36+'APPENDIX 11'!H36</f>
        <v>792410</v>
      </c>
      <c r="I36" s="41">
        <f>'APPENDIX 5'!I36+'APPENDIX 6'!I36+'APPENDIX 7'!I36+'APPENDIX 8'!I36+'APPENDIX 9'!I36+'APPENDIX 10'!I36+'APPENDIX 11'!I36</f>
        <v>0</v>
      </c>
      <c r="J36" s="41">
        <f>'APPENDIX 5'!J36+'APPENDIX 6'!J36+'APPENDIX 7'!J36+'APPENDIX 8'!J36+'APPENDIX 9'!J36+'APPENDIX 10'!J36+'APPENDIX 11'!J36</f>
        <v>0</v>
      </c>
      <c r="K36" s="41">
        <f>'APPENDIX 5'!K36+'APPENDIX 6'!K36+'APPENDIX 7'!K36+'APPENDIX 8'!K36+'APPENDIX 9'!K36+'APPENDIX 10'!K36+'APPENDIX 11'!K36</f>
        <v>0</v>
      </c>
      <c r="L36" s="41">
        <f>'APPENDIX 5'!L36+'APPENDIX 6'!L36+'APPENDIX 7'!L36+'APPENDIX 8'!L36+'APPENDIX 9'!L36+'APPENDIX 10'!L36+'APPENDIX 11'!L36</f>
        <v>413596</v>
      </c>
      <c r="M36" s="41">
        <f>'APPENDIX 5'!M36+'APPENDIX 6'!M36+'APPENDIX 7'!M36+'APPENDIX 8'!M36+'APPENDIX 9'!M36+'APPENDIX 10'!M36+'APPENDIX 11'!M36</f>
        <v>202386</v>
      </c>
      <c r="N36" s="41">
        <f>'APPENDIX 5'!N36+'APPENDIX 6'!N36+'APPENDIX 7'!N36+'APPENDIX 8'!N36+'APPENDIX 9'!N36+'APPENDIX 10'!N36+'APPENDIX 11'!N36</f>
        <v>269109</v>
      </c>
      <c r="O36" s="41">
        <f>'APPENDIX 5'!O36+'APPENDIX 6'!O36+'APPENDIX 7'!O36+'APPENDIX 8'!O36+'APPENDIX 9'!O36+'APPENDIX 10'!O36+'APPENDIX 11'!O36</f>
        <v>0</v>
      </c>
      <c r="P36" s="41">
        <f>'APPENDIX 5'!P36+'APPENDIX 6'!P36+'APPENDIX 7'!P36+'APPENDIX 8'!P36+'APPENDIX 9'!P36+'APPENDIX 10'!P36+'APPENDIX 11'!P36</f>
        <v>0</v>
      </c>
      <c r="Q36" s="42">
        <f>'APPENDIX 5'!Q36+'APPENDIX 6'!Q36+'APPENDIX 7'!Q36+'APPENDIX 8'!Q36+'APPENDIX 9'!Q36+'APPENDIX 10'!Q36+'APPENDIX 11'!Q36</f>
        <v>6802166</v>
      </c>
    </row>
    <row r="37" spans="1:17" ht="29.25" customHeight="1" x14ac:dyDescent="0.25">
      <c r="B37" s="87" t="s">
        <v>47</v>
      </c>
      <c r="C37" s="102">
        <f t="shared" ref="C37:Q37" si="2">SUM(C34:C36)</f>
        <v>6450091</v>
      </c>
      <c r="D37" s="102">
        <f t="shared" si="2"/>
        <v>2771155</v>
      </c>
      <c r="E37" s="102">
        <f t="shared" si="2"/>
        <v>2445312</v>
      </c>
      <c r="F37" s="102">
        <f t="shared" si="2"/>
        <v>-33497</v>
      </c>
      <c r="G37" s="102">
        <f t="shared" si="2"/>
        <v>1208350</v>
      </c>
      <c r="H37" s="102">
        <f t="shared" si="2"/>
        <v>1253061</v>
      </c>
      <c r="I37" s="102">
        <f t="shared" si="2"/>
        <v>0</v>
      </c>
      <c r="J37" s="102">
        <f t="shared" si="2"/>
        <v>0</v>
      </c>
      <c r="K37" s="102">
        <f t="shared" si="2"/>
        <v>0</v>
      </c>
      <c r="L37" s="102">
        <f t="shared" si="2"/>
        <v>672137</v>
      </c>
      <c r="M37" s="102">
        <f t="shared" si="2"/>
        <v>313277</v>
      </c>
      <c r="N37" s="102">
        <f t="shared" si="2"/>
        <v>323991</v>
      </c>
      <c r="O37" s="102">
        <f t="shared" si="2"/>
        <v>2803</v>
      </c>
      <c r="P37" s="102">
        <f t="shared" si="2"/>
        <v>0</v>
      </c>
      <c r="Q37" s="102">
        <f t="shared" si="2"/>
        <v>6944621</v>
      </c>
    </row>
    <row r="38" spans="1:17" ht="18" customHeight="1" x14ac:dyDescent="0.25">
      <c r="B38" s="256" t="s">
        <v>52</v>
      </c>
      <c r="C38" s="256"/>
      <c r="D38" s="256"/>
      <c r="E38" s="256"/>
      <c r="F38" s="256"/>
      <c r="G38" s="256"/>
      <c r="H38" s="256"/>
      <c r="I38" s="256"/>
      <c r="J38" s="256"/>
      <c r="K38" s="256"/>
      <c r="L38" s="256"/>
      <c r="M38" s="256"/>
      <c r="N38" s="256"/>
      <c r="O38" s="256"/>
      <c r="P38" s="256"/>
      <c r="Q38" s="256"/>
    </row>
    <row r="39" spans="1:17" ht="18" customHeight="1" x14ac:dyDescent="0.25">
      <c r="C39" s="5"/>
      <c r="D39" s="5"/>
      <c r="E39" s="5"/>
      <c r="F39" s="5"/>
      <c r="G39" s="5"/>
      <c r="H39" s="5"/>
      <c r="I39" s="5"/>
      <c r="J39" s="5"/>
      <c r="K39" s="5"/>
      <c r="L39" s="5"/>
      <c r="M39" s="5"/>
      <c r="N39" s="5"/>
      <c r="O39" s="5"/>
      <c r="P39" s="5"/>
      <c r="Q39" s="5"/>
    </row>
    <row r="40" spans="1:17" ht="18" customHeight="1" x14ac:dyDescent="0.25">
      <c r="C40" s="5"/>
      <c r="D40" s="5"/>
      <c r="E40" s="5"/>
      <c r="F40" s="5"/>
      <c r="G40" s="5"/>
      <c r="H40" s="5"/>
      <c r="I40" s="5"/>
      <c r="J40" s="5"/>
      <c r="K40" s="5"/>
      <c r="L40" s="5"/>
      <c r="M40" s="5"/>
      <c r="N40" s="5"/>
      <c r="O40" s="5"/>
      <c r="P40" s="5"/>
      <c r="Q40" s="5"/>
    </row>
    <row r="41" spans="1:17" ht="18" customHeight="1" x14ac:dyDescent="0.25">
      <c r="C41" s="5"/>
      <c r="D41" s="5"/>
      <c r="E41" s="5"/>
      <c r="F41" s="5"/>
      <c r="G41" s="5"/>
      <c r="H41" s="5"/>
      <c r="I41" s="5"/>
      <c r="J41" s="5"/>
      <c r="K41" s="5"/>
      <c r="L41" s="5"/>
      <c r="M41" s="5"/>
      <c r="N41" s="5"/>
      <c r="O41" s="5"/>
      <c r="P41" s="5"/>
      <c r="Q41" s="5"/>
    </row>
    <row r="42" spans="1:17" ht="18" customHeight="1" x14ac:dyDescent="0.25">
      <c r="C42" s="5"/>
      <c r="D42" s="5"/>
      <c r="E42" s="5"/>
      <c r="F42" s="5"/>
      <c r="G42" s="5"/>
      <c r="H42" s="5"/>
      <c r="I42" s="5"/>
      <c r="J42" s="5"/>
      <c r="K42" s="5"/>
      <c r="L42" s="5"/>
      <c r="M42" s="5"/>
      <c r="N42" s="5"/>
      <c r="O42" s="5"/>
      <c r="P42" s="5"/>
      <c r="Q42" s="5"/>
    </row>
    <row r="43" spans="1:17" ht="18" customHeight="1" x14ac:dyDescent="0.25">
      <c r="C43" s="5"/>
      <c r="D43" s="5"/>
      <c r="E43" s="5"/>
      <c r="F43" s="5"/>
      <c r="G43" s="5"/>
      <c r="H43" s="5"/>
      <c r="I43" s="5"/>
      <c r="J43" s="5"/>
      <c r="K43" s="5"/>
      <c r="L43" s="5"/>
      <c r="M43" s="5"/>
      <c r="N43" s="5"/>
      <c r="O43" s="5"/>
      <c r="P43" s="5"/>
      <c r="Q43" s="5"/>
    </row>
    <row r="44" spans="1:17" ht="18" customHeight="1" x14ac:dyDescent="0.25">
      <c r="C44" s="5"/>
      <c r="D44" s="5"/>
      <c r="E44" s="5"/>
      <c r="F44" s="5"/>
      <c r="G44" s="5"/>
      <c r="H44" s="5"/>
      <c r="I44" s="5"/>
      <c r="J44" s="5"/>
      <c r="K44" s="5"/>
      <c r="L44" s="5"/>
      <c r="M44" s="5"/>
      <c r="N44" s="5"/>
      <c r="O44" s="5"/>
      <c r="P44" s="5"/>
      <c r="Q44" s="5"/>
    </row>
    <row r="45" spans="1:17" ht="18" customHeight="1" x14ac:dyDescent="0.25">
      <c r="C45" s="5"/>
      <c r="D45" s="5"/>
      <c r="E45" s="5"/>
      <c r="F45" s="5"/>
      <c r="G45" s="5"/>
      <c r="H45" s="5"/>
      <c r="I45" s="5"/>
      <c r="J45" s="5"/>
      <c r="K45" s="5"/>
      <c r="L45" s="5"/>
      <c r="M45" s="5"/>
      <c r="N45" s="5"/>
      <c r="O45" s="5"/>
      <c r="P45" s="5"/>
      <c r="Q45" s="5"/>
    </row>
    <row r="46" spans="1:17" ht="18" customHeight="1" x14ac:dyDescent="0.25">
      <c r="C46" s="5"/>
      <c r="D46" s="5"/>
      <c r="E46" s="5"/>
      <c r="F46" s="5"/>
      <c r="G46" s="5"/>
      <c r="H46" s="5"/>
      <c r="I46" s="5"/>
      <c r="J46" s="5"/>
      <c r="K46" s="5"/>
      <c r="L46" s="5"/>
      <c r="M46" s="5"/>
      <c r="N46" s="5"/>
      <c r="O46" s="5"/>
      <c r="P46" s="5"/>
      <c r="Q46" s="5"/>
    </row>
    <row r="47" spans="1:17" ht="18" customHeight="1" x14ac:dyDescent="0.25">
      <c r="C47" s="5"/>
      <c r="D47" s="5"/>
      <c r="E47" s="5"/>
      <c r="F47" s="5"/>
      <c r="G47" s="5"/>
      <c r="H47" s="5"/>
      <c r="I47" s="5"/>
      <c r="J47" s="5"/>
      <c r="K47" s="5"/>
      <c r="L47" s="5"/>
      <c r="M47" s="5"/>
      <c r="N47" s="5"/>
      <c r="O47" s="5"/>
      <c r="P47" s="5"/>
      <c r="Q47" s="5"/>
    </row>
    <row r="48" spans="1:17" ht="18" customHeight="1" x14ac:dyDescent="0.25">
      <c r="C48" s="5"/>
      <c r="D48" s="5"/>
      <c r="E48" s="5"/>
      <c r="F48" s="5"/>
      <c r="G48" s="5"/>
      <c r="H48" s="5"/>
      <c r="I48" s="5"/>
      <c r="J48" s="5"/>
      <c r="K48" s="5"/>
      <c r="L48" s="5"/>
      <c r="M48" s="5"/>
      <c r="N48" s="5"/>
      <c r="O48" s="5"/>
      <c r="P48" s="5"/>
      <c r="Q48" s="5"/>
    </row>
    <row r="49" spans="3:17" ht="18" customHeight="1" x14ac:dyDescent="0.25">
      <c r="C49" s="5"/>
      <c r="D49" s="5"/>
      <c r="E49" s="5"/>
      <c r="F49" s="5"/>
      <c r="G49" s="5"/>
      <c r="H49" s="5"/>
      <c r="I49" s="5"/>
      <c r="J49" s="5"/>
      <c r="K49" s="5"/>
      <c r="L49" s="5"/>
      <c r="M49" s="5"/>
      <c r="N49" s="5"/>
      <c r="O49" s="5"/>
      <c r="P49" s="5"/>
      <c r="Q49" s="5"/>
    </row>
    <row r="50" spans="3:17" ht="18" customHeight="1" x14ac:dyDescent="0.25">
      <c r="C50" s="5"/>
      <c r="D50" s="5"/>
      <c r="E50" s="5"/>
      <c r="F50" s="5"/>
      <c r="G50" s="5"/>
      <c r="H50" s="5"/>
      <c r="I50" s="5"/>
      <c r="J50" s="5"/>
      <c r="K50" s="5"/>
      <c r="L50" s="5"/>
      <c r="M50" s="5"/>
      <c r="N50" s="5"/>
      <c r="O50" s="5"/>
      <c r="P50" s="5"/>
      <c r="Q50" s="5"/>
    </row>
    <row r="51" spans="3:17" ht="18" customHeight="1" x14ac:dyDescent="0.25">
      <c r="C51" s="5"/>
      <c r="D51" s="5"/>
      <c r="E51" s="5"/>
      <c r="F51" s="5"/>
      <c r="G51" s="5"/>
      <c r="H51" s="5"/>
      <c r="I51" s="5"/>
      <c r="J51" s="5"/>
      <c r="K51" s="5"/>
      <c r="L51" s="5"/>
      <c r="M51" s="5"/>
      <c r="N51" s="5"/>
      <c r="O51" s="5"/>
      <c r="P51" s="5"/>
      <c r="Q51" s="5"/>
    </row>
    <row r="52" spans="3:17" ht="18" customHeight="1" x14ac:dyDescent="0.25">
      <c r="C52" s="5"/>
      <c r="D52" s="5"/>
      <c r="E52" s="5"/>
      <c r="F52" s="5"/>
      <c r="G52" s="5"/>
      <c r="H52" s="5"/>
      <c r="I52" s="5"/>
      <c r="J52" s="5"/>
      <c r="K52" s="5"/>
      <c r="L52" s="5"/>
      <c r="M52" s="5"/>
      <c r="N52" s="5"/>
      <c r="O52" s="5"/>
      <c r="P52" s="5"/>
      <c r="Q52" s="5"/>
    </row>
    <row r="53" spans="3:17" ht="18" customHeight="1" x14ac:dyDescent="0.25">
      <c r="C53" s="5"/>
      <c r="D53" s="5"/>
      <c r="E53" s="5"/>
      <c r="F53" s="5"/>
      <c r="G53" s="5"/>
      <c r="H53" s="5"/>
      <c r="I53" s="5"/>
      <c r="J53" s="5"/>
      <c r="K53" s="5"/>
      <c r="L53" s="5"/>
      <c r="M53" s="5"/>
      <c r="N53" s="5"/>
      <c r="O53" s="5"/>
      <c r="P53" s="5"/>
      <c r="Q53" s="5"/>
    </row>
    <row r="54" spans="3:17" ht="18" customHeight="1" x14ac:dyDescent="0.25">
      <c r="C54" s="5"/>
      <c r="D54" s="5"/>
      <c r="E54" s="5"/>
      <c r="F54" s="5"/>
      <c r="G54" s="5"/>
      <c r="H54" s="5"/>
      <c r="I54" s="5"/>
      <c r="J54" s="5"/>
      <c r="K54" s="5"/>
      <c r="L54" s="5"/>
      <c r="M54" s="5"/>
      <c r="N54" s="5"/>
      <c r="O54" s="5"/>
      <c r="P54" s="5"/>
      <c r="Q54" s="5"/>
    </row>
    <row r="55" spans="3:17" ht="18" customHeight="1" x14ac:dyDescent="0.25">
      <c r="C55" s="5"/>
      <c r="D55" s="5"/>
      <c r="E55" s="5"/>
      <c r="F55" s="5"/>
      <c r="G55" s="5"/>
      <c r="H55" s="5"/>
      <c r="I55" s="5"/>
      <c r="J55" s="5"/>
      <c r="K55" s="5"/>
      <c r="L55" s="5"/>
      <c r="M55" s="5"/>
      <c r="N55" s="5"/>
      <c r="O55" s="5"/>
      <c r="P55" s="5"/>
      <c r="Q55" s="5"/>
    </row>
    <row r="56" spans="3:17" ht="18" customHeight="1" x14ac:dyDescent="0.25">
      <c r="C56" s="5"/>
      <c r="D56" s="5"/>
      <c r="E56" s="5"/>
      <c r="F56" s="5"/>
      <c r="G56" s="5"/>
      <c r="H56" s="5"/>
      <c r="I56" s="5"/>
      <c r="J56" s="5"/>
      <c r="K56" s="5"/>
      <c r="L56" s="5"/>
      <c r="M56" s="5"/>
      <c r="N56" s="5"/>
      <c r="O56" s="5"/>
      <c r="P56" s="5"/>
      <c r="Q56" s="5"/>
    </row>
    <row r="57" spans="3:17" ht="18" customHeight="1" x14ac:dyDescent="0.25">
      <c r="C57" s="5"/>
      <c r="D57" s="5"/>
      <c r="E57" s="5"/>
      <c r="F57" s="5"/>
      <c r="G57" s="5"/>
      <c r="H57" s="5"/>
      <c r="I57" s="5"/>
      <c r="J57" s="5"/>
      <c r="K57" s="5"/>
      <c r="L57" s="5"/>
      <c r="M57" s="5"/>
      <c r="N57" s="5"/>
      <c r="O57" s="5"/>
      <c r="P57" s="5"/>
      <c r="Q57" s="5"/>
    </row>
    <row r="58" spans="3:17" ht="18" customHeight="1" x14ac:dyDescent="0.25">
      <c r="C58" s="5"/>
      <c r="D58" s="5"/>
      <c r="E58" s="5"/>
      <c r="F58" s="5"/>
      <c r="G58" s="5"/>
      <c r="H58" s="5"/>
      <c r="I58" s="5"/>
      <c r="J58" s="5"/>
      <c r="K58" s="5"/>
      <c r="L58" s="5"/>
      <c r="M58" s="5"/>
      <c r="N58" s="5"/>
      <c r="O58" s="5"/>
      <c r="P58" s="5"/>
      <c r="Q58" s="5"/>
    </row>
    <row r="59" spans="3:17" ht="18" customHeight="1" x14ac:dyDescent="0.25">
      <c r="C59" s="5"/>
      <c r="D59" s="5"/>
      <c r="E59" s="5"/>
      <c r="F59" s="5"/>
      <c r="G59" s="5"/>
      <c r="H59" s="5"/>
      <c r="I59" s="5"/>
      <c r="J59" s="5"/>
      <c r="K59" s="5"/>
      <c r="L59" s="5"/>
      <c r="M59" s="5"/>
      <c r="N59" s="5"/>
      <c r="O59" s="5"/>
      <c r="P59" s="5"/>
      <c r="Q59" s="5"/>
    </row>
    <row r="60" spans="3:17" ht="18" customHeight="1" x14ac:dyDescent="0.25">
      <c r="C60" s="5"/>
      <c r="D60" s="5"/>
      <c r="E60" s="5"/>
      <c r="F60" s="5"/>
      <c r="G60" s="5"/>
      <c r="H60" s="5"/>
      <c r="I60" s="5"/>
      <c r="J60" s="5"/>
      <c r="K60" s="5"/>
      <c r="L60" s="5"/>
      <c r="M60" s="5"/>
      <c r="N60" s="5"/>
      <c r="O60" s="5"/>
      <c r="P60" s="5"/>
      <c r="Q60" s="5"/>
    </row>
    <row r="61" spans="3:17" ht="18" customHeight="1" x14ac:dyDescent="0.25">
      <c r="C61" s="5"/>
      <c r="D61" s="5"/>
      <c r="E61" s="5"/>
      <c r="F61" s="5"/>
      <c r="G61" s="5"/>
      <c r="H61" s="5"/>
      <c r="I61" s="5"/>
      <c r="J61" s="5"/>
      <c r="K61" s="5"/>
      <c r="L61" s="5"/>
      <c r="M61" s="5"/>
      <c r="N61" s="5"/>
      <c r="O61" s="5"/>
      <c r="P61" s="5"/>
      <c r="Q61" s="5"/>
    </row>
    <row r="62" spans="3:17" ht="18" customHeight="1" x14ac:dyDescent="0.25">
      <c r="C62" s="5"/>
      <c r="D62" s="5"/>
      <c r="E62" s="5"/>
      <c r="F62" s="5"/>
      <c r="G62" s="5"/>
      <c r="H62" s="5"/>
      <c r="I62" s="5"/>
      <c r="J62" s="5"/>
      <c r="K62" s="5"/>
      <c r="L62" s="5"/>
      <c r="M62" s="5"/>
      <c r="N62" s="5"/>
      <c r="O62" s="5"/>
      <c r="P62" s="5"/>
      <c r="Q62" s="5"/>
    </row>
    <row r="63" spans="3:17" ht="18" customHeight="1" x14ac:dyDescent="0.25">
      <c r="C63" s="5"/>
      <c r="D63" s="5"/>
      <c r="E63" s="5"/>
      <c r="F63" s="5"/>
      <c r="G63" s="5"/>
      <c r="H63" s="5"/>
      <c r="I63" s="5"/>
      <c r="J63" s="5"/>
      <c r="K63" s="5"/>
      <c r="L63" s="5"/>
      <c r="M63" s="5"/>
      <c r="N63" s="5"/>
      <c r="O63" s="5"/>
      <c r="P63" s="5"/>
      <c r="Q63" s="5"/>
    </row>
    <row r="64" spans="3:17" ht="18" customHeight="1" x14ac:dyDescent="0.25">
      <c r="C64" s="5"/>
      <c r="D64" s="5"/>
      <c r="E64" s="5"/>
      <c r="F64" s="5"/>
      <c r="G64" s="5"/>
      <c r="H64" s="5"/>
      <c r="I64" s="5"/>
      <c r="J64" s="5"/>
      <c r="K64" s="5"/>
      <c r="L64" s="5"/>
      <c r="M64" s="5"/>
      <c r="N64" s="5"/>
      <c r="O64" s="5"/>
      <c r="P64" s="5"/>
      <c r="Q64" s="5"/>
    </row>
    <row r="65" spans="3:17" ht="18" customHeight="1" x14ac:dyDescent="0.25">
      <c r="C65" s="5"/>
      <c r="D65" s="5"/>
      <c r="E65" s="5"/>
      <c r="F65" s="5"/>
      <c r="G65" s="5"/>
      <c r="H65" s="5"/>
      <c r="I65" s="5"/>
      <c r="J65" s="5"/>
      <c r="K65" s="5"/>
      <c r="L65" s="5"/>
      <c r="M65" s="5"/>
      <c r="N65" s="5"/>
      <c r="O65" s="5"/>
      <c r="P65" s="5"/>
      <c r="Q65" s="5"/>
    </row>
    <row r="66" spans="3:17" ht="18" customHeight="1" x14ac:dyDescent="0.25">
      <c r="C66" s="5"/>
      <c r="D66" s="5"/>
      <c r="E66" s="5"/>
      <c r="F66" s="5"/>
      <c r="G66" s="5"/>
      <c r="H66" s="5"/>
      <c r="I66" s="5"/>
      <c r="J66" s="5"/>
      <c r="K66" s="5"/>
      <c r="L66" s="5"/>
      <c r="M66" s="5"/>
      <c r="N66" s="5"/>
      <c r="O66" s="5"/>
      <c r="P66" s="5"/>
      <c r="Q66" s="5"/>
    </row>
    <row r="67" spans="3:17" ht="18" customHeight="1" x14ac:dyDescent="0.25">
      <c r="C67" s="5"/>
      <c r="D67" s="5"/>
      <c r="E67" s="5"/>
      <c r="F67" s="5"/>
      <c r="G67" s="5"/>
      <c r="H67" s="5"/>
      <c r="I67" s="5"/>
      <c r="J67" s="5"/>
      <c r="K67" s="5"/>
      <c r="L67" s="5"/>
      <c r="M67" s="5"/>
      <c r="N67" s="5"/>
      <c r="O67" s="5"/>
      <c r="P67" s="5"/>
      <c r="Q67" s="5"/>
    </row>
    <row r="68" spans="3:17" ht="18" customHeight="1" x14ac:dyDescent="0.25">
      <c r="C68" s="5"/>
      <c r="D68" s="5"/>
      <c r="E68" s="5"/>
      <c r="F68" s="5"/>
      <c r="G68" s="5"/>
      <c r="H68" s="5"/>
      <c r="I68" s="5"/>
      <c r="J68" s="5"/>
      <c r="K68" s="5"/>
      <c r="L68" s="5"/>
      <c r="M68" s="5"/>
      <c r="N68" s="5"/>
      <c r="O68" s="5"/>
      <c r="P68" s="5"/>
      <c r="Q68" s="5"/>
    </row>
    <row r="69" spans="3:17" ht="18" customHeight="1" x14ac:dyDescent="0.25">
      <c r="C69" s="5"/>
      <c r="D69" s="5"/>
      <c r="E69" s="5"/>
      <c r="F69" s="5"/>
      <c r="G69" s="5"/>
      <c r="H69" s="5"/>
      <c r="I69" s="5"/>
      <c r="J69" s="5"/>
      <c r="K69" s="5"/>
      <c r="L69" s="5"/>
      <c r="M69" s="5"/>
      <c r="N69" s="5"/>
      <c r="O69" s="5"/>
      <c r="P69" s="5"/>
      <c r="Q69" s="5"/>
    </row>
    <row r="70" spans="3:17" ht="18" customHeight="1" x14ac:dyDescent="0.25">
      <c r="C70" s="5"/>
      <c r="D70" s="5"/>
      <c r="E70" s="5"/>
      <c r="F70" s="5"/>
      <c r="G70" s="5"/>
      <c r="H70" s="5"/>
      <c r="I70" s="5"/>
      <c r="J70" s="5"/>
      <c r="K70" s="5"/>
      <c r="L70" s="5"/>
      <c r="M70" s="5"/>
      <c r="N70" s="5"/>
      <c r="O70" s="5"/>
      <c r="P70" s="5"/>
      <c r="Q70" s="5"/>
    </row>
    <row r="71" spans="3:17" ht="18" customHeight="1" x14ac:dyDescent="0.25">
      <c r="C71" s="5"/>
      <c r="D71" s="5"/>
      <c r="E71" s="5"/>
      <c r="F71" s="5"/>
      <c r="G71" s="5"/>
      <c r="H71" s="5"/>
      <c r="I71" s="5"/>
      <c r="J71" s="5"/>
      <c r="K71" s="5"/>
      <c r="L71" s="5"/>
      <c r="M71" s="5"/>
      <c r="N71" s="5"/>
      <c r="O71" s="5"/>
      <c r="P71" s="5"/>
      <c r="Q71" s="5"/>
    </row>
    <row r="72" spans="3:17" ht="18" customHeight="1" x14ac:dyDescent="0.25">
      <c r="C72" s="5"/>
      <c r="D72" s="5"/>
      <c r="E72" s="5"/>
      <c r="F72" s="5"/>
      <c r="G72" s="5"/>
      <c r="H72" s="5"/>
      <c r="I72" s="5"/>
      <c r="J72" s="5"/>
      <c r="K72" s="5"/>
      <c r="L72" s="5"/>
      <c r="M72" s="5"/>
      <c r="N72" s="5"/>
      <c r="O72" s="5"/>
      <c r="P72" s="5"/>
      <c r="Q72" s="5"/>
    </row>
    <row r="73" spans="3:17" ht="18" customHeight="1" x14ac:dyDescent="0.25">
      <c r="C73" s="5"/>
      <c r="D73" s="5"/>
      <c r="E73" s="5"/>
      <c r="F73" s="5"/>
      <c r="G73" s="5"/>
      <c r="H73" s="5"/>
      <c r="I73" s="5"/>
      <c r="J73" s="5"/>
      <c r="K73" s="5"/>
      <c r="L73" s="5"/>
      <c r="M73" s="5"/>
      <c r="N73" s="5"/>
      <c r="O73" s="5"/>
      <c r="P73" s="5"/>
      <c r="Q73" s="5"/>
    </row>
    <row r="74" spans="3:17" ht="18" customHeight="1" x14ac:dyDescent="0.25">
      <c r="C74" s="5"/>
      <c r="D74" s="5"/>
      <c r="E74" s="5"/>
      <c r="F74" s="5"/>
      <c r="G74" s="5"/>
      <c r="H74" s="5"/>
      <c r="I74" s="5"/>
      <c r="J74" s="5"/>
      <c r="K74" s="5"/>
      <c r="L74" s="5"/>
      <c r="M74" s="5"/>
      <c r="N74" s="5"/>
      <c r="O74" s="5"/>
      <c r="P74" s="5"/>
      <c r="Q74" s="5"/>
    </row>
    <row r="75" spans="3:17" ht="18" customHeight="1" x14ac:dyDescent="0.25">
      <c r="C75" s="5"/>
      <c r="D75" s="5"/>
      <c r="E75" s="5"/>
      <c r="F75" s="5"/>
      <c r="G75" s="5"/>
      <c r="H75" s="5"/>
      <c r="I75" s="5"/>
      <c r="J75" s="5"/>
      <c r="K75" s="5"/>
      <c r="L75" s="5"/>
      <c r="M75" s="5"/>
      <c r="N75" s="5"/>
      <c r="O75" s="5"/>
      <c r="P75" s="5"/>
      <c r="Q75" s="5"/>
    </row>
    <row r="76" spans="3:17" ht="18" customHeight="1" x14ac:dyDescent="0.25">
      <c r="C76" s="5"/>
      <c r="D76" s="5"/>
      <c r="E76" s="5"/>
      <c r="F76" s="5"/>
      <c r="G76" s="5"/>
      <c r="H76" s="5"/>
      <c r="I76" s="5"/>
      <c r="J76" s="5"/>
      <c r="K76" s="5"/>
      <c r="L76" s="5"/>
      <c r="M76" s="5"/>
      <c r="N76" s="5"/>
      <c r="O76" s="5"/>
      <c r="P76" s="5"/>
      <c r="Q76" s="5"/>
    </row>
    <row r="77" spans="3:17" ht="18" customHeight="1" x14ac:dyDescent="0.25">
      <c r="C77" s="5"/>
      <c r="D77" s="5"/>
      <c r="E77" s="5"/>
      <c r="F77" s="5"/>
      <c r="G77" s="5"/>
      <c r="H77" s="5"/>
      <c r="I77" s="5"/>
      <c r="J77" s="5"/>
      <c r="K77" s="5"/>
      <c r="L77" s="5"/>
      <c r="M77" s="5"/>
      <c r="N77" s="5"/>
      <c r="O77" s="5"/>
      <c r="P77" s="5"/>
      <c r="Q77" s="5"/>
    </row>
    <row r="78" spans="3:17" ht="18" customHeight="1" x14ac:dyDescent="0.25">
      <c r="C78" s="5"/>
      <c r="D78" s="5"/>
      <c r="E78" s="5"/>
      <c r="F78" s="5"/>
      <c r="G78" s="5"/>
      <c r="H78" s="5"/>
      <c r="I78" s="5"/>
      <c r="J78" s="5"/>
      <c r="K78" s="5"/>
      <c r="L78" s="5"/>
      <c r="M78" s="5"/>
      <c r="N78" s="5"/>
      <c r="O78" s="5"/>
      <c r="P78" s="5"/>
      <c r="Q78" s="5"/>
    </row>
    <row r="79" spans="3:17" ht="18" customHeight="1" x14ac:dyDescent="0.25">
      <c r="C79" s="5"/>
      <c r="D79" s="5"/>
      <c r="E79" s="5"/>
      <c r="F79" s="5"/>
      <c r="G79" s="5"/>
      <c r="H79" s="5"/>
      <c r="I79" s="5"/>
      <c r="J79" s="5"/>
      <c r="K79" s="5"/>
      <c r="L79" s="5"/>
      <c r="M79" s="5"/>
      <c r="N79" s="5"/>
      <c r="O79" s="5"/>
      <c r="P79" s="5"/>
      <c r="Q79" s="5"/>
    </row>
    <row r="80" spans="3:17" ht="18" customHeight="1" x14ac:dyDescent="0.25">
      <c r="C80" s="5"/>
      <c r="D80" s="5"/>
      <c r="E80" s="5"/>
      <c r="F80" s="5"/>
      <c r="G80" s="5"/>
      <c r="H80" s="5"/>
      <c r="I80" s="5"/>
      <c r="J80" s="5"/>
      <c r="K80" s="5"/>
      <c r="L80" s="5"/>
      <c r="M80" s="5"/>
      <c r="N80" s="5"/>
      <c r="O80" s="5"/>
      <c r="P80" s="5"/>
      <c r="Q80" s="5"/>
    </row>
    <row r="81" spans="3:17" ht="18" customHeight="1" x14ac:dyDescent="0.25">
      <c r="C81" s="5"/>
      <c r="D81" s="5"/>
      <c r="E81" s="5"/>
      <c r="F81" s="5"/>
      <c r="G81" s="5"/>
      <c r="H81" s="5"/>
      <c r="I81" s="5"/>
      <c r="J81" s="5"/>
      <c r="K81" s="5"/>
      <c r="L81" s="5"/>
      <c r="M81" s="5"/>
      <c r="N81" s="5"/>
      <c r="O81" s="5"/>
      <c r="P81" s="5"/>
      <c r="Q81" s="5"/>
    </row>
    <row r="82" spans="3:17" ht="18" customHeight="1" x14ac:dyDescent="0.25">
      <c r="C82" s="5"/>
      <c r="D82" s="5"/>
      <c r="E82" s="5"/>
      <c r="F82" s="5"/>
      <c r="G82" s="5"/>
      <c r="H82" s="5"/>
      <c r="I82" s="5"/>
      <c r="J82" s="5"/>
      <c r="K82" s="5"/>
      <c r="L82" s="5"/>
      <c r="M82" s="5"/>
      <c r="N82" s="5"/>
      <c r="O82" s="5"/>
      <c r="P82" s="5"/>
      <c r="Q82" s="5"/>
    </row>
    <row r="83" spans="3:17" ht="18" customHeight="1" x14ac:dyDescent="0.25">
      <c r="C83" s="5"/>
      <c r="D83" s="5"/>
      <c r="E83" s="5"/>
      <c r="F83" s="5"/>
      <c r="G83" s="5"/>
      <c r="H83" s="5"/>
      <c r="I83" s="5"/>
      <c r="J83" s="5"/>
      <c r="K83" s="5"/>
      <c r="L83" s="5"/>
      <c r="M83" s="5"/>
      <c r="N83" s="5"/>
      <c r="O83" s="5"/>
      <c r="P83" s="5"/>
      <c r="Q83" s="5"/>
    </row>
    <row r="84" spans="3:17" ht="18" customHeight="1" x14ac:dyDescent="0.25">
      <c r="C84" s="5"/>
      <c r="D84" s="5"/>
      <c r="E84" s="5"/>
      <c r="F84" s="5"/>
      <c r="G84" s="5"/>
      <c r="H84" s="5"/>
      <c r="I84" s="5"/>
      <c r="J84" s="5"/>
      <c r="K84" s="5"/>
      <c r="L84" s="5"/>
      <c r="M84" s="5"/>
      <c r="N84" s="5"/>
      <c r="O84" s="5"/>
      <c r="P84" s="5"/>
      <c r="Q84" s="5"/>
    </row>
    <row r="85" spans="3:17" ht="18" customHeight="1" x14ac:dyDescent="0.25">
      <c r="C85" s="5"/>
      <c r="D85" s="5"/>
      <c r="E85" s="5"/>
      <c r="F85" s="5"/>
      <c r="G85" s="5"/>
      <c r="H85" s="5"/>
      <c r="I85" s="5"/>
      <c r="J85" s="5"/>
      <c r="K85" s="5"/>
      <c r="L85" s="5"/>
      <c r="M85" s="5"/>
      <c r="N85" s="5"/>
      <c r="O85" s="5"/>
      <c r="P85" s="5"/>
      <c r="Q85" s="5"/>
    </row>
    <row r="86" spans="3:17" ht="18" customHeight="1" x14ac:dyDescent="0.25">
      <c r="C86" s="5"/>
      <c r="D86" s="5"/>
      <c r="E86" s="5"/>
      <c r="F86" s="5"/>
      <c r="G86" s="5"/>
      <c r="H86" s="5"/>
      <c r="I86" s="5"/>
      <c r="J86" s="5"/>
      <c r="K86" s="5"/>
      <c r="L86" s="5"/>
      <c r="M86" s="5"/>
      <c r="N86" s="5"/>
      <c r="O86" s="5"/>
      <c r="P86" s="5"/>
      <c r="Q86" s="5"/>
    </row>
    <row r="87" spans="3:17" ht="18" customHeight="1" x14ac:dyDescent="0.25">
      <c r="C87" s="5"/>
      <c r="D87" s="5"/>
      <c r="E87" s="5"/>
      <c r="F87" s="5"/>
      <c r="G87" s="5"/>
      <c r="H87" s="5"/>
      <c r="I87" s="5"/>
      <c r="J87" s="5"/>
      <c r="K87" s="5"/>
      <c r="L87" s="5"/>
      <c r="M87" s="5"/>
      <c r="N87" s="5"/>
      <c r="O87" s="5"/>
      <c r="P87" s="5"/>
      <c r="Q87" s="5"/>
    </row>
    <row r="88" spans="3:17" ht="18" customHeight="1" x14ac:dyDescent="0.25">
      <c r="C88" s="5"/>
      <c r="D88" s="5"/>
      <c r="E88" s="5"/>
      <c r="F88" s="5"/>
      <c r="G88" s="5"/>
      <c r="H88" s="5"/>
      <c r="I88" s="5"/>
      <c r="J88" s="5"/>
      <c r="K88" s="5"/>
      <c r="L88" s="5"/>
      <c r="M88" s="5"/>
      <c r="N88" s="5"/>
      <c r="O88" s="5"/>
      <c r="P88" s="5"/>
      <c r="Q88" s="5"/>
    </row>
    <row r="89" spans="3:17" ht="18" customHeight="1" x14ac:dyDescent="0.25">
      <c r="C89" s="5"/>
      <c r="D89" s="5"/>
      <c r="E89" s="5"/>
      <c r="F89" s="5"/>
      <c r="G89" s="5"/>
      <c r="H89" s="5"/>
      <c r="I89" s="5"/>
      <c r="J89" s="5"/>
      <c r="K89" s="5"/>
      <c r="L89" s="5"/>
      <c r="M89" s="5"/>
      <c r="N89" s="5"/>
      <c r="O89" s="5"/>
      <c r="P89" s="5"/>
      <c r="Q89" s="5"/>
    </row>
    <row r="90" spans="3:17" ht="18" customHeight="1" x14ac:dyDescent="0.25">
      <c r="C90" s="5"/>
      <c r="D90" s="5"/>
      <c r="E90" s="5"/>
      <c r="F90" s="5"/>
      <c r="G90" s="5"/>
      <c r="H90" s="5"/>
      <c r="I90" s="5"/>
      <c r="J90" s="5"/>
      <c r="K90" s="5"/>
      <c r="L90" s="5"/>
      <c r="M90" s="5"/>
      <c r="N90" s="5"/>
      <c r="O90" s="5"/>
      <c r="P90" s="5"/>
      <c r="Q90" s="5"/>
    </row>
    <row r="91" spans="3:17" ht="18" customHeight="1" x14ac:dyDescent="0.25">
      <c r="C91" s="5"/>
      <c r="D91" s="5"/>
      <c r="E91" s="5"/>
      <c r="F91" s="5"/>
      <c r="G91" s="5"/>
      <c r="H91" s="5"/>
      <c r="I91" s="5"/>
      <c r="J91" s="5"/>
      <c r="K91" s="5"/>
      <c r="L91" s="5"/>
      <c r="M91" s="5"/>
      <c r="N91" s="5"/>
      <c r="O91" s="5"/>
      <c r="P91" s="5"/>
      <c r="Q91" s="5"/>
    </row>
    <row r="92" spans="3:17" ht="18" customHeight="1" x14ac:dyDescent="0.25">
      <c r="C92" s="5"/>
      <c r="D92" s="5"/>
      <c r="E92" s="5"/>
      <c r="F92" s="5"/>
      <c r="G92" s="5"/>
      <c r="H92" s="5"/>
      <c r="I92" s="5"/>
      <c r="J92" s="5"/>
      <c r="K92" s="5"/>
      <c r="L92" s="5"/>
      <c r="M92" s="5"/>
      <c r="N92" s="5"/>
      <c r="O92" s="5"/>
      <c r="P92" s="5"/>
      <c r="Q92" s="5"/>
    </row>
    <row r="93" spans="3:17" ht="18" customHeight="1" x14ac:dyDescent="0.25">
      <c r="C93" s="5"/>
      <c r="D93" s="5"/>
      <c r="E93" s="5"/>
      <c r="F93" s="5"/>
      <c r="G93" s="5"/>
      <c r="H93" s="5"/>
      <c r="I93" s="5"/>
      <c r="J93" s="5"/>
      <c r="K93" s="5"/>
      <c r="L93" s="5"/>
      <c r="M93" s="5"/>
      <c r="N93" s="5"/>
      <c r="O93" s="5"/>
      <c r="P93" s="5"/>
      <c r="Q93" s="5"/>
    </row>
    <row r="94" spans="3:17" ht="18" customHeight="1" x14ac:dyDescent="0.25">
      <c r="C94" s="5"/>
      <c r="D94" s="5"/>
      <c r="E94" s="5"/>
      <c r="F94" s="5"/>
      <c r="G94" s="5"/>
      <c r="H94" s="5"/>
      <c r="I94" s="5"/>
      <c r="J94" s="5"/>
      <c r="K94" s="5"/>
      <c r="L94" s="5"/>
      <c r="M94" s="5"/>
      <c r="N94" s="5"/>
      <c r="O94" s="5"/>
      <c r="P94" s="5"/>
      <c r="Q94" s="5"/>
    </row>
    <row r="95" spans="3:17" ht="18" customHeight="1" x14ac:dyDescent="0.25">
      <c r="C95" s="5"/>
      <c r="D95" s="5"/>
      <c r="E95" s="5"/>
      <c r="F95" s="5"/>
      <c r="G95" s="5"/>
      <c r="H95" s="5"/>
      <c r="I95" s="5"/>
      <c r="J95" s="5"/>
      <c r="K95" s="5"/>
      <c r="L95" s="5"/>
      <c r="M95" s="5"/>
      <c r="N95" s="5"/>
      <c r="O95" s="5"/>
      <c r="P95" s="5"/>
      <c r="Q95" s="5"/>
    </row>
    <row r="96" spans="3:17" ht="18" customHeight="1" x14ac:dyDescent="0.25">
      <c r="C96" s="5"/>
      <c r="D96" s="5"/>
      <c r="E96" s="5"/>
      <c r="F96" s="5"/>
      <c r="G96" s="5"/>
      <c r="H96" s="5"/>
      <c r="I96" s="5"/>
      <c r="J96" s="5"/>
      <c r="K96" s="5"/>
      <c r="L96" s="5"/>
      <c r="M96" s="5"/>
      <c r="N96" s="5"/>
      <c r="O96" s="5"/>
      <c r="P96" s="5"/>
      <c r="Q96" s="5"/>
    </row>
    <row r="97" spans="3:17" ht="18" customHeight="1" x14ac:dyDescent="0.25">
      <c r="C97" s="5"/>
      <c r="D97" s="5"/>
      <c r="E97" s="5"/>
      <c r="F97" s="5"/>
      <c r="G97" s="5"/>
      <c r="H97" s="5"/>
      <c r="I97" s="5"/>
      <c r="J97" s="5"/>
      <c r="K97" s="5"/>
      <c r="L97" s="5"/>
      <c r="M97" s="5"/>
      <c r="N97" s="5"/>
      <c r="O97" s="5"/>
      <c r="P97" s="5"/>
      <c r="Q97" s="5"/>
    </row>
    <row r="98" spans="3:17" ht="18" customHeight="1" x14ac:dyDescent="0.25">
      <c r="C98" s="5"/>
      <c r="D98" s="5"/>
      <c r="E98" s="5"/>
      <c r="F98" s="5"/>
      <c r="G98" s="5"/>
      <c r="H98" s="5"/>
      <c r="I98" s="5"/>
      <c r="J98" s="5"/>
      <c r="K98" s="5"/>
      <c r="L98" s="5"/>
      <c r="M98" s="5"/>
      <c r="N98" s="5"/>
      <c r="O98" s="5"/>
      <c r="P98" s="5"/>
      <c r="Q98" s="5"/>
    </row>
    <row r="99" spans="3:17" ht="18" customHeight="1" x14ac:dyDescent="0.25">
      <c r="C99" s="5"/>
      <c r="D99" s="5"/>
      <c r="E99" s="5"/>
      <c r="F99" s="5"/>
      <c r="G99" s="5"/>
      <c r="H99" s="5"/>
      <c r="I99" s="5"/>
      <c r="J99" s="5"/>
      <c r="K99" s="5"/>
      <c r="L99" s="5"/>
      <c r="M99" s="5"/>
      <c r="N99" s="5"/>
      <c r="O99" s="5"/>
      <c r="P99" s="5"/>
      <c r="Q99" s="5"/>
    </row>
    <row r="100" spans="3:17" ht="18" customHeight="1" x14ac:dyDescent="0.25">
      <c r="C100" s="5"/>
      <c r="D100" s="5"/>
      <c r="E100" s="5"/>
      <c r="F100" s="5"/>
      <c r="G100" s="5"/>
      <c r="H100" s="5"/>
      <c r="I100" s="5"/>
      <c r="J100" s="5"/>
      <c r="K100" s="5"/>
      <c r="L100" s="5"/>
      <c r="M100" s="5"/>
      <c r="N100" s="5"/>
      <c r="O100" s="5"/>
      <c r="P100" s="5"/>
      <c r="Q100" s="5"/>
    </row>
    <row r="101" spans="3:17" ht="18" customHeight="1" x14ac:dyDescent="0.25">
      <c r="C101" s="5"/>
      <c r="D101" s="5"/>
      <c r="E101" s="5"/>
      <c r="F101" s="5"/>
      <c r="G101" s="5"/>
      <c r="H101" s="5"/>
      <c r="I101" s="5"/>
      <c r="J101" s="5"/>
      <c r="K101" s="5"/>
      <c r="L101" s="5"/>
      <c r="M101" s="5"/>
      <c r="N101" s="5"/>
      <c r="O101" s="5"/>
      <c r="P101" s="5"/>
      <c r="Q101" s="5"/>
    </row>
    <row r="102" spans="3:17" ht="18" customHeight="1" x14ac:dyDescent="0.25">
      <c r="C102" s="5"/>
      <c r="D102" s="5"/>
      <c r="E102" s="5"/>
      <c r="F102" s="5"/>
      <c r="G102" s="5"/>
      <c r="H102" s="5"/>
      <c r="I102" s="5"/>
      <c r="J102" s="5"/>
      <c r="K102" s="5"/>
      <c r="L102" s="5"/>
      <c r="M102" s="5"/>
      <c r="N102" s="5"/>
      <c r="O102" s="5"/>
      <c r="P102" s="5"/>
      <c r="Q102" s="5"/>
    </row>
    <row r="103" spans="3:17" ht="18" customHeight="1" x14ac:dyDescent="0.25">
      <c r="C103" s="5"/>
      <c r="D103" s="5"/>
      <c r="E103" s="5"/>
      <c r="F103" s="5"/>
      <c r="G103" s="5"/>
      <c r="H103" s="5"/>
      <c r="I103" s="5"/>
      <c r="J103" s="5"/>
      <c r="K103" s="5"/>
      <c r="L103" s="5"/>
      <c r="M103" s="5"/>
      <c r="N103" s="5"/>
      <c r="O103" s="5"/>
      <c r="P103" s="5"/>
      <c r="Q103" s="5"/>
    </row>
    <row r="104" spans="3:17" ht="18" customHeight="1" x14ac:dyDescent="0.25">
      <c r="C104" s="5"/>
      <c r="D104" s="5"/>
      <c r="E104" s="5"/>
      <c r="F104" s="5"/>
      <c r="G104" s="5"/>
      <c r="H104" s="5"/>
      <c r="I104" s="5"/>
      <c r="J104" s="5"/>
      <c r="K104" s="5"/>
      <c r="L104" s="5"/>
      <c r="M104" s="5"/>
      <c r="N104" s="5"/>
      <c r="O104" s="5"/>
      <c r="P104" s="5"/>
      <c r="Q104" s="5"/>
    </row>
    <row r="105" spans="3:17" ht="18" customHeight="1" x14ac:dyDescent="0.25">
      <c r="C105" s="5"/>
      <c r="D105" s="5"/>
      <c r="E105" s="5"/>
      <c r="F105" s="5"/>
      <c r="G105" s="5"/>
      <c r="H105" s="5"/>
      <c r="I105" s="5"/>
      <c r="J105" s="5"/>
      <c r="K105" s="5"/>
      <c r="L105" s="5"/>
      <c r="M105" s="5"/>
      <c r="N105" s="5"/>
      <c r="O105" s="5"/>
      <c r="P105" s="5"/>
      <c r="Q105" s="5"/>
    </row>
    <row r="106" spans="3:17" ht="18" customHeight="1" x14ac:dyDescent="0.25">
      <c r="C106" s="5"/>
      <c r="D106" s="5"/>
      <c r="E106" s="5"/>
      <c r="F106" s="5"/>
      <c r="G106" s="5"/>
      <c r="H106" s="5"/>
      <c r="I106" s="5"/>
      <c r="J106" s="5"/>
      <c r="K106" s="5"/>
      <c r="L106" s="5"/>
      <c r="M106" s="5"/>
      <c r="N106" s="5"/>
      <c r="O106" s="5"/>
      <c r="P106" s="5"/>
      <c r="Q106" s="5"/>
    </row>
    <row r="107" spans="3:17" ht="18" customHeight="1" x14ac:dyDescent="0.25">
      <c r="C107" s="5"/>
      <c r="D107" s="5"/>
      <c r="E107" s="5"/>
      <c r="F107" s="5"/>
      <c r="G107" s="5"/>
      <c r="H107" s="5"/>
      <c r="I107" s="5"/>
      <c r="J107" s="5"/>
      <c r="K107" s="5"/>
      <c r="L107" s="5"/>
      <c r="M107" s="5"/>
      <c r="N107" s="5"/>
      <c r="O107" s="5"/>
      <c r="P107" s="5"/>
      <c r="Q107" s="5"/>
    </row>
    <row r="108" spans="3:17" ht="18" customHeight="1" x14ac:dyDescent="0.25">
      <c r="C108" s="5"/>
      <c r="D108" s="5"/>
      <c r="E108" s="5"/>
      <c r="F108" s="5"/>
      <c r="G108" s="5"/>
      <c r="H108" s="5"/>
      <c r="I108" s="5"/>
      <c r="J108" s="5"/>
      <c r="K108" s="5"/>
      <c r="L108" s="5"/>
      <c r="M108" s="5"/>
      <c r="N108" s="5"/>
      <c r="O108" s="5"/>
      <c r="P108" s="5"/>
      <c r="Q108" s="5"/>
    </row>
    <row r="109" spans="3:17" ht="18" customHeight="1" x14ac:dyDescent="0.25">
      <c r="C109" s="5"/>
      <c r="D109" s="5"/>
      <c r="E109" s="5"/>
      <c r="F109" s="5"/>
      <c r="G109" s="5"/>
      <c r="H109" s="5"/>
      <c r="I109" s="5"/>
      <c r="J109" s="5"/>
      <c r="K109" s="5"/>
      <c r="L109" s="5"/>
      <c r="M109" s="5"/>
      <c r="N109" s="5"/>
      <c r="O109" s="5"/>
      <c r="P109" s="5"/>
      <c r="Q109" s="5"/>
    </row>
    <row r="110" spans="3:17" ht="18" customHeight="1" x14ac:dyDescent="0.25">
      <c r="C110" s="5"/>
      <c r="D110" s="5"/>
      <c r="E110" s="5"/>
      <c r="F110" s="5"/>
      <c r="G110" s="5"/>
      <c r="H110" s="5"/>
      <c r="I110" s="5"/>
      <c r="J110" s="5"/>
      <c r="K110" s="5"/>
      <c r="L110" s="5"/>
      <c r="M110" s="5"/>
      <c r="N110" s="5"/>
      <c r="O110" s="5"/>
      <c r="P110" s="5"/>
      <c r="Q110" s="5"/>
    </row>
    <row r="111" spans="3:17" ht="18" customHeight="1" x14ac:dyDescent="0.25">
      <c r="C111" s="5"/>
      <c r="D111" s="5"/>
      <c r="E111" s="5"/>
      <c r="F111" s="5"/>
      <c r="G111" s="5"/>
      <c r="H111" s="5"/>
      <c r="I111" s="5"/>
      <c r="J111" s="5"/>
      <c r="K111" s="5"/>
      <c r="L111" s="5"/>
      <c r="M111" s="5"/>
      <c r="N111" s="5"/>
      <c r="O111" s="5"/>
      <c r="P111" s="5"/>
      <c r="Q111" s="5"/>
    </row>
    <row r="112" spans="3:17" ht="18" customHeight="1" x14ac:dyDescent="0.25">
      <c r="C112" s="5"/>
      <c r="D112" s="5"/>
      <c r="E112" s="5"/>
      <c r="F112" s="5"/>
      <c r="G112" s="5"/>
      <c r="H112" s="5"/>
      <c r="I112" s="5"/>
      <c r="J112" s="5"/>
      <c r="K112" s="5"/>
      <c r="L112" s="5"/>
      <c r="M112" s="5"/>
      <c r="N112" s="5"/>
      <c r="O112" s="5"/>
      <c r="P112" s="5"/>
      <c r="Q112" s="5"/>
    </row>
    <row r="113" spans="3:17" ht="18" customHeight="1" x14ac:dyDescent="0.25">
      <c r="C113" s="5"/>
      <c r="D113" s="5"/>
      <c r="E113" s="5"/>
      <c r="F113" s="5"/>
      <c r="G113" s="5"/>
      <c r="H113" s="5"/>
      <c r="I113" s="5"/>
      <c r="J113" s="5"/>
      <c r="K113" s="5"/>
      <c r="L113" s="5"/>
      <c r="M113" s="5"/>
      <c r="N113" s="5"/>
      <c r="O113" s="5"/>
      <c r="P113" s="5"/>
      <c r="Q113" s="5"/>
    </row>
    <row r="114" spans="3:17" ht="18" customHeight="1" x14ac:dyDescent="0.25">
      <c r="C114" s="5"/>
      <c r="D114" s="5"/>
      <c r="E114" s="5"/>
      <c r="F114" s="5"/>
      <c r="G114" s="5"/>
      <c r="H114" s="5"/>
      <c r="I114" s="5"/>
      <c r="J114" s="5"/>
      <c r="K114" s="5"/>
      <c r="L114" s="5"/>
      <c r="M114" s="5"/>
      <c r="N114" s="5"/>
      <c r="O114" s="5"/>
      <c r="P114" s="5"/>
      <c r="Q114" s="5"/>
    </row>
    <row r="115" spans="3:17" ht="18" customHeight="1" x14ac:dyDescent="0.25">
      <c r="C115" s="5"/>
      <c r="D115" s="5"/>
      <c r="E115" s="5"/>
      <c r="F115" s="5"/>
      <c r="G115" s="5"/>
      <c r="H115" s="5"/>
      <c r="I115" s="5"/>
      <c r="J115" s="5"/>
      <c r="K115" s="5"/>
      <c r="L115" s="5"/>
      <c r="M115" s="5"/>
      <c r="N115" s="5"/>
      <c r="O115" s="5"/>
      <c r="P115" s="5"/>
      <c r="Q115" s="5"/>
    </row>
    <row r="116" spans="3:17" ht="18" customHeight="1" x14ac:dyDescent="0.25">
      <c r="C116" s="5"/>
      <c r="D116" s="5"/>
      <c r="E116" s="5"/>
      <c r="F116" s="5"/>
      <c r="G116" s="5"/>
      <c r="H116" s="5"/>
      <c r="I116" s="5"/>
      <c r="J116" s="5"/>
      <c r="K116" s="5"/>
      <c r="L116" s="5"/>
      <c r="M116" s="5"/>
      <c r="N116" s="5"/>
      <c r="O116" s="5"/>
      <c r="P116" s="5"/>
      <c r="Q116" s="5"/>
    </row>
    <row r="117" spans="3:17" ht="18" customHeight="1" x14ac:dyDescent="0.25">
      <c r="C117" s="5"/>
      <c r="D117" s="5"/>
      <c r="E117" s="5"/>
      <c r="F117" s="5"/>
      <c r="G117" s="5"/>
      <c r="H117" s="5"/>
      <c r="I117" s="5"/>
      <c r="J117" s="5"/>
      <c r="K117" s="5"/>
      <c r="L117" s="5"/>
      <c r="M117" s="5"/>
      <c r="N117" s="5"/>
      <c r="O117" s="5"/>
      <c r="P117" s="5"/>
      <c r="Q117" s="5"/>
    </row>
    <row r="118" spans="3:17" ht="18" customHeight="1" x14ac:dyDescent="0.25">
      <c r="C118" s="5"/>
      <c r="D118" s="5"/>
      <c r="E118" s="5"/>
      <c r="F118" s="5"/>
      <c r="G118" s="5"/>
      <c r="H118" s="5"/>
      <c r="I118" s="5"/>
      <c r="J118" s="5"/>
      <c r="K118" s="5"/>
      <c r="L118" s="5"/>
      <c r="M118" s="5"/>
      <c r="N118" s="5"/>
      <c r="O118" s="5"/>
      <c r="P118" s="5"/>
      <c r="Q118" s="5"/>
    </row>
    <row r="119" spans="3:17" ht="18" customHeight="1" x14ac:dyDescent="0.25">
      <c r="C119" s="5"/>
      <c r="D119" s="5"/>
      <c r="E119" s="5"/>
      <c r="F119" s="5"/>
      <c r="G119" s="5"/>
      <c r="H119" s="5"/>
      <c r="I119" s="5"/>
      <c r="J119" s="5"/>
      <c r="K119" s="5"/>
      <c r="L119" s="5"/>
      <c r="M119" s="5"/>
      <c r="N119" s="5"/>
      <c r="O119" s="5"/>
      <c r="P119" s="5"/>
      <c r="Q119" s="5"/>
    </row>
    <row r="120" spans="3:17" ht="18" customHeight="1" x14ac:dyDescent="0.25">
      <c r="C120" s="5"/>
      <c r="D120" s="5"/>
      <c r="E120" s="5"/>
      <c r="F120" s="5"/>
      <c r="G120" s="5"/>
      <c r="H120" s="5"/>
      <c r="I120" s="5"/>
      <c r="J120" s="5"/>
      <c r="K120" s="5"/>
      <c r="L120" s="5"/>
      <c r="M120" s="5"/>
      <c r="N120" s="5"/>
      <c r="O120" s="5"/>
      <c r="P120" s="5"/>
      <c r="Q120" s="5"/>
    </row>
    <row r="121" spans="3:17" ht="18" customHeight="1" x14ac:dyDescent="0.25">
      <c r="C121" s="5"/>
      <c r="D121" s="5"/>
      <c r="E121" s="5"/>
      <c r="F121" s="5"/>
      <c r="G121" s="5"/>
      <c r="H121" s="5"/>
      <c r="I121" s="5"/>
      <c r="J121" s="5"/>
      <c r="K121" s="5"/>
      <c r="L121" s="5"/>
      <c r="M121" s="5"/>
      <c r="N121" s="5"/>
      <c r="O121" s="5"/>
      <c r="P121" s="5"/>
      <c r="Q121" s="5"/>
    </row>
    <row r="122" spans="3:17" ht="18" customHeight="1" x14ac:dyDescent="0.25">
      <c r="C122" s="5"/>
      <c r="D122" s="5"/>
      <c r="E122" s="5"/>
      <c r="F122" s="5"/>
      <c r="G122" s="5"/>
      <c r="H122" s="5"/>
      <c r="I122" s="5"/>
      <c r="J122" s="5"/>
      <c r="K122" s="5"/>
      <c r="L122" s="5"/>
      <c r="M122" s="5"/>
      <c r="N122" s="5"/>
      <c r="O122" s="5"/>
      <c r="P122" s="5"/>
      <c r="Q122" s="5"/>
    </row>
    <row r="123" spans="3:17" ht="18" customHeight="1" x14ac:dyDescent="0.25">
      <c r="C123" s="5"/>
      <c r="D123" s="5"/>
      <c r="E123" s="5"/>
      <c r="F123" s="5"/>
      <c r="G123" s="5"/>
      <c r="H123" s="5"/>
      <c r="I123" s="5"/>
      <c r="J123" s="5"/>
      <c r="K123" s="5"/>
      <c r="L123" s="5"/>
      <c r="M123" s="5"/>
      <c r="N123" s="5"/>
      <c r="O123" s="5"/>
      <c r="P123" s="5"/>
      <c r="Q123" s="5"/>
    </row>
    <row r="124" spans="3:17" ht="18" customHeight="1" x14ac:dyDescent="0.25">
      <c r="C124" s="5"/>
      <c r="D124" s="5"/>
      <c r="E124" s="5"/>
      <c r="F124" s="5"/>
      <c r="G124" s="5"/>
      <c r="H124" s="5"/>
      <c r="I124" s="5"/>
      <c r="J124" s="5"/>
      <c r="K124" s="5"/>
      <c r="L124" s="5"/>
      <c r="M124" s="5"/>
      <c r="N124" s="5"/>
      <c r="O124" s="5"/>
      <c r="P124" s="5"/>
      <c r="Q124" s="5"/>
    </row>
    <row r="125" spans="3:17" ht="18" customHeight="1" x14ac:dyDescent="0.25">
      <c r="C125" s="5"/>
      <c r="D125" s="5"/>
      <c r="E125" s="5"/>
      <c r="F125" s="5"/>
      <c r="G125" s="5"/>
      <c r="H125" s="5"/>
      <c r="I125" s="5"/>
      <c r="J125" s="5"/>
      <c r="K125" s="5"/>
      <c r="L125" s="5"/>
      <c r="M125" s="5"/>
      <c r="N125" s="5"/>
      <c r="O125" s="5"/>
      <c r="P125" s="5"/>
      <c r="Q125" s="5"/>
    </row>
    <row r="126" spans="3:17" ht="18" customHeight="1" x14ac:dyDescent="0.25">
      <c r="C126" s="5"/>
      <c r="D126" s="5"/>
      <c r="E126" s="5"/>
      <c r="F126" s="5"/>
      <c r="G126" s="5"/>
      <c r="H126" s="5"/>
      <c r="I126" s="5"/>
      <c r="J126" s="5"/>
      <c r="K126" s="5"/>
      <c r="L126" s="5"/>
      <c r="M126" s="5"/>
      <c r="N126" s="5"/>
      <c r="O126" s="5"/>
      <c r="P126" s="5"/>
      <c r="Q126" s="5"/>
    </row>
    <row r="127" spans="3:17" ht="18" customHeight="1" x14ac:dyDescent="0.25">
      <c r="C127" s="5"/>
      <c r="D127" s="5"/>
      <c r="E127" s="5"/>
      <c r="F127" s="5"/>
      <c r="G127" s="5"/>
      <c r="H127" s="5"/>
      <c r="I127" s="5"/>
      <c r="J127" s="5"/>
      <c r="K127" s="5"/>
      <c r="L127" s="5"/>
      <c r="M127" s="5"/>
      <c r="N127" s="5"/>
      <c r="O127" s="5"/>
      <c r="P127" s="5"/>
      <c r="Q127" s="5"/>
    </row>
    <row r="128" spans="3:17" ht="18" customHeight="1" x14ac:dyDescent="0.25">
      <c r="C128" s="5"/>
      <c r="D128" s="5"/>
      <c r="E128" s="5"/>
      <c r="F128" s="5"/>
      <c r="G128" s="5"/>
      <c r="H128" s="5"/>
      <c r="I128" s="5"/>
      <c r="J128" s="5"/>
      <c r="K128" s="5"/>
      <c r="L128" s="5"/>
      <c r="M128" s="5"/>
      <c r="N128" s="5"/>
      <c r="O128" s="5"/>
      <c r="P128" s="5"/>
      <c r="Q128" s="5"/>
    </row>
    <row r="129" spans="3:17" ht="18" customHeight="1" x14ac:dyDescent="0.25">
      <c r="C129" s="5"/>
      <c r="D129" s="5"/>
      <c r="E129" s="5"/>
      <c r="F129" s="5"/>
      <c r="G129" s="5"/>
      <c r="H129" s="5"/>
      <c r="I129" s="5"/>
      <c r="J129" s="5"/>
      <c r="K129" s="5"/>
      <c r="L129" s="5"/>
      <c r="M129" s="5"/>
      <c r="N129" s="5"/>
      <c r="O129" s="5"/>
      <c r="P129" s="5"/>
      <c r="Q129" s="5"/>
    </row>
    <row r="130" spans="3:17" ht="18" customHeight="1" x14ac:dyDescent="0.25">
      <c r="C130" s="5"/>
      <c r="D130" s="5"/>
      <c r="E130" s="5"/>
      <c r="F130" s="5"/>
      <c r="G130" s="5"/>
      <c r="H130" s="5"/>
      <c r="I130" s="5"/>
      <c r="J130" s="5"/>
      <c r="K130" s="5"/>
      <c r="L130" s="5"/>
      <c r="M130" s="5"/>
      <c r="N130" s="5"/>
      <c r="O130" s="5"/>
      <c r="P130" s="5"/>
      <c r="Q130" s="5"/>
    </row>
    <row r="131" spans="3:17" ht="18" customHeight="1" x14ac:dyDescent="0.25">
      <c r="C131" s="5"/>
      <c r="D131" s="5"/>
      <c r="E131" s="5"/>
      <c r="F131" s="5"/>
      <c r="G131" s="5"/>
      <c r="H131" s="5"/>
      <c r="I131" s="5"/>
      <c r="J131" s="5"/>
      <c r="K131" s="5"/>
      <c r="L131" s="5"/>
      <c r="M131" s="5"/>
      <c r="N131" s="5"/>
      <c r="O131" s="5"/>
      <c r="P131" s="5"/>
      <c r="Q131" s="5"/>
    </row>
    <row r="132" spans="3:17" ht="18" customHeight="1" x14ac:dyDescent="0.25">
      <c r="C132" s="5"/>
      <c r="D132" s="5"/>
      <c r="E132" s="5"/>
      <c r="F132" s="5"/>
      <c r="G132" s="5"/>
      <c r="H132" s="5"/>
      <c r="I132" s="5"/>
      <c r="J132" s="5"/>
      <c r="K132" s="5"/>
      <c r="L132" s="5"/>
      <c r="M132" s="5"/>
      <c r="N132" s="5"/>
      <c r="O132" s="5"/>
      <c r="P132" s="5"/>
      <c r="Q132" s="5"/>
    </row>
    <row r="133" spans="3:17" ht="18" customHeight="1" x14ac:dyDescent="0.25">
      <c r="C133" s="5"/>
      <c r="D133" s="5"/>
      <c r="E133" s="5"/>
      <c r="F133" s="5"/>
      <c r="G133" s="5"/>
      <c r="H133" s="5"/>
      <c r="I133" s="5"/>
      <c r="J133" s="5"/>
      <c r="K133" s="5"/>
      <c r="L133" s="5"/>
      <c r="M133" s="5"/>
      <c r="N133" s="5"/>
      <c r="O133" s="5"/>
      <c r="P133" s="5"/>
      <c r="Q133" s="5"/>
    </row>
    <row r="134" spans="3:17" ht="18" customHeight="1" x14ac:dyDescent="0.25">
      <c r="C134" s="5"/>
      <c r="D134" s="5"/>
      <c r="E134" s="5"/>
      <c r="F134" s="5"/>
      <c r="G134" s="5"/>
      <c r="H134" s="5"/>
      <c r="I134" s="5"/>
      <c r="J134" s="5"/>
      <c r="K134" s="5"/>
      <c r="L134" s="5"/>
      <c r="M134" s="5"/>
      <c r="N134" s="5"/>
      <c r="O134" s="5"/>
      <c r="P134" s="5"/>
      <c r="Q134" s="5"/>
    </row>
    <row r="135" spans="3:17" ht="18" customHeight="1" x14ac:dyDescent="0.25">
      <c r="C135" s="5"/>
      <c r="D135" s="5"/>
      <c r="E135" s="5"/>
      <c r="F135" s="5"/>
      <c r="G135" s="5"/>
      <c r="H135" s="5"/>
      <c r="I135" s="5"/>
      <c r="J135" s="5"/>
      <c r="K135" s="5"/>
      <c r="L135" s="5"/>
      <c r="M135" s="5"/>
      <c r="N135" s="5"/>
      <c r="O135" s="5"/>
      <c r="P135" s="5"/>
      <c r="Q135" s="5"/>
    </row>
    <row r="136" spans="3:17" ht="18" customHeight="1" x14ac:dyDescent="0.25">
      <c r="C136" s="5"/>
      <c r="D136" s="5"/>
      <c r="E136" s="5"/>
      <c r="F136" s="5"/>
      <c r="G136" s="5"/>
      <c r="H136" s="5"/>
      <c r="I136" s="5"/>
      <c r="J136" s="5"/>
      <c r="K136" s="5"/>
      <c r="L136" s="5"/>
      <c r="M136" s="5"/>
      <c r="N136" s="5"/>
      <c r="O136" s="5"/>
      <c r="P136" s="5"/>
      <c r="Q136" s="5"/>
    </row>
    <row r="137" spans="3:17" ht="18" customHeight="1" x14ac:dyDescent="0.25">
      <c r="C137" s="5"/>
      <c r="D137" s="5"/>
      <c r="E137" s="5"/>
      <c r="F137" s="5"/>
      <c r="G137" s="5"/>
      <c r="H137" s="5"/>
      <c r="I137" s="5"/>
      <c r="J137" s="5"/>
      <c r="K137" s="5"/>
      <c r="L137" s="5"/>
      <c r="M137" s="5"/>
      <c r="N137" s="5"/>
      <c r="O137" s="5"/>
      <c r="P137" s="5"/>
      <c r="Q137" s="5"/>
    </row>
    <row r="138" spans="3:17" ht="18" customHeight="1" x14ac:dyDescent="0.25">
      <c r="C138" s="5"/>
      <c r="D138" s="5"/>
      <c r="E138" s="5"/>
      <c r="F138" s="5"/>
      <c r="G138" s="5"/>
      <c r="H138" s="5"/>
      <c r="I138" s="5"/>
      <c r="J138" s="5"/>
      <c r="K138" s="5"/>
      <c r="L138" s="5"/>
      <c r="M138" s="5"/>
      <c r="N138" s="5"/>
      <c r="O138" s="5"/>
      <c r="P138" s="5"/>
      <c r="Q138" s="5"/>
    </row>
    <row r="139" spans="3:17" ht="18" customHeight="1" x14ac:dyDescent="0.25">
      <c r="C139" s="5"/>
      <c r="D139" s="5"/>
      <c r="E139" s="5"/>
      <c r="F139" s="5"/>
      <c r="G139" s="5"/>
      <c r="H139" s="5"/>
      <c r="I139" s="5"/>
      <c r="J139" s="5"/>
      <c r="K139" s="5"/>
      <c r="L139" s="5"/>
      <c r="M139" s="5"/>
      <c r="N139" s="5"/>
      <c r="O139" s="5"/>
      <c r="P139" s="5"/>
      <c r="Q139" s="5"/>
    </row>
    <row r="140" spans="3:17" ht="18" customHeight="1" x14ac:dyDescent="0.25">
      <c r="C140" s="5"/>
      <c r="D140" s="5"/>
      <c r="E140" s="5"/>
      <c r="F140" s="5"/>
      <c r="G140" s="5"/>
      <c r="H140" s="5"/>
      <c r="I140" s="5"/>
      <c r="J140" s="5"/>
      <c r="K140" s="5"/>
      <c r="L140" s="5"/>
      <c r="M140" s="5"/>
      <c r="N140" s="5"/>
      <c r="O140" s="5"/>
      <c r="P140" s="5"/>
      <c r="Q140" s="5"/>
    </row>
    <row r="141" spans="3:17" ht="18" customHeight="1" x14ac:dyDescent="0.25">
      <c r="C141" s="5"/>
      <c r="D141" s="5"/>
      <c r="E141" s="5"/>
      <c r="F141" s="5"/>
      <c r="G141" s="5"/>
      <c r="H141" s="5"/>
      <c r="I141" s="5"/>
      <c r="J141" s="5"/>
      <c r="K141" s="5"/>
      <c r="L141" s="5"/>
      <c r="M141" s="5"/>
      <c r="N141" s="5"/>
      <c r="O141" s="5"/>
      <c r="P141" s="5"/>
      <c r="Q141" s="5"/>
    </row>
    <row r="142" spans="3:17" ht="18" customHeight="1" x14ac:dyDescent="0.25">
      <c r="C142" s="5"/>
      <c r="D142" s="5"/>
      <c r="E142" s="5"/>
      <c r="F142" s="5"/>
      <c r="G142" s="5"/>
      <c r="H142" s="5"/>
      <c r="I142" s="5"/>
      <c r="J142" s="5"/>
      <c r="K142" s="5"/>
      <c r="L142" s="5"/>
      <c r="M142" s="5"/>
      <c r="N142" s="5"/>
      <c r="O142" s="5"/>
      <c r="P142" s="5"/>
      <c r="Q142" s="5"/>
    </row>
    <row r="143" spans="3:17" ht="18" customHeight="1" x14ac:dyDescent="0.25">
      <c r="C143" s="5"/>
      <c r="D143" s="5"/>
      <c r="E143" s="5"/>
      <c r="F143" s="5"/>
      <c r="G143" s="5"/>
      <c r="H143" s="5"/>
      <c r="I143" s="5"/>
      <c r="J143" s="5"/>
      <c r="K143" s="5"/>
      <c r="L143" s="5"/>
      <c r="M143" s="5"/>
      <c r="N143" s="5"/>
      <c r="O143" s="5"/>
      <c r="P143" s="5"/>
      <c r="Q143" s="5"/>
    </row>
    <row r="144" spans="3:17" ht="18" customHeight="1" x14ac:dyDescent="0.25">
      <c r="C144" s="5"/>
      <c r="D144" s="5"/>
      <c r="E144" s="5"/>
      <c r="F144" s="5"/>
      <c r="G144" s="5"/>
      <c r="H144" s="5"/>
      <c r="I144" s="5"/>
      <c r="J144" s="5"/>
      <c r="K144" s="5"/>
      <c r="L144" s="5"/>
      <c r="M144" s="5"/>
      <c r="N144" s="5"/>
      <c r="O144" s="5"/>
      <c r="P144" s="5"/>
      <c r="Q144" s="5"/>
    </row>
    <row r="145" spans="3:17" ht="18" customHeight="1" x14ac:dyDescent="0.25">
      <c r="C145" s="5"/>
      <c r="D145" s="5"/>
      <c r="E145" s="5"/>
      <c r="F145" s="5"/>
      <c r="G145" s="5"/>
      <c r="H145" s="5"/>
      <c r="I145" s="5"/>
      <c r="J145" s="5"/>
      <c r="K145" s="5"/>
      <c r="L145" s="5"/>
      <c r="M145" s="5"/>
      <c r="N145" s="5"/>
      <c r="O145" s="5"/>
      <c r="P145" s="5"/>
      <c r="Q145" s="5"/>
    </row>
    <row r="146" spans="3:17" ht="18" customHeight="1" x14ac:dyDescent="0.25">
      <c r="C146" s="5"/>
      <c r="D146" s="5"/>
      <c r="E146" s="5"/>
      <c r="F146" s="5"/>
      <c r="G146" s="5"/>
      <c r="H146" s="5"/>
      <c r="I146" s="5"/>
      <c r="J146" s="5"/>
      <c r="K146" s="5"/>
      <c r="L146" s="5"/>
      <c r="M146" s="5"/>
      <c r="N146" s="5"/>
      <c r="O146" s="5"/>
      <c r="P146" s="5"/>
      <c r="Q146" s="5"/>
    </row>
    <row r="147" spans="3:17" ht="18" customHeight="1" x14ac:dyDescent="0.25">
      <c r="C147" s="5"/>
      <c r="D147" s="5"/>
      <c r="E147" s="5"/>
      <c r="F147" s="5"/>
      <c r="G147" s="5"/>
      <c r="H147" s="5"/>
      <c r="I147" s="5"/>
      <c r="J147" s="5"/>
      <c r="K147" s="5"/>
      <c r="L147" s="5"/>
      <c r="M147" s="5"/>
      <c r="N147" s="5"/>
      <c r="O147" s="5"/>
      <c r="P147" s="5"/>
      <c r="Q147" s="5"/>
    </row>
    <row r="148" spans="3:17" ht="18" customHeight="1" x14ac:dyDescent="0.25">
      <c r="C148" s="5"/>
      <c r="D148" s="5"/>
      <c r="E148" s="5"/>
      <c r="F148" s="5"/>
      <c r="G148" s="5"/>
      <c r="H148" s="5"/>
      <c r="I148" s="5"/>
      <c r="J148" s="5"/>
      <c r="K148" s="5"/>
      <c r="L148" s="5"/>
      <c r="M148" s="5"/>
      <c r="N148" s="5"/>
      <c r="O148" s="5"/>
      <c r="P148" s="5"/>
      <c r="Q148" s="5"/>
    </row>
    <row r="149" spans="3:17" ht="18" customHeight="1" x14ac:dyDescent="0.25">
      <c r="C149" s="5"/>
      <c r="D149" s="5"/>
      <c r="E149" s="5"/>
      <c r="F149" s="5"/>
      <c r="G149" s="5"/>
      <c r="H149" s="5"/>
      <c r="I149" s="5"/>
      <c r="J149" s="5"/>
      <c r="K149" s="5"/>
      <c r="L149" s="5"/>
      <c r="M149" s="5"/>
      <c r="N149" s="5"/>
      <c r="O149" s="5"/>
      <c r="P149" s="5"/>
      <c r="Q149" s="5"/>
    </row>
    <row r="150" spans="3:17" ht="18" customHeight="1" x14ac:dyDescent="0.25">
      <c r="C150" s="5"/>
      <c r="D150" s="5"/>
      <c r="E150" s="5"/>
      <c r="F150" s="5"/>
      <c r="G150" s="5"/>
      <c r="H150" s="5"/>
      <c r="I150" s="5"/>
      <c r="J150" s="5"/>
      <c r="K150" s="5"/>
      <c r="L150" s="5"/>
      <c r="M150" s="5"/>
      <c r="N150" s="5"/>
      <c r="O150" s="5"/>
      <c r="P150" s="5"/>
      <c r="Q150" s="5"/>
    </row>
    <row r="151" spans="3:17" ht="18" customHeight="1" x14ac:dyDescent="0.25">
      <c r="C151" s="5"/>
      <c r="D151" s="5"/>
      <c r="E151" s="5"/>
      <c r="F151" s="5"/>
      <c r="G151" s="5"/>
      <c r="H151" s="5"/>
      <c r="I151" s="5"/>
      <c r="J151" s="5"/>
      <c r="K151" s="5"/>
      <c r="L151" s="5"/>
      <c r="M151" s="5"/>
      <c r="N151" s="5"/>
      <c r="O151" s="5"/>
      <c r="P151" s="5"/>
      <c r="Q151" s="5"/>
    </row>
    <row r="152" spans="3:17" ht="18" customHeight="1" x14ac:dyDescent="0.25">
      <c r="C152" s="5"/>
      <c r="D152" s="5"/>
      <c r="E152" s="5"/>
      <c r="F152" s="5"/>
      <c r="G152" s="5"/>
      <c r="H152" s="5"/>
      <c r="I152" s="5"/>
      <c r="J152" s="5"/>
      <c r="K152" s="5"/>
      <c r="L152" s="5"/>
      <c r="M152" s="5"/>
      <c r="N152" s="5"/>
      <c r="O152" s="5"/>
      <c r="P152" s="5"/>
      <c r="Q152" s="5"/>
    </row>
    <row r="153" spans="3:17" ht="18" customHeight="1" x14ac:dyDescent="0.25">
      <c r="C153" s="5"/>
      <c r="D153" s="5"/>
      <c r="E153" s="5"/>
      <c r="F153" s="5"/>
      <c r="G153" s="5"/>
      <c r="H153" s="5"/>
      <c r="I153" s="5"/>
      <c r="J153" s="5"/>
      <c r="K153" s="5"/>
      <c r="L153" s="5"/>
      <c r="M153" s="5"/>
      <c r="N153" s="5"/>
      <c r="O153" s="5"/>
      <c r="P153" s="5"/>
      <c r="Q153" s="5"/>
    </row>
    <row r="154" spans="3:17" ht="18" customHeight="1" x14ac:dyDescent="0.25">
      <c r="C154" s="5"/>
      <c r="D154" s="5"/>
      <c r="E154" s="5"/>
      <c r="F154" s="5"/>
      <c r="G154" s="5"/>
      <c r="H154" s="5"/>
      <c r="I154" s="5"/>
      <c r="J154" s="5"/>
      <c r="K154" s="5"/>
      <c r="L154" s="5"/>
      <c r="M154" s="5"/>
      <c r="N154" s="5"/>
      <c r="O154" s="5"/>
      <c r="P154" s="5"/>
      <c r="Q154" s="5"/>
    </row>
    <row r="155" spans="3:17" ht="18" customHeight="1" x14ac:dyDescent="0.25">
      <c r="C155" s="5"/>
      <c r="D155" s="5"/>
      <c r="E155" s="5"/>
      <c r="F155" s="5"/>
      <c r="G155" s="5"/>
      <c r="H155" s="5"/>
      <c r="I155" s="5"/>
      <c r="J155" s="5"/>
      <c r="K155" s="5"/>
      <c r="L155" s="5"/>
      <c r="M155" s="5"/>
      <c r="N155" s="5"/>
      <c r="O155" s="5"/>
      <c r="P155" s="5"/>
      <c r="Q155" s="5"/>
    </row>
    <row r="156" spans="3:17" ht="18" customHeight="1" x14ac:dyDescent="0.25">
      <c r="C156" s="5"/>
      <c r="D156" s="5"/>
      <c r="E156" s="5"/>
      <c r="F156" s="5"/>
      <c r="G156" s="5"/>
      <c r="H156" s="5"/>
      <c r="I156" s="5"/>
      <c r="J156" s="5"/>
      <c r="K156" s="5"/>
      <c r="L156" s="5"/>
      <c r="M156" s="5"/>
      <c r="N156" s="5"/>
      <c r="O156" s="5"/>
      <c r="P156" s="5"/>
      <c r="Q156" s="5"/>
    </row>
    <row r="157" spans="3:17" ht="18" customHeight="1" x14ac:dyDescent="0.25">
      <c r="C157" s="5"/>
      <c r="D157" s="5"/>
      <c r="E157" s="5"/>
      <c r="F157" s="5"/>
      <c r="G157" s="5"/>
      <c r="H157" s="5"/>
      <c r="I157" s="5"/>
      <c r="J157" s="5"/>
      <c r="K157" s="5"/>
      <c r="L157" s="5"/>
      <c r="M157" s="5"/>
      <c r="N157" s="5"/>
      <c r="O157" s="5"/>
      <c r="P157" s="5"/>
      <c r="Q157" s="5"/>
    </row>
    <row r="158" spans="3:17" ht="18" customHeight="1" x14ac:dyDescent="0.25">
      <c r="C158" s="5"/>
      <c r="D158" s="5"/>
      <c r="E158" s="5"/>
      <c r="F158" s="5"/>
      <c r="G158" s="5"/>
      <c r="H158" s="5"/>
      <c r="I158" s="5"/>
      <c r="J158" s="5"/>
      <c r="K158" s="5"/>
      <c r="L158" s="5"/>
      <c r="M158" s="5"/>
      <c r="N158" s="5"/>
      <c r="O158" s="5"/>
      <c r="P158" s="5"/>
      <c r="Q158" s="5"/>
    </row>
    <row r="159" spans="3:17" ht="18" customHeight="1" x14ac:dyDescent="0.25">
      <c r="C159" s="5"/>
      <c r="D159" s="5"/>
      <c r="E159" s="5"/>
      <c r="F159" s="5"/>
      <c r="G159" s="5"/>
      <c r="H159" s="5"/>
      <c r="I159" s="5"/>
      <c r="J159" s="5"/>
      <c r="K159" s="5"/>
      <c r="L159" s="5"/>
      <c r="M159" s="5"/>
      <c r="N159" s="5"/>
      <c r="O159" s="5"/>
      <c r="P159" s="5"/>
      <c r="Q159" s="5"/>
    </row>
    <row r="160" spans="3:17" ht="18" customHeight="1" x14ac:dyDescent="0.25">
      <c r="C160" s="5"/>
      <c r="D160" s="5"/>
      <c r="E160" s="5"/>
      <c r="F160" s="5"/>
      <c r="G160" s="5"/>
      <c r="H160" s="5"/>
      <c r="I160" s="5"/>
      <c r="J160" s="5"/>
      <c r="K160" s="5"/>
      <c r="L160" s="5"/>
      <c r="M160" s="5"/>
      <c r="N160" s="5"/>
      <c r="O160" s="5"/>
      <c r="P160" s="5"/>
      <c r="Q160" s="5"/>
    </row>
    <row r="161" spans="3:17" ht="18" customHeight="1" x14ac:dyDescent="0.25">
      <c r="C161" s="5"/>
      <c r="D161" s="5"/>
      <c r="E161" s="5"/>
      <c r="F161" s="5"/>
      <c r="G161" s="5"/>
      <c r="H161" s="5"/>
      <c r="I161" s="5"/>
      <c r="J161" s="5"/>
      <c r="K161" s="5"/>
      <c r="L161" s="5"/>
      <c r="M161" s="5"/>
      <c r="N161" s="5"/>
      <c r="O161" s="5"/>
      <c r="P161" s="5"/>
      <c r="Q161" s="5"/>
    </row>
    <row r="162" spans="3:17" ht="18" customHeight="1" x14ac:dyDescent="0.25">
      <c r="C162" s="5"/>
      <c r="D162" s="5"/>
      <c r="E162" s="5"/>
      <c r="F162" s="5"/>
      <c r="G162" s="5"/>
      <c r="H162" s="5"/>
      <c r="I162" s="5"/>
      <c r="J162" s="5"/>
      <c r="K162" s="5"/>
      <c r="L162" s="5"/>
      <c r="M162" s="5"/>
      <c r="N162" s="5"/>
      <c r="O162" s="5"/>
      <c r="P162" s="5"/>
      <c r="Q162" s="5"/>
    </row>
    <row r="163" spans="3:17" ht="18" customHeight="1" x14ac:dyDescent="0.25">
      <c r="C163" s="5"/>
      <c r="D163" s="5"/>
      <c r="E163" s="5"/>
      <c r="F163" s="5"/>
      <c r="G163" s="5"/>
      <c r="H163" s="5"/>
      <c r="I163" s="5"/>
      <c r="J163" s="5"/>
      <c r="K163" s="5"/>
      <c r="L163" s="5"/>
      <c r="M163" s="5"/>
      <c r="N163" s="5"/>
      <c r="O163" s="5"/>
      <c r="P163" s="5"/>
      <c r="Q163" s="5"/>
    </row>
    <row r="164" spans="3:17" ht="18" customHeight="1" x14ac:dyDescent="0.25">
      <c r="C164" s="5"/>
      <c r="D164" s="5"/>
      <c r="E164" s="5"/>
      <c r="F164" s="5"/>
      <c r="G164" s="5"/>
      <c r="H164" s="5"/>
      <c r="I164" s="5"/>
      <c r="J164" s="5"/>
      <c r="K164" s="5"/>
      <c r="L164" s="5"/>
      <c r="M164" s="5"/>
      <c r="N164" s="5"/>
      <c r="O164" s="5"/>
      <c r="P164" s="5"/>
      <c r="Q164" s="5"/>
    </row>
    <row r="165" spans="3:17" ht="18" customHeight="1" x14ac:dyDescent="0.25">
      <c r="C165" s="5"/>
      <c r="D165" s="5"/>
      <c r="E165" s="5"/>
      <c r="F165" s="5"/>
      <c r="G165" s="5"/>
      <c r="H165" s="5"/>
      <c r="I165" s="5"/>
      <c r="J165" s="5"/>
      <c r="K165" s="5"/>
      <c r="L165" s="5"/>
      <c r="M165" s="5"/>
      <c r="N165" s="5"/>
      <c r="O165" s="5"/>
      <c r="P165" s="5"/>
      <c r="Q165" s="5"/>
    </row>
    <row r="166" spans="3:17" ht="18" customHeight="1" x14ac:dyDescent="0.25">
      <c r="C166" s="5"/>
      <c r="D166" s="5"/>
      <c r="E166" s="5"/>
      <c r="F166" s="5"/>
      <c r="G166" s="5"/>
      <c r="H166" s="5"/>
      <c r="I166" s="5"/>
      <c r="J166" s="5"/>
      <c r="K166" s="5"/>
      <c r="L166" s="5"/>
      <c r="M166" s="5"/>
      <c r="N166" s="5"/>
      <c r="O166" s="5"/>
      <c r="P166" s="5"/>
      <c r="Q166" s="5"/>
    </row>
    <row r="167" spans="3:17" ht="18" customHeight="1" x14ac:dyDescent="0.25">
      <c r="C167" s="5"/>
      <c r="D167" s="5"/>
      <c r="E167" s="5"/>
      <c r="F167" s="5"/>
      <c r="G167" s="5"/>
      <c r="H167" s="5"/>
      <c r="I167" s="5"/>
      <c r="J167" s="5"/>
      <c r="K167" s="5"/>
      <c r="L167" s="5"/>
      <c r="M167" s="5"/>
      <c r="N167" s="5"/>
      <c r="O167" s="5"/>
      <c r="P167" s="5"/>
      <c r="Q167" s="5"/>
    </row>
    <row r="168" spans="3:17" ht="18" customHeight="1" x14ac:dyDescent="0.25">
      <c r="C168" s="5"/>
      <c r="D168" s="5"/>
      <c r="E168" s="5"/>
      <c r="F168" s="5"/>
      <c r="G168" s="5"/>
      <c r="H168" s="5"/>
      <c r="I168" s="5"/>
      <c r="J168" s="5"/>
      <c r="K168" s="5"/>
      <c r="L168" s="5"/>
      <c r="M168" s="5"/>
      <c r="N168" s="5"/>
      <c r="O168" s="5"/>
      <c r="P168" s="5"/>
      <c r="Q168" s="5"/>
    </row>
    <row r="169" spans="3:17" ht="18" customHeight="1" x14ac:dyDescent="0.25">
      <c r="C169" s="5"/>
      <c r="D169" s="5"/>
      <c r="E169" s="5"/>
      <c r="F169" s="5"/>
      <c r="G169" s="5"/>
      <c r="H169" s="5"/>
      <c r="I169" s="5"/>
      <c r="J169" s="5"/>
      <c r="K169" s="5"/>
      <c r="L169" s="5"/>
      <c r="M169" s="5"/>
      <c r="N169" s="5"/>
      <c r="O169" s="5"/>
      <c r="P169" s="5"/>
      <c r="Q169" s="5"/>
    </row>
    <row r="170" spans="3:17" ht="18" customHeight="1" x14ac:dyDescent="0.25">
      <c r="C170" s="5"/>
      <c r="D170" s="5"/>
      <c r="E170" s="5"/>
      <c r="F170" s="5"/>
      <c r="G170" s="5"/>
      <c r="H170" s="5"/>
      <c r="I170" s="5"/>
      <c r="J170" s="5"/>
      <c r="K170" s="5"/>
      <c r="L170" s="5"/>
      <c r="M170" s="5"/>
      <c r="N170" s="5"/>
      <c r="O170" s="5"/>
      <c r="P170" s="5"/>
      <c r="Q170" s="5"/>
    </row>
    <row r="171" spans="3:17" ht="18" customHeight="1" x14ac:dyDescent="0.25">
      <c r="C171" s="5"/>
      <c r="D171" s="5"/>
      <c r="E171" s="5"/>
      <c r="F171" s="5"/>
      <c r="G171" s="5"/>
      <c r="H171" s="5"/>
      <c r="I171" s="5"/>
      <c r="J171" s="5"/>
      <c r="K171" s="5"/>
      <c r="L171" s="5"/>
      <c r="M171" s="5"/>
      <c r="N171" s="5"/>
      <c r="O171" s="5"/>
      <c r="P171" s="5"/>
      <c r="Q171" s="5"/>
    </row>
    <row r="172" spans="3:17" ht="18" customHeight="1" x14ac:dyDescent="0.25">
      <c r="C172" s="5"/>
      <c r="D172" s="5"/>
      <c r="E172" s="5"/>
      <c r="F172" s="5"/>
      <c r="G172" s="5"/>
      <c r="H172" s="5"/>
      <c r="I172" s="5"/>
      <c r="J172" s="5"/>
      <c r="K172" s="5"/>
      <c r="L172" s="5"/>
      <c r="M172" s="5"/>
      <c r="N172" s="5"/>
      <c r="O172" s="5"/>
      <c r="P172" s="5"/>
      <c r="Q172" s="5"/>
    </row>
    <row r="173" spans="3:17" ht="18" customHeight="1" x14ac:dyDescent="0.25">
      <c r="C173" s="5"/>
      <c r="D173" s="5"/>
      <c r="E173" s="5"/>
      <c r="F173" s="5"/>
      <c r="G173" s="5"/>
      <c r="H173" s="5"/>
      <c r="I173" s="5"/>
      <c r="J173" s="5"/>
      <c r="K173" s="5"/>
      <c r="L173" s="5"/>
      <c r="M173" s="5"/>
      <c r="N173" s="5"/>
      <c r="O173" s="5"/>
      <c r="P173" s="5"/>
      <c r="Q173" s="5"/>
    </row>
    <row r="174" spans="3:17" ht="18" customHeight="1" x14ac:dyDescent="0.25">
      <c r="C174" s="5"/>
      <c r="D174" s="5"/>
      <c r="E174" s="5"/>
      <c r="F174" s="5"/>
      <c r="G174" s="5"/>
      <c r="H174" s="5"/>
      <c r="I174" s="5"/>
      <c r="J174" s="5"/>
      <c r="K174" s="5"/>
      <c r="L174" s="5"/>
      <c r="M174" s="5"/>
      <c r="N174" s="5"/>
      <c r="O174" s="5"/>
      <c r="P174" s="5"/>
      <c r="Q174" s="5"/>
    </row>
    <row r="175" spans="3:17" ht="18" customHeight="1" x14ac:dyDescent="0.25">
      <c r="C175" s="5"/>
      <c r="D175" s="5"/>
      <c r="E175" s="5"/>
      <c r="F175" s="5"/>
      <c r="G175" s="5"/>
      <c r="H175" s="5"/>
      <c r="I175" s="5"/>
      <c r="J175" s="5"/>
      <c r="K175" s="5"/>
      <c r="L175" s="5"/>
      <c r="M175" s="5"/>
      <c r="N175" s="5"/>
      <c r="O175" s="5"/>
      <c r="P175" s="5"/>
      <c r="Q175" s="5"/>
    </row>
  </sheetData>
  <sheetProtection password="E931" sheet="1" objects="1" scenarios="1"/>
  <mergeCells count="4">
    <mergeCell ref="B3:Q3"/>
    <mergeCell ref="B33:Q33"/>
    <mergeCell ref="B38:Q38"/>
    <mergeCell ref="B5:Q5"/>
  </mergeCells>
  <pageMargins left="0.7" right="0.7" top="0.75" bottom="0.75" header="0.3" footer="0.3"/>
  <pageSetup paperSize="9" scale="3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2:S50"/>
  <sheetViews>
    <sheetView showGridLines="0" zoomScale="80" zoomScaleNormal="80" workbookViewId="0">
      <selection activeCell="A52" sqref="A52"/>
    </sheetView>
  </sheetViews>
  <sheetFormatPr defaultColWidth="11.85546875" defaultRowHeight="19.5" customHeight="1" x14ac:dyDescent="0.25"/>
  <cols>
    <col min="2" max="2" width="42.28515625" style="2" bestFit="1" customWidth="1"/>
    <col min="3" max="4" width="15.42578125" customWidth="1"/>
    <col min="5" max="6" width="15.140625" bestFit="1" customWidth="1"/>
    <col min="7" max="8" width="15.42578125" customWidth="1"/>
    <col min="9" max="9" width="17.28515625" customWidth="1"/>
    <col min="10" max="10" width="14.42578125" customWidth="1"/>
    <col min="11" max="11" width="17.7109375" customWidth="1"/>
    <col min="12" max="12" width="20.5703125" bestFit="1" customWidth="1"/>
    <col min="13" max="13" width="14" customWidth="1"/>
    <col min="14" max="14" width="18.7109375" customWidth="1"/>
    <col min="15" max="15" width="17.7109375" customWidth="1"/>
    <col min="16" max="16" width="16.7109375" bestFit="1" customWidth="1"/>
    <col min="17" max="17" width="18.28515625" customWidth="1"/>
    <col min="18" max="18" width="19.42578125" bestFit="1" customWidth="1"/>
  </cols>
  <sheetData>
    <row r="2" spans="2:19" ht="19.5" customHeight="1" x14ac:dyDescent="0.25">
      <c r="B2" s="12"/>
      <c r="C2" s="9"/>
      <c r="D2" s="9"/>
      <c r="E2" s="9"/>
      <c r="F2" s="9"/>
      <c r="G2" s="9"/>
      <c r="H2" s="9"/>
      <c r="I2" s="9"/>
      <c r="J2" s="9"/>
      <c r="K2" s="9"/>
      <c r="L2" s="9"/>
      <c r="M2" s="9"/>
      <c r="N2" s="9"/>
      <c r="O2" s="9"/>
      <c r="P2" s="9"/>
      <c r="Q2" s="9"/>
      <c r="R2" s="9"/>
      <c r="S2" s="9"/>
    </row>
    <row r="3" spans="2:19" ht="22.5" customHeight="1" x14ac:dyDescent="0.25">
      <c r="B3" s="262" t="s">
        <v>282</v>
      </c>
      <c r="C3" s="263"/>
      <c r="D3" s="263"/>
      <c r="E3" s="263"/>
      <c r="F3" s="263"/>
      <c r="G3" s="263"/>
      <c r="H3" s="263"/>
      <c r="I3" s="263"/>
      <c r="J3" s="263"/>
      <c r="K3" s="263"/>
      <c r="L3" s="263"/>
      <c r="M3" s="263"/>
      <c r="N3" s="263"/>
      <c r="O3" s="263"/>
      <c r="P3" s="263"/>
      <c r="Q3" s="263"/>
      <c r="R3" s="264"/>
      <c r="S3" s="9"/>
    </row>
    <row r="4" spans="2:19" s="1" customFormat="1" ht="18.75" customHeight="1" x14ac:dyDescent="0.25">
      <c r="B4" s="271" t="s">
        <v>0</v>
      </c>
      <c r="C4" s="268" t="s">
        <v>91</v>
      </c>
      <c r="D4" s="268" t="s">
        <v>92</v>
      </c>
      <c r="E4" s="268" t="s">
        <v>93</v>
      </c>
      <c r="F4" s="268" t="s">
        <v>94</v>
      </c>
      <c r="G4" s="268" t="s">
        <v>95</v>
      </c>
      <c r="H4" s="268" t="s">
        <v>96</v>
      </c>
      <c r="I4" s="268" t="s">
        <v>97</v>
      </c>
      <c r="J4" s="268" t="s">
        <v>98</v>
      </c>
      <c r="K4" s="268" t="s">
        <v>99</v>
      </c>
      <c r="L4" s="268" t="s">
        <v>100</v>
      </c>
      <c r="M4" s="268" t="s">
        <v>101</v>
      </c>
      <c r="N4" s="268" t="s">
        <v>102</v>
      </c>
      <c r="O4" s="268" t="s">
        <v>103</v>
      </c>
      <c r="P4" s="268" t="s">
        <v>104</v>
      </c>
      <c r="Q4" s="268" t="s">
        <v>105</v>
      </c>
      <c r="R4" s="269" t="s">
        <v>88</v>
      </c>
      <c r="S4" s="11"/>
    </row>
    <row r="5" spans="2:19" s="1" customFormat="1" ht="18.75" customHeight="1" x14ac:dyDescent="0.25">
      <c r="B5" s="271"/>
      <c r="C5" s="268"/>
      <c r="D5" s="268"/>
      <c r="E5" s="268"/>
      <c r="F5" s="268"/>
      <c r="G5" s="268"/>
      <c r="H5" s="268"/>
      <c r="I5" s="268"/>
      <c r="J5" s="268"/>
      <c r="K5" s="268"/>
      <c r="L5" s="268"/>
      <c r="M5" s="268"/>
      <c r="N5" s="268"/>
      <c r="O5" s="268"/>
      <c r="P5" s="268"/>
      <c r="Q5" s="268"/>
      <c r="R5" s="269"/>
      <c r="S5" s="11"/>
    </row>
    <row r="6" spans="2:19" ht="19.5" customHeight="1" x14ac:dyDescent="0.25">
      <c r="B6" s="265" t="s">
        <v>16</v>
      </c>
      <c r="C6" s="266"/>
      <c r="D6" s="266"/>
      <c r="E6" s="266"/>
      <c r="F6" s="266"/>
      <c r="G6" s="266"/>
      <c r="H6" s="266"/>
      <c r="I6" s="266"/>
      <c r="J6" s="266"/>
      <c r="K6" s="266"/>
      <c r="L6" s="266"/>
      <c r="M6" s="266"/>
      <c r="N6" s="266"/>
      <c r="O6" s="266"/>
      <c r="P6" s="266"/>
      <c r="Q6" s="266"/>
      <c r="R6" s="267"/>
      <c r="S6" s="9"/>
    </row>
    <row r="7" spans="2:19" ht="32.25" customHeight="1" x14ac:dyDescent="0.3">
      <c r="B7" s="16" t="s">
        <v>17</v>
      </c>
      <c r="C7" s="7">
        <v>0</v>
      </c>
      <c r="D7" s="7">
        <v>0</v>
      </c>
      <c r="E7" s="7">
        <v>2061</v>
      </c>
      <c r="F7" s="7">
        <v>0</v>
      </c>
      <c r="G7" s="7">
        <v>1219</v>
      </c>
      <c r="H7" s="7">
        <v>2356</v>
      </c>
      <c r="I7" s="7">
        <v>0</v>
      </c>
      <c r="J7" s="7">
        <v>0</v>
      </c>
      <c r="K7" s="7">
        <v>0</v>
      </c>
      <c r="L7" s="7">
        <v>47342</v>
      </c>
      <c r="M7" s="7">
        <v>850</v>
      </c>
      <c r="N7" s="7">
        <v>40610</v>
      </c>
      <c r="O7" s="7">
        <v>5651203</v>
      </c>
      <c r="P7" s="7">
        <v>53553</v>
      </c>
      <c r="Q7" s="8">
        <v>5799193</v>
      </c>
      <c r="R7" s="17">
        <f>(Q7/$Q$44)*100</f>
        <v>4.6501789750137421</v>
      </c>
      <c r="S7" s="9"/>
    </row>
    <row r="8" spans="2:19" ht="32.25" customHeight="1" x14ac:dyDescent="0.3">
      <c r="B8" s="18" t="s">
        <v>18</v>
      </c>
      <c r="C8" s="7">
        <v>0</v>
      </c>
      <c r="D8" s="7">
        <v>220392</v>
      </c>
      <c r="E8" s="7">
        <v>3527</v>
      </c>
      <c r="F8" s="7">
        <v>376571</v>
      </c>
      <c r="G8" s="7">
        <v>21244</v>
      </c>
      <c r="H8" s="7">
        <v>7707</v>
      </c>
      <c r="I8" s="7">
        <v>874354</v>
      </c>
      <c r="J8" s="7">
        <v>677061</v>
      </c>
      <c r="K8" s="7">
        <v>0</v>
      </c>
      <c r="L8" s="7">
        <v>67187</v>
      </c>
      <c r="M8" s="7">
        <v>37109</v>
      </c>
      <c r="N8" s="7">
        <v>110057</v>
      </c>
      <c r="O8" s="7">
        <v>0</v>
      </c>
      <c r="P8" s="7">
        <v>143216</v>
      </c>
      <c r="Q8" s="8">
        <v>2538424</v>
      </c>
      <c r="R8" s="17">
        <f t="shared" ref="R8:R43" si="0">(Q8/$Q$44)*100</f>
        <v>2.0354773352896314</v>
      </c>
      <c r="S8" s="9"/>
    </row>
    <row r="9" spans="2:19" ht="32.25" customHeight="1" x14ac:dyDescent="0.3">
      <c r="B9" s="18" t="s">
        <v>19</v>
      </c>
      <c r="C9" s="7">
        <v>1761</v>
      </c>
      <c r="D9" s="7">
        <v>34863</v>
      </c>
      <c r="E9" s="7">
        <v>174578</v>
      </c>
      <c r="F9" s="7">
        <v>809085</v>
      </c>
      <c r="G9" s="7">
        <v>808749</v>
      </c>
      <c r="H9" s="7">
        <v>73724</v>
      </c>
      <c r="I9" s="7">
        <v>902077</v>
      </c>
      <c r="J9" s="7">
        <v>230873</v>
      </c>
      <c r="K9" s="7">
        <v>0</v>
      </c>
      <c r="L9" s="7">
        <v>357834</v>
      </c>
      <c r="M9" s="7">
        <v>331865</v>
      </c>
      <c r="N9" s="7">
        <v>186</v>
      </c>
      <c r="O9" s="7">
        <v>0</v>
      </c>
      <c r="P9" s="7">
        <v>0</v>
      </c>
      <c r="Q9" s="8">
        <v>3725594</v>
      </c>
      <c r="R9" s="17">
        <f t="shared" si="0"/>
        <v>2.9874292661474353</v>
      </c>
      <c r="S9" s="9"/>
    </row>
    <row r="10" spans="2:19" ht="32.25" customHeight="1" x14ac:dyDescent="0.3">
      <c r="B10" s="18" t="s">
        <v>202</v>
      </c>
      <c r="C10" s="7">
        <v>20741</v>
      </c>
      <c r="D10" s="7">
        <v>5141</v>
      </c>
      <c r="E10" s="7">
        <v>20093</v>
      </c>
      <c r="F10" s="7">
        <v>68646</v>
      </c>
      <c r="G10" s="7">
        <v>25489</v>
      </c>
      <c r="H10" s="7">
        <v>44632</v>
      </c>
      <c r="I10" s="7">
        <v>60451</v>
      </c>
      <c r="J10" s="7">
        <v>41783</v>
      </c>
      <c r="K10" s="7">
        <v>0</v>
      </c>
      <c r="L10" s="7">
        <v>1780</v>
      </c>
      <c r="M10" s="7">
        <v>7054</v>
      </c>
      <c r="N10" s="7">
        <v>39344</v>
      </c>
      <c r="O10" s="7">
        <v>0</v>
      </c>
      <c r="P10" s="7">
        <v>11732</v>
      </c>
      <c r="Q10" s="8">
        <v>346888</v>
      </c>
      <c r="R10" s="17">
        <f t="shared" si="0"/>
        <v>0.27815788925882734</v>
      </c>
      <c r="S10" s="9"/>
    </row>
    <row r="11" spans="2:19" ht="32.25" customHeight="1" x14ac:dyDescent="0.3">
      <c r="B11" s="18" t="s">
        <v>20</v>
      </c>
      <c r="C11" s="7">
        <v>38028</v>
      </c>
      <c r="D11" s="7">
        <v>179730</v>
      </c>
      <c r="E11" s="7">
        <v>74877</v>
      </c>
      <c r="F11" s="7">
        <v>735196</v>
      </c>
      <c r="G11" s="7">
        <v>156017</v>
      </c>
      <c r="H11" s="7">
        <v>225267</v>
      </c>
      <c r="I11" s="7">
        <v>1091037</v>
      </c>
      <c r="J11" s="7">
        <v>1165929</v>
      </c>
      <c r="K11" s="7">
        <v>0</v>
      </c>
      <c r="L11" s="7">
        <v>203606</v>
      </c>
      <c r="M11" s="7">
        <v>193490</v>
      </c>
      <c r="N11" s="7">
        <v>600335</v>
      </c>
      <c r="O11" s="7">
        <v>3391672</v>
      </c>
      <c r="P11" s="7">
        <v>250546</v>
      </c>
      <c r="Q11" s="8">
        <v>8305730</v>
      </c>
      <c r="R11" s="17">
        <f t="shared" si="0"/>
        <v>6.6600871911214004</v>
      </c>
      <c r="S11" s="9"/>
    </row>
    <row r="12" spans="2:19" ht="32.25" customHeight="1" x14ac:dyDescent="0.3">
      <c r="B12" s="18" t="s">
        <v>194</v>
      </c>
      <c r="C12" s="7">
        <v>0</v>
      </c>
      <c r="D12" s="7">
        <v>277239</v>
      </c>
      <c r="E12" s="7">
        <v>107665</v>
      </c>
      <c r="F12" s="7">
        <v>459990</v>
      </c>
      <c r="G12" s="7">
        <v>106064</v>
      </c>
      <c r="H12" s="7">
        <v>435256</v>
      </c>
      <c r="I12" s="7">
        <v>1338170</v>
      </c>
      <c r="J12" s="7">
        <v>1249358</v>
      </c>
      <c r="K12" s="7">
        <v>0</v>
      </c>
      <c r="L12" s="7">
        <v>595088</v>
      </c>
      <c r="M12" s="7">
        <v>183156</v>
      </c>
      <c r="N12" s="7">
        <v>210624</v>
      </c>
      <c r="O12" s="7">
        <v>2415103</v>
      </c>
      <c r="P12" s="7">
        <v>664688</v>
      </c>
      <c r="Q12" s="8">
        <v>8042402</v>
      </c>
      <c r="R12" s="17">
        <f t="shared" si="0"/>
        <v>6.4489332720963866</v>
      </c>
      <c r="S12" s="9"/>
    </row>
    <row r="13" spans="2:19" ht="32.25" customHeight="1" x14ac:dyDescent="0.3">
      <c r="B13" s="18" t="s">
        <v>21</v>
      </c>
      <c r="C13" s="7">
        <v>0</v>
      </c>
      <c r="D13" s="7">
        <v>183806</v>
      </c>
      <c r="E13" s="7">
        <v>14073</v>
      </c>
      <c r="F13" s="7">
        <v>57204</v>
      </c>
      <c r="G13" s="7">
        <v>9711</v>
      </c>
      <c r="H13" s="7">
        <v>36546</v>
      </c>
      <c r="I13" s="7">
        <v>328434</v>
      </c>
      <c r="J13" s="7">
        <v>372680</v>
      </c>
      <c r="K13" s="7">
        <v>0</v>
      </c>
      <c r="L13" s="7">
        <v>64352</v>
      </c>
      <c r="M13" s="7">
        <v>44341</v>
      </c>
      <c r="N13" s="7">
        <v>88221</v>
      </c>
      <c r="O13" s="7">
        <v>0</v>
      </c>
      <c r="P13" s="7">
        <v>84373</v>
      </c>
      <c r="Q13" s="8">
        <v>1283742</v>
      </c>
      <c r="R13" s="17">
        <f t="shared" si="0"/>
        <v>1.0293897888451187</v>
      </c>
      <c r="S13" s="9"/>
    </row>
    <row r="14" spans="2:19" ht="32.25" customHeight="1" x14ac:dyDescent="0.3">
      <c r="B14" s="18" t="s">
        <v>22</v>
      </c>
      <c r="C14" s="7">
        <v>0</v>
      </c>
      <c r="D14" s="7">
        <v>351105</v>
      </c>
      <c r="E14" s="7">
        <v>91456</v>
      </c>
      <c r="F14" s="7">
        <v>734460</v>
      </c>
      <c r="G14" s="7">
        <v>214651</v>
      </c>
      <c r="H14" s="7">
        <v>132239</v>
      </c>
      <c r="I14" s="7">
        <v>2390466</v>
      </c>
      <c r="J14" s="7">
        <v>2517109</v>
      </c>
      <c r="K14" s="7">
        <v>0</v>
      </c>
      <c r="L14" s="7">
        <v>336678</v>
      </c>
      <c r="M14" s="7">
        <v>458488</v>
      </c>
      <c r="N14" s="7">
        <v>348290</v>
      </c>
      <c r="O14" s="7">
        <v>2257633</v>
      </c>
      <c r="P14" s="7">
        <v>308509</v>
      </c>
      <c r="Q14" s="8">
        <v>10141082</v>
      </c>
      <c r="R14" s="17">
        <f t="shared" si="0"/>
        <v>8.1317945962981941</v>
      </c>
      <c r="S14" s="9"/>
    </row>
    <row r="15" spans="2:19" ht="32.25" customHeight="1" x14ac:dyDescent="0.3">
      <c r="B15" s="18" t="s">
        <v>23</v>
      </c>
      <c r="C15" s="7">
        <v>0</v>
      </c>
      <c r="D15" s="7">
        <v>16945</v>
      </c>
      <c r="E15" s="7">
        <v>4654</v>
      </c>
      <c r="F15" s="7">
        <v>40271</v>
      </c>
      <c r="G15" s="7">
        <v>7738</v>
      </c>
      <c r="H15" s="7">
        <v>66348</v>
      </c>
      <c r="I15" s="7">
        <v>93335</v>
      </c>
      <c r="J15" s="7">
        <v>41167</v>
      </c>
      <c r="K15" s="7">
        <v>0</v>
      </c>
      <c r="L15" s="7">
        <v>3469</v>
      </c>
      <c r="M15" s="7">
        <v>7021</v>
      </c>
      <c r="N15" s="7">
        <v>6211</v>
      </c>
      <c r="O15" s="7">
        <v>0</v>
      </c>
      <c r="P15" s="7">
        <v>32610</v>
      </c>
      <c r="Q15" s="8">
        <v>319770</v>
      </c>
      <c r="R15" s="17">
        <f t="shared" si="0"/>
        <v>0.25641287172890159</v>
      </c>
      <c r="S15" s="9"/>
    </row>
    <row r="16" spans="2:19" ht="32.25" customHeight="1" x14ac:dyDescent="0.3">
      <c r="B16" s="18" t="s">
        <v>24</v>
      </c>
      <c r="C16" s="7">
        <v>0</v>
      </c>
      <c r="D16" s="7">
        <v>0</v>
      </c>
      <c r="E16" s="7">
        <v>0</v>
      </c>
      <c r="F16" s="7">
        <v>0</v>
      </c>
      <c r="G16" s="7">
        <v>0</v>
      </c>
      <c r="H16" s="7">
        <v>0</v>
      </c>
      <c r="I16" s="7">
        <v>145922</v>
      </c>
      <c r="J16" s="7">
        <v>39880</v>
      </c>
      <c r="K16" s="7">
        <v>2900430</v>
      </c>
      <c r="L16" s="7">
        <v>0</v>
      </c>
      <c r="M16" s="7">
        <v>0</v>
      </c>
      <c r="N16" s="7">
        <v>0</v>
      </c>
      <c r="O16" s="7">
        <v>0</v>
      </c>
      <c r="P16" s="7">
        <v>0</v>
      </c>
      <c r="Q16" s="8">
        <v>3086232</v>
      </c>
      <c r="R16" s="17">
        <f t="shared" si="0"/>
        <v>2.4747462549383354</v>
      </c>
      <c r="S16" s="9"/>
    </row>
    <row r="17" spans="2:19" ht="32.25" customHeight="1" x14ac:dyDescent="0.3">
      <c r="B17" s="18" t="s">
        <v>25</v>
      </c>
      <c r="C17" s="7">
        <v>162418</v>
      </c>
      <c r="D17" s="7">
        <v>85933</v>
      </c>
      <c r="E17" s="7">
        <v>30568</v>
      </c>
      <c r="F17" s="7">
        <v>215928</v>
      </c>
      <c r="G17" s="7">
        <v>35546</v>
      </c>
      <c r="H17" s="7">
        <v>125068</v>
      </c>
      <c r="I17" s="7">
        <v>527068</v>
      </c>
      <c r="J17" s="7">
        <v>768489</v>
      </c>
      <c r="K17" s="7">
        <v>61860</v>
      </c>
      <c r="L17" s="7">
        <v>19271</v>
      </c>
      <c r="M17" s="7">
        <v>123698</v>
      </c>
      <c r="N17" s="7">
        <v>191024</v>
      </c>
      <c r="O17" s="7">
        <v>0</v>
      </c>
      <c r="P17" s="7">
        <v>42743</v>
      </c>
      <c r="Q17" s="8">
        <v>2389615</v>
      </c>
      <c r="R17" s="17">
        <f t="shared" si="0"/>
        <v>1.9161523735073935</v>
      </c>
      <c r="S17" s="9"/>
    </row>
    <row r="18" spans="2:19" ht="32.25" customHeight="1" x14ac:dyDescent="0.3">
      <c r="B18" s="18" t="s">
        <v>26</v>
      </c>
      <c r="C18" s="7">
        <v>0</v>
      </c>
      <c r="D18" s="7">
        <v>216443</v>
      </c>
      <c r="E18" s="7">
        <v>29705</v>
      </c>
      <c r="F18" s="7">
        <v>351663</v>
      </c>
      <c r="G18" s="7">
        <v>68993</v>
      </c>
      <c r="H18" s="7">
        <v>115575</v>
      </c>
      <c r="I18" s="7">
        <v>484581</v>
      </c>
      <c r="J18" s="7">
        <v>378761</v>
      </c>
      <c r="K18" s="7">
        <v>0</v>
      </c>
      <c r="L18" s="7">
        <v>108554</v>
      </c>
      <c r="M18" s="7">
        <v>112629</v>
      </c>
      <c r="N18" s="7">
        <v>120736</v>
      </c>
      <c r="O18" s="7">
        <v>858306</v>
      </c>
      <c r="P18" s="7">
        <v>137126</v>
      </c>
      <c r="Q18" s="8">
        <v>2983071</v>
      </c>
      <c r="R18" s="17">
        <f t="shared" si="0"/>
        <v>2.3920248981493146</v>
      </c>
      <c r="S18" s="9"/>
    </row>
    <row r="19" spans="2:19" ht="32.25" customHeight="1" x14ac:dyDescent="0.3">
      <c r="B19" s="18" t="s">
        <v>27</v>
      </c>
      <c r="C19" s="7">
        <v>58477</v>
      </c>
      <c r="D19" s="7">
        <v>342298</v>
      </c>
      <c r="E19" s="7">
        <v>88409</v>
      </c>
      <c r="F19" s="7">
        <v>1147417</v>
      </c>
      <c r="G19" s="7">
        <v>82893</v>
      </c>
      <c r="H19" s="7">
        <v>276817</v>
      </c>
      <c r="I19" s="7">
        <v>551682</v>
      </c>
      <c r="J19" s="7">
        <v>586185</v>
      </c>
      <c r="K19" s="7">
        <v>85046</v>
      </c>
      <c r="L19" s="7">
        <v>81659</v>
      </c>
      <c r="M19" s="7">
        <v>340245</v>
      </c>
      <c r="N19" s="7">
        <v>497710</v>
      </c>
      <c r="O19" s="7">
        <v>1346762</v>
      </c>
      <c r="P19" s="7">
        <v>125551</v>
      </c>
      <c r="Q19" s="8">
        <v>5611152</v>
      </c>
      <c r="R19" s="17">
        <f t="shared" si="0"/>
        <v>4.4993951841241202</v>
      </c>
      <c r="S19" s="9"/>
    </row>
    <row r="20" spans="2:19" ht="32.25" customHeight="1" x14ac:dyDescent="0.3">
      <c r="B20" s="18" t="s">
        <v>28</v>
      </c>
      <c r="C20" s="7">
        <v>49471</v>
      </c>
      <c r="D20" s="7">
        <v>195732</v>
      </c>
      <c r="E20" s="7">
        <v>60634</v>
      </c>
      <c r="F20" s="7">
        <v>367853</v>
      </c>
      <c r="G20" s="7">
        <v>37720</v>
      </c>
      <c r="H20" s="7">
        <v>234671</v>
      </c>
      <c r="I20" s="7">
        <v>905553</v>
      </c>
      <c r="J20" s="7">
        <v>880491</v>
      </c>
      <c r="K20" s="7">
        <v>0</v>
      </c>
      <c r="L20" s="7">
        <v>43226</v>
      </c>
      <c r="M20" s="7">
        <v>189492</v>
      </c>
      <c r="N20" s="7">
        <v>361069</v>
      </c>
      <c r="O20" s="7">
        <v>0</v>
      </c>
      <c r="P20" s="7">
        <v>85676</v>
      </c>
      <c r="Q20" s="8">
        <v>3411587</v>
      </c>
      <c r="R20" s="17">
        <f t="shared" si="0"/>
        <v>2.7356375514369335</v>
      </c>
      <c r="S20" s="9"/>
    </row>
    <row r="21" spans="2:19" ht="32.25" customHeight="1" x14ac:dyDescent="0.3">
      <c r="B21" s="18" t="s">
        <v>29</v>
      </c>
      <c r="C21" s="7">
        <v>72414</v>
      </c>
      <c r="D21" s="7">
        <v>427536</v>
      </c>
      <c r="E21" s="7">
        <v>162422</v>
      </c>
      <c r="F21" s="7">
        <v>484889</v>
      </c>
      <c r="G21" s="7">
        <v>206658</v>
      </c>
      <c r="H21" s="7">
        <v>117208</v>
      </c>
      <c r="I21" s="7">
        <v>860130</v>
      </c>
      <c r="J21" s="7">
        <v>597395</v>
      </c>
      <c r="K21" s="7">
        <v>5302</v>
      </c>
      <c r="L21" s="7">
        <v>220219</v>
      </c>
      <c r="M21" s="7">
        <v>141691</v>
      </c>
      <c r="N21" s="7">
        <v>326458</v>
      </c>
      <c r="O21" s="7">
        <v>1992457</v>
      </c>
      <c r="P21" s="7">
        <v>328316</v>
      </c>
      <c r="Q21" s="8">
        <v>5943096</v>
      </c>
      <c r="R21" s="17">
        <f t="shared" si="0"/>
        <v>4.7655699794244253</v>
      </c>
      <c r="S21" s="9"/>
    </row>
    <row r="22" spans="2:19" ht="32.25" customHeight="1" x14ac:dyDescent="0.3">
      <c r="B22" s="18" t="s">
        <v>30</v>
      </c>
      <c r="C22" s="7">
        <v>1148589</v>
      </c>
      <c r="D22" s="7">
        <v>161503</v>
      </c>
      <c r="E22" s="7">
        <v>134157</v>
      </c>
      <c r="F22" s="7">
        <v>967176</v>
      </c>
      <c r="G22" s="7">
        <v>168664</v>
      </c>
      <c r="H22" s="7">
        <v>263491</v>
      </c>
      <c r="I22" s="7">
        <v>1230313</v>
      </c>
      <c r="J22" s="7">
        <v>587583</v>
      </c>
      <c r="K22" s="7">
        <v>0</v>
      </c>
      <c r="L22" s="7">
        <v>217193</v>
      </c>
      <c r="M22" s="7">
        <v>239106</v>
      </c>
      <c r="N22" s="7">
        <v>441765</v>
      </c>
      <c r="O22" s="7">
        <v>468609</v>
      </c>
      <c r="P22" s="7">
        <v>75181</v>
      </c>
      <c r="Q22" s="8">
        <v>6103330</v>
      </c>
      <c r="R22" s="17">
        <f t="shared" si="0"/>
        <v>4.8940562667203213</v>
      </c>
      <c r="S22" s="9"/>
    </row>
    <row r="23" spans="2:19" ht="32.25" customHeight="1" x14ac:dyDescent="0.3">
      <c r="B23" s="18" t="s">
        <v>31</v>
      </c>
      <c r="C23" s="7">
        <v>0</v>
      </c>
      <c r="D23" s="7">
        <v>54929</v>
      </c>
      <c r="E23" s="7">
        <v>25913</v>
      </c>
      <c r="F23" s="7">
        <v>86335</v>
      </c>
      <c r="G23" s="7">
        <v>7821</v>
      </c>
      <c r="H23" s="7">
        <v>91469</v>
      </c>
      <c r="I23" s="7">
        <v>291524</v>
      </c>
      <c r="J23" s="7">
        <v>202572</v>
      </c>
      <c r="K23" s="7">
        <v>0</v>
      </c>
      <c r="L23" s="7">
        <v>21741</v>
      </c>
      <c r="M23" s="7">
        <v>59879</v>
      </c>
      <c r="N23" s="7">
        <v>137374</v>
      </c>
      <c r="O23" s="7">
        <v>0</v>
      </c>
      <c r="P23" s="7">
        <v>54870</v>
      </c>
      <c r="Q23" s="8">
        <v>1034428</v>
      </c>
      <c r="R23" s="17">
        <f t="shared" si="0"/>
        <v>0.82947322787248412</v>
      </c>
      <c r="S23" s="9"/>
    </row>
    <row r="24" spans="2:19" ht="32.25" customHeight="1" x14ac:dyDescent="0.3">
      <c r="B24" s="18" t="s">
        <v>32</v>
      </c>
      <c r="C24" s="7">
        <v>0</v>
      </c>
      <c r="D24" s="7">
        <v>-101</v>
      </c>
      <c r="E24" s="7">
        <v>-706</v>
      </c>
      <c r="F24" s="7">
        <v>136</v>
      </c>
      <c r="G24" s="7">
        <v>21</v>
      </c>
      <c r="H24" s="7">
        <v>518</v>
      </c>
      <c r="I24" s="7">
        <v>190590</v>
      </c>
      <c r="J24" s="7">
        <v>79256</v>
      </c>
      <c r="K24" s="7">
        <v>1798375</v>
      </c>
      <c r="L24" s="7">
        <v>53</v>
      </c>
      <c r="M24" s="7">
        <v>1349</v>
      </c>
      <c r="N24" s="7">
        <v>83</v>
      </c>
      <c r="O24" s="7">
        <v>0</v>
      </c>
      <c r="P24" s="7">
        <v>618</v>
      </c>
      <c r="Q24" s="8">
        <v>2070194</v>
      </c>
      <c r="R24" s="17">
        <f t="shared" si="0"/>
        <v>1.6600193532099379</v>
      </c>
      <c r="S24" s="9"/>
    </row>
    <row r="25" spans="2:19" ht="32.25" customHeight="1" x14ac:dyDescent="0.3">
      <c r="B25" s="18" t="s">
        <v>33</v>
      </c>
      <c r="C25" s="7">
        <v>69151</v>
      </c>
      <c r="D25" s="7">
        <v>171322</v>
      </c>
      <c r="E25" s="7">
        <v>62783</v>
      </c>
      <c r="F25" s="7">
        <v>968335</v>
      </c>
      <c r="G25" s="7">
        <v>287855</v>
      </c>
      <c r="H25" s="7">
        <v>228796</v>
      </c>
      <c r="I25" s="7">
        <v>1293196</v>
      </c>
      <c r="J25" s="7">
        <v>750128</v>
      </c>
      <c r="K25" s="7">
        <v>0</v>
      </c>
      <c r="L25" s="7">
        <v>595311</v>
      </c>
      <c r="M25" s="7">
        <v>154236</v>
      </c>
      <c r="N25" s="7">
        <v>114023</v>
      </c>
      <c r="O25" s="7">
        <v>6670305</v>
      </c>
      <c r="P25" s="7">
        <v>110789</v>
      </c>
      <c r="Q25" s="8">
        <v>11476231</v>
      </c>
      <c r="R25" s="17">
        <f t="shared" si="0"/>
        <v>9.2024059396886653</v>
      </c>
      <c r="S25" s="9"/>
    </row>
    <row r="26" spans="2:19" ht="32.25" customHeight="1" x14ac:dyDescent="0.3">
      <c r="B26" s="18" t="s">
        <v>34</v>
      </c>
      <c r="C26" s="7">
        <v>32</v>
      </c>
      <c r="D26" s="7">
        <v>165689</v>
      </c>
      <c r="E26" s="7">
        <v>55724</v>
      </c>
      <c r="F26" s="7">
        <v>760127</v>
      </c>
      <c r="G26" s="7">
        <v>45540</v>
      </c>
      <c r="H26" s="7">
        <v>278534</v>
      </c>
      <c r="I26" s="7">
        <v>327448</v>
      </c>
      <c r="J26" s="7">
        <v>514599</v>
      </c>
      <c r="K26" s="7">
        <v>0</v>
      </c>
      <c r="L26" s="7">
        <v>48748</v>
      </c>
      <c r="M26" s="7">
        <v>239021</v>
      </c>
      <c r="N26" s="7">
        <v>420763</v>
      </c>
      <c r="O26" s="7">
        <v>133444</v>
      </c>
      <c r="P26" s="7">
        <v>24863</v>
      </c>
      <c r="Q26" s="8">
        <v>3014532</v>
      </c>
      <c r="R26" s="17">
        <f t="shared" si="0"/>
        <v>2.417252422174279</v>
      </c>
      <c r="S26" s="9"/>
    </row>
    <row r="27" spans="2:19" ht="32.25" customHeight="1" x14ac:dyDescent="0.3">
      <c r="B27" s="18" t="s">
        <v>35</v>
      </c>
      <c r="C27" s="7">
        <v>0</v>
      </c>
      <c r="D27" s="7">
        <v>84339</v>
      </c>
      <c r="E27" s="7">
        <v>25296</v>
      </c>
      <c r="F27" s="7">
        <v>109260</v>
      </c>
      <c r="G27" s="7">
        <v>35769</v>
      </c>
      <c r="H27" s="7">
        <v>16998</v>
      </c>
      <c r="I27" s="7">
        <v>656890</v>
      </c>
      <c r="J27" s="7">
        <v>740014</v>
      </c>
      <c r="K27" s="7">
        <v>19759</v>
      </c>
      <c r="L27" s="7">
        <v>9302</v>
      </c>
      <c r="M27" s="7">
        <v>44367</v>
      </c>
      <c r="N27" s="7">
        <v>92093</v>
      </c>
      <c r="O27" s="7">
        <v>0</v>
      </c>
      <c r="P27" s="7">
        <v>53621</v>
      </c>
      <c r="Q27" s="8">
        <v>1887710</v>
      </c>
      <c r="R27" s="17">
        <f t="shared" si="0"/>
        <v>1.5136915348261715</v>
      </c>
      <c r="S27" s="9"/>
    </row>
    <row r="28" spans="2:19" ht="32.25" customHeight="1" x14ac:dyDescent="0.3">
      <c r="B28" s="18" t="s">
        <v>36</v>
      </c>
      <c r="C28" s="7">
        <v>0</v>
      </c>
      <c r="D28" s="7">
        <v>17402</v>
      </c>
      <c r="E28" s="7">
        <v>32945</v>
      </c>
      <c r="F28" s="7">
        <v>45412</v>
      </c>
      <c r="G28" s="7">
        <v>89026</v>
      </c>
      <c r="H28" s="7">
        <v>6325</v>
      </c>
      <c r="I28" s="7">
        <v>658189</v>
      </c>
      <c r="J28" s="7">
        <v>1009972</v>
      </c>
      <c r="K28" s="7">
        <v>0</v>
      </c>
      <c r="L28" s="7">
        <v>27216</v>
      </c>
      <c r="M28" s="7">
        <v>22335</v>
      </c>
      <c r="N28" s="7">
        <v>31464</v>
      </c>
      <c r="O28" s="7">
        <v>1890344</v>
      </c>
      <c r="P28" s="7">
        <v>99662</v>
      </c>
      <c r="Q28" s="8">
        <v>3930293</v>
      </c>
      <c r="R28" s="17">
        <f t="shared" si="0"/>
        <v>3.1515705502892706</v>
      </c>
      <c r="S28" s="9"/>
    </row>
    <row r="29" spans="2:19" ht="32.25" customHeight="1" x14ac:dyDescent="0.3">
      <c r="B29" s="18" t="s">
        <v>37</v>
      </c>
      <c r="C29" s="7">
        <v>10674</v>
      </c>
      <c r="D29" s="7">
        <v>230194</v>
      </c>
      <c r="E29" s="7">
        <v>62433</v>
      </c>
      <c r="F29" s="7">
        <v>736242</v>
      </c>
      <c r="G29" s="7">
        <v>55521</v>
      </c>
      <c r="H29" s="7">
        <v>150734</v>
      </c>
      <c r="I29" s="7">
        <v>309758</v>
      </c>
      <c r="J29" s="7">
        <v>271848</v>
      </c>
      <c r="K29" s="7">
        <v>0</v>
      </c>
      <c r="L29" s="7">
        <v>41553</v>
      </c>
      <c r="M29" s="7">
        <v>124977</v>
      </c>
      <c r="N29" s="7">
        <v>342306</v>
      </c>
      <c r="O29" s="7">
        <v>0</v>
      </c>
      <c r="P29" s="7">
        <v>95178</v>
      </c>
      <c r="Q29" s="8">
        <v>2431420</v>
      </c>
      <c r="R29" s="17">
        <f t="shared" si="0"/>
        <v>1.9496744052884447</v>
      </c>
      <c r="S29" s="9"/>
    </row>
    <row r="30" spans="2:19" ht="32.25" customHeight="1" x14ac:dyDescent="0.3">
      <c r="B30" s="18" t="s">
        <v>38</v>
      </c>
      <c r="C30" s="7">
        <v>0</v>
      </c>
      <c r="D30" s="7">
        <v>105019</v>
      </c>
      <c r="E30" s="7">
        <v>61856</v>
      </c>
      <c r="F30" s="7">
        <v>339534</v>
      </c>
      <c r="G30" s="7">
        <v>12184</v>
      </c>
      <c r="H30" s="7">
        <v>171300</v>
      </c>
      <c r="I30" s="7">
        <v>692351</v>
      </c>
      <c r="J30" s="7">
        <v>673894</v>
      </c>
      <c r="K30" s="7">
        <v>0</v>
      </c>
      <c r="L30" s="7">
        <v>49960</v>
      </c>
      <c r="M30" s="7">
        <v>132251</v>
      </c>
      <c r="N30" s="7">
        <v>323953</v>
      </c>
      <c r="O30" s="7">
        <v>0</v>
      </c>
      <c r="P30" s="7">
        <v>35091</v>
      </c>
      <c r="Q30" s="8">
        <v>2597392</v>
      </c>
      <c r="R30" s="17">
        <f t="shared" si="0"/>
        <v>2.082761802938597</v>
      </c>
      <c r="S30" s="9"/>
    </row>
    <row r="31" spans="2:19" ht="32.25" customHeight="1" x14ac:dyDescent="0.3">
      <c r="B31" s="18" t="s">
        <v>196</v>
      </c>
      <c r="C31" s="7">
        <v>0</v>
      </c>
      <c r="D31" s="7">
        <v>9999</v>
      </c>
      <c r="E31" s="7">
        <v>12281</v>
      </c>
      <c r="F31" s="7">
        <v>100795</v>
      </c>
      <c r="G31" s="7">
        <v>17485</v>
      </c>
      <c r="H31" s="7">
        <v>2012</v>
      </c>
      <c r="I31" s="7">
        <v>332115</v>
      </c>
      <c r="J31" s="7">
        <v>283487</v>
      </c>
      <c r="K31" s="7">
        <v>0</v>
      </c>
      <c r="L31" s="7">
        <v>103474</v>
      </c>
      <c r="M31" s="7">
        <v>34212</v>
      </c>
      <c r="N31" s="7">
        <v>71743</v>
      </c>
      <c r="O31" s="7">
        <v>247589</v>
      </c>
      <c r="P31" s="7">
        <v>1886</v>
      </c>
      <c r="Q31" s="8">
        <v>1217079</v>
      </c>
      <c r="R31" s="17">
        <f t="shared" si="0"/>
        <v>0.97593495797273</v>
      </c>
      <c r="S31" s="9"/>
    </row>
    <row r="32" spans="2:19" ht="32.25" customHeight="1" x14ac:dyDescent="0.3">
      <c r="B32" s="18" t="s">
        <v>197</v>
      </c>
      <c r="C32" s="7">
        <v>0</v>
      </c>
      <c r="D32" s="7">
        <v>0</v>
      </c>
      <c r="E32" s="7">
        <v>0</v>
      </c>
      <c r="F32" s="7">
        <v>0</v>
      </c>
      <c r="G32" s="7">
        <v>0</v>
      </c>
      <c r="H32" s="7">
        <v>0</v>
      </c>
      <c r="I32" s="7">
        <v>0</v>
      </c>
      <c r="J32" s="7">
        <v>0</v>
      </c>
      <c r="K32" s="7">
        <v>0</v>
      </c>
      <c r="L32" s="7">
        <v>0</v>
      </c>
      <c r="M32" s="7">
        <v>0</v>
      </c>
      <c r="N32" s="7">
        <v>0</v>
      </c>
      <c r="O32" s="7">
        <v>0</v>
      </c>
      <c r="P32" s="7">
        <v>0</v>
      </c>
      <c r="Q32" s="8">
        <v>0</v>
      </c>
      <c r="R32" s="17">
        <f t="shared" si="0"/>
        <v>0</v>
      </c>
      <c r="S32" s="9"/>
    </row>
    <row r="33" spans="2:19" ht="32.25" customHeight="1" x14ac:dyDescent="0.3">
      <c r="B33" s="18" t="s">
        <v>214</v>
      </c>
      <c r="C33" s="7">
        <v>0</v>
      </c>
      <c r="D33" s="7">
        <v>14368</v>
      </c>
      <c r="E33" s="7">
        <v>1856</v>
      </c>
      <c r="F33" s="7">
        <v>46293</v>
      </c>
      <c r="G33" s="7">
        <v>14852</v>
      </c>
      <c r="H33" s="7">
        <v>52321</v>
      </c>
      <c r="I33" s="7">
        <v>69118</v>
      </c>
      <c r="J33" s="7">
        <v>41721</v>
      </c>
      <c r="K33" s="7">
        <v>0</v>
      </c>
      <c r="L33" s="7">
        <v>13713</v>
      </c>
      <c r="M33" s="7">
        <v>3353</v>
      </c>
      <c r="N33" s="7">
        <v>17265</v>
      </c>
      <c r="O33" s="7">
        <v>0</v>
      </c>
      <c r="P33" s="7">
        <v>51254</v>
      </c>
      <c r="Q33" s="8">
        <v>326118</v>
      </c>
      <c r="R33" s="17">
        <f t="shared" si="0"/>
        <v>0.26150312068826326</v>
      </c>
      <c r="S33" s="9"/>
    </row>
    <row r="34" spans="2:19" ht="32.25" customHeight="1" x14ac:dyDescent="0.3">
      <c r="B34" s="18" t="s">
        <v>198</v>
      </c>
      <c r="C34" s="7">
        <v>0</v>
      </c>
      <c r="D34" s="7">
        <v>16356</v>
      </c>
      <c r="E34" s="7">
        <v>2971</v>
      </c>
      <c r="F34" s="7">
        <v>21828</v>
      </c>
      <c r="G34" s="7">
        <v>41042</v>
      </c>
      <c r="H34" s="7">
        <v>23684</v>
      </c>
      <c r="I34" s="7">
        <v>320999</v>
      </c>
      <c r="J34" s="7">
        <v>269987</v>
      </c>
      <c r="K34" s="7">
        <v>0</v>
      </c>
      <c r="L34" s="7">
        <v>84823</v>
      </c>
      <c r="M34" s="7">
        <v>13174</v>
      </c>
      <c r="N34" s="7">
        <v>69417</v>
      </c>
      <c r="O34" s="7">
        <v>4073360</v>
      </c>
      <c r="P34" s="7">
        <v>17796</v>
      </c>
      <c r="Q34" s="8">
        <v>4955435</v>
      </c>
      <c r="R34" s="17">
        <f t="shared" si="0"/>
        <v>3.9735976452322284</v>
      </c>
      <c r="S34" s="9"/>
    </row>
    <row r="35" spans="2:19" ht="32.25" customHeight="1" x14ac:dyDescent="0.3">
      <c r="B35" s="18" t="s">
        <v>199</v>
      </c>
      <c r="C35" s="7">
        <v>0</v>
      </c>
      <c r="D35" s="7">
        <v>143994</v>
      </c>
      <c r="E35" s="7">
        <v>19167</v>
      </c>
      <c r="F35" s="7">
        <v>185978</v>
      </c>
      <c r="G35" s="7">
        <v>30986</v>
      </c>
      <c r="H35" s="7">
        <v>42697</v>
      </c>
      <c r="I35" s="7">
        <v>376409</v>
      </c>
      <c r="J35" s="7">
        <v>184101</v>
      </c>
      <c r="K35" s="7">
        <v>0</v>
      </c>
      <c r="L35" s="7">
        <v>13552</v>
      </c>
      <c r="M35" s="7">
        <v>38424</v>
      </c>
      <c r="N35" s="7">
        <v>107950</v>
      </c>
      <c r="O35" s="7">
        <v>649538</v>
      </c>
      <c r="P35" s="7">
        <v>358398</v>
      </c>
      <c r="Q35" s="8">
        <v>2151195</v>
      </c>
      <c r="R35" s="17">
        <f t="shared" si="0"/>
        <v>1.7249713469020063</v>
      </c>
      <c r="S35" s="9"/>
    </row>
    <row r="36" spans="2:19" ht="32.25" customHeight="1" x14ac:dyDescent="0.3">
      <c r="B36" s="18" t="s">
        <v>215</v>
      </c>
      <c r="C36" s="7">
        <v>0</v>
      </c>
      <c r="D36" s="7">
        <v>13491</v>
      </c>
      <c r="E36" s="7">
        <v>15964</v>
      </c>
      <c r="F36" s="7">
        <v>95021</v>
      </c>
      <c r="G36" s="7">
        <v>72845</v>
      </c>
      <c r="H36" s="7">
        <v>35481</v>
      </c>
      <c r="I36" s="7">
        <v>451486</v>
      </c>
      <c r="J36" s="7">
        <v>319811</v>
      </c>
      <c r="K36" s="7">
        <v>139792</v>
      </c>
      <c r="L36" s="7">
        <v>15678</v>
      </c>
      <c r="M36" s="7">
        <v>65034</v>
      </c>
      <c r="N36" s="7">
        <v>69671</v>
      </c>
      <c r="O36" s="7">
        <v>840622</v>
      </c>
      <c r="P36" s="7">
        <v>20020</v>
      </c>
      <c r="Q36" s="8">
        <v>2154915</v>
      </c>
      <c r="R36" s="17">
        <f t="shared" si="0"/>
        <v>1.7279542905265848</v>
      </c>
      <c r="S36" s="9"/>
    </row>
    <row r="37" spans="2:19" ht="32.25" customHeight="1" x14ac:dyDescent="0.3">
      <c r="B37" s="18" t="s">
        <v>40</v>
      </c>
      <c r="C37" s="7">
        <v>0</v>
      </c>
      <c r="D37" s="7">
        <v>19850</v>
      </c>
      <c r="E37" s="7">
        <v>6847</v>
      </c>
      <c r="F37" s="7">
        <v>29434</v>
      </c>
      <c r="G37" s="7">
        <v>13550</v>
      </c>
      <c r="H37" s="7">
        <v>12459</v>
      </c>
      <c r="I37" s="7">
        <v>167298</v>
      </c>
      <c r="J37" s="7">
        <v>204864</v>
      </c>
      <c r="K37" s="7">
        <v>0</v>
      </c>
      <c r="L37" s="7">
        <v>15266</v>
      </c>
      <c r="M37" s="7">
        <v>37095</v>
      </c>
      <c r="N37" s="7">
        <v>35195</v>
      </c>
      <c r="O37" s="7">
        <v>46420</v>
      </c>
      <c r="P37" s="7">
        <v>259550</v>
      </c>
      <c r="Q37" s="8">
        <v>847826</v>
      </c>
      <c r="R37" s="17">
        <f t="shared" si="0"/>
        <v>0.67984332297097205</v>
      </c>
      <c r="S37" s="9"/>
    </row>
    <row r="38" spans="2:19" ht="32.25" customHeight="1" x14ac:dyDescent="0.3">
      <c r="B38" s="18" t="s">
        <v>41</v>
      </c>
      <c r="C38" s="7">
        <v>0</v>
      </c>
      <c r="D38" s="7">
        <v>43661</v>
      </c>
      <c r="E38" s="7">
        <v>40621</v>
      </c>
      <c r="F38" s="7">
        <v>265788</v>
      </c>
      <c r="G38" s="7">
        <v>14292</v>
      </c>
      <c r="H38" s="7">
        <v>130257</v>
      </c>
      <c r="I38" s="7">
        <v>154467</v>
      </c>
      <c r="J38" s="7">
        <v>93404</v>
      </c>
      <c r="K38" s="7">
        <v>3049</v>
      </c>
      <c r="L38" s="7">
        <v>11996</v>
      </c>
      <c r="M38" s="7">
        <v>110497</v>
      </c>
      <c r="N38" s="7">
        <v>166240</v>
      </c>
      <c r="O38" s="7">
        <v>7648</v>
      </c>
      <c r="P38" s="7">
        <v>19154</v>
      </c>
      <c r="Q38" s="8">
        <v>1061069</v>
      </c>
      <c r="R38" s="17">
        <f t="shared" si="0"/>
        <v>0.85083575505054865</v>
      </c>
      <c r="S38" s="9"/>
    </row>
    <row r="39" spans="2:19" ht="32.25" customHeight="1" x14ac:dyDescent="0.3">
      <c r="B39" s="18" t="s">
        <v>42</v>
      </c>
      <c r="C39" s="7">
        <v>0</v>
      </c>
      <c r="D39" s="7">
        <v>69842</v>
      </c>
      <c r="E39" s="7">
        <v>32165</v>
      </c>
      <c r="F39" s="7">
        <v>52941</v>
      </c>
      <c r="G39" s="7">
        <v>-20926</v>
      </c>
      <c r="H39" s="7">
        <v>49179</v>
      </c>
      <c r="I39" s="7">
        <v>529448</v>
      </c>
      <c r="J39" s="7">
        <v>318920</v>
      </c>
      <c r="K39" s="7">
        <v>0</v>
      </c>
      <c r="L39" s="7">
        <v>32571</v>
      </c>
      <c r="M39" s="7">
        <v>29267</v>
      </c>
      <c r="N39" s="7">
        <v>63316</v>
      </c>
      <c r="O39" s="7">
        <v>0</v>
      </c>
      <c r="P39" s="7">
        <v>1238</v>
      </c>
      <c r="Q39" s="8">
        <v>1157963</v>
      </c>
      <c r="R39" s="17">
        <f t="shared" si="0"/>
        <v>0.92853181407203333</v>
      </c>
      <c r="S39" s="9"/>
    </row>
    <row r="40" spans="2:19" ht="32.25" customHeight="1" x14ac:dyDescent="0.3">
      <c r="B40" s="18" t="s">
        <v>43</v>
      </c>
      <c r="C40" s="7">
        <v>0</v>
      </c>
      <c r="D40" s="7">
        <v>21901</v>
      </c>
      <c r="E40" s="7">
        <v>4212</v>
      </c>
      <c r="F40" s="7">
        <v>61403</v>
      </c>
      <c r="G40" s="7">
        <v>4724</v>
      </c>
      <c r="H40" s="7">
        <v>2928</v>
      </c>
      <c r="I40" s="7">
        <v>586272</v>
      </c>
      <c r="J40" s="7">
        <v>365792</v>
      </c>
      <c r="K40" s="7">
        <v>0</v>
      </c>
      <c r="L40" s="7">
        <v>65632</v>
      </c>
      <c r="M40" s="7">
        <v>5442</v>
      </c>
      <c r="N40" s="7">
        <v>21088</v>
      </c>
      <c r="O40" s="7">
        <v>0</v>
      </c>
      <c r="P40" s="7">
        <v>55946</v>
      </c>
      <c r="Q40" s="8">
        <v>1195339</v>
      </c>
      <c r="R40" s="17">
        <f t="shared" si="0"/>
        <v>0.9585023788333914</v>
      </c>
      <c r="S40" s="9"/>
    </row>
    <row r="41" spans="2:19" ht="32.25" customHeight="1" x14ac:dyDescent="0.3">
      <c r="B41" s="18" t="s">
        <v>44</v>
      </c>
      <c r="C41" s="7">
        <v>21641</v>
      </c>
      <c r="D41" s="7">
        <v>65725</v>
      </c>
      <c r="E41" s="7">
        <v>5356</v>
      </c>
      <c r="F41" s="7">
        <v>42336</v>
      </c>
      <c r="G41" s="7">
        <v>6743</v>
      </c>
      <c r="H41" s="7">
        <v>6915</v>
      </c>
      <c r="I41" s="7">
        <v>231157</v>
      </c>
      <c r="J41" s="7">
        <v>161239</v>
      </c>
      <c r="K41" s="7">
        <v>21456</v>
      </c>
      <c r="L41" s="7">
        <v>10042</v>
      </c>
      <c r="M41" s="7">
        <v>15771</v>
      </c>
      <c r="N41" s="7">
        <v>23077</v>
      </c>
      <c r="O41" s="7">
        <v>726497</v>
      </c>
      <c r="P41" s="7">
        <v>26126</v>
      </c>
      <c r="Q41" s="8">
        <v>1364084</v>
      </c>
      <c r="R41" s="17">
        <f t="shared" si="0"/>
        <v>1.0938133524703602</v>
      </c>
      <c r="S41" s="9"/>
    </row>
    <row r="42" spans="2:19" ht="32.25" customHeight="1" x14ac:dyDescent="0.3">
      <c r="B42" s="18" t="s">
        <v>45</v>
      </c>
      <c r="C42" s="7">
        <v>0</v>
      </c>
      <c r="D42" s="7">
        <v>315757</v>
      </c>
      <c r="E42" s="7">
        <v>118985</v>
      </c>
      <c r="F42" s="7">
        <v>710307</v>
      </c>
      <c r="G42" s="7">
        <v>121696</v>
      </c>
      <c r="H42" s="7">
        <v>170637</v>
      </c>
      <c r="I42" s="7">
        <v>1631826</v>
      </c>
      <c r="J42" s="7">
        <v>1070331</v>
      </c>
      <c r="K42" s="7">
        <v>0</v>
      </c>
      <c r="L42" s="7">
        <v>99031</v>
      </c>
      <c r="M42" s="7">
        <v>258640</v>
      </c>
      <c r="N42" s="7">
        <v>260653</v>
      </c>
      <c r="O42" s="7">
        <v>4769035</v>
      </c>
      <c r="P42" s="7">
        <v>277998</v>
      </c>
      <c r="Q42" s="8">
        <v>9804897</v>
      </c>
      <c r="R42" s="17">
        <f t="shared" si="0"/>
        <v>7.8622190848925548</v>
      </c>
      <c r="S42" s="9"/>
    </row>
    <row r="43" spans="2:19" ht="32.25" customHeight="1" x14ac:dyDescent="0.3">
      <c r="B43" s="18" t="s">
        <v>46</v>
      </c>
      <c r="C43" s="7">
        <v>0</v>
      </c>
      <c r="D43" s="7">
        <v>0</v>
      </c>
      <c r="E43" s="7">
        <v>0</v>
      </c>
      <c r="F43" s="7">
        <v>0</v>
      </c>
      <c r="G43" s="7">
        <v>0</v>
      </c>
      <c r="H43" s="7">
        <v>0</v>
      </c>
      <c r="I43" s="7">
        <v>0</v>
      </c>
      <c r="J43" s="7">
        <v>0</v>
      </c>
      <c r="K43" s="7">
        <v>0</v>
      </c>
      <c r="L43" s="7">
        <v>0</v>
      </c>
      <c r="M43" s="7">
        <v>0</v>
      </c>
      <c r="N43" s="7">
        <v>0</v>
      </c>
      <c r="O43" s="7">
        <v>0</v>
      </c>
      <c r="P43" s="7">
        <v>0</v>
      </c>
      <c r="Q43" s="8">
        <v>0</v>
      </c>
      <c r="R43" s="17">
        <f t="shared" si="0"/>
        <v>0</v>
      </c>
      <c r="S43" s="9"/>
    </row>
    <row r="44" spans="2:19" ht="32.25" customHeight="1" x14ac:dyDescent="0.25">
      <c r="B44" s="103" t="s">
        <v>47</v>
      </c>
      <c r="C44" s="102">
        <f>SUM(C7:C43)</f>
        <v>1653397</v>
      </c>
      <c r="D44" s="102">
        <f t="shared" ref="D44:R44" si="1">SUM(D7:D43)</f>
        <v>4262403</v>
      </c>
      <c r="E44" s="102">
        <f t="shared" si="1"/>
        <v>1585548</v>
      </c>
      <c r="F44" s="102">
        <f t="shared" si="1"/>
        <v>11473854</v>
      </c>
      <c r="G44" s="102">
        <f t="shared" si="1"/>
        <v>2802382</v>
      </c>
      <c r="H44" s="102">
        <f t="shared" si="1"/>
        <v>3630149</v>
      </c>
      <c r="I44" s="102">
        <f t="shared" si="1"/>
        <v>21054114</v>
      </c>
      <c r="J44" s="102">
        <f t="shared" si="1"/>
        <v>17690684</v>
      </c>
      <c r="K44" s="102">
        <f t="shared" si="1"/>
        <v>5035069</v>
      </c>
      <c r="L44" s="102">
        <f t="shared" si="1"/>
        <v>3627120</v>
      </c>
      <c r="M44" s="102">
        <f t="shared" si="1"/>
        <v>3799559</v>
      </c>
      <c r="N44" s="102">
        <f t="shared" si="1"/>
        <v>5750314</v>
      </c>
      <c r="O44" s="102">
        <f t="shared" si="1"/>
        <v>38436547</v>
      </c>
      <c r="P44" s="102">
        <f t="shared" si="1"/>
        <v>3907878</v>
      </c>
      <c r="Q44" s="102">
        <f t="shared" si="1"/>
        <v>124709028</v>
      </c>
      <c r="R44" s="102">
        <f t="shared" si="1"/>
        <v>100</v>
      </c>
      <c r="S44" s="9"/>
    </row>
    <row r="45" spans="2:19" ht="32.25" customHeight="1" x14ac:dyDescent="0.25">
      <c r="B45" s="265" t="s">
        <v>48</v>
      </c>
      <c r="C45" s="266"/>
      <c r="D45" s="266"/>
      <c r="E45" s="266"/>
      <c r="F45" s="266"/>
      <c r="G45" s="266"/>
      <c r="H45" s="266"/>
      <c r="I45" s="266"/>
      <c r="J45" s="266"/>
      <c r="K45" s="266"/>
      <c r="L45" s="266"/>
      <c r="M45" s="266"/>
      <c r="N45" s="266"/>
      <c r="O45" s="266"/>
      <c r="P45" s="266"/>
      <c r="Q45" s="266"/>
      <c r="R45" s="267"/>
      <c r="S45" s="9"/>
    </row>
    <row r="46" spans="2:19" ht="32.25" customHeight="1" x14ac:dyDescent="0.3">
      <c r="B46" s="18" t="s">
        <v>49</v>
      </c>
      <c r="C46" s="7">
        <v>5119</v>
      </c>
      <c r="D46" s="7">
        <v>216858</v>
      </c>
      <c r="E46" s="7">
        <v>1053</v>
      </c>
      <c r="F46" s="7">
        <v>578717</v>
      </c>
      <c r="G46" s="7">
        <v>28175</v>
      </c>
      <c r="H46" s="7">
        <v>60280</v>
      </c>
      <c r="I46" s="7">
        <v>71</v>
      </c>
      <c r="J46" s="7">
        <v>86167</v>
      </c>
      <c r="K46" s="7">
        <v>0</v>
      </c>
      <c r="L46" s="7">
        <v>41199</v>
      </c>
      <c r="M46" s="7">
        <v>-4</v>
      </c>
      <c r="N46" s="7">
        <v>1479</v>
      </c>
      <c r="O46" s="7">
        <v>721455</v>
      </c>
      <c r="P46" s="7">
        <v>119471</v>
      </c>
      <c r="Q46" s="8">
        <v>1860039</v>
      </c>
      <c r="R46" s="19">
        <f>Q46/$Q$49*100</f>
        <v>10.632431792522389</v>
      </c>
      <c r="S46" s="9"/>
    </row>
    <row r="47" spans="2:19" ht="32.25" customHeight="1" x14ac:dyDescent="0.3">
      <c r="B47" s="18" t="s">
        <v>82</v>
      </c>
      <c r="C47" s="7">
        <v>174</v>
      </c>
      <c r="D47" s="7">
        <v>267464</v>
      </c>
      <c r="E47" s="7">
        <v>0</v>
      </c>
      <c r="F47" s="7">
        <v>1481868</v>
      </c>
      <c r="G47" s="7">
        <v>7716</v>
      </c>
      <c r="H47" s="7">
        <v>209032</v>
      </c>
      <c r="I47" s="7">
        <v>0</v>
      </c>
      <c r="J47" s="7">
        <v>338243</v>
      </c>
      <c r="K47" s="7">
        <v>0</v>
      </c>
      <c r="L47" s="7">
        <v>19404</v>
      </c>
      <c r="M47" s="7">
        <v>0</v>
      </c>
      <c r="N47" s="7">
        <v>0</v>
      </c>
      <c r="O47" s="7">
        <v>427785</v>
      </c>
      <c r="P47" s="7">
        <v>516975</v>
      </c>
      <c r="Q47" s="8">
        <v>3268661</v>
      </c>
      <c r="R47" s="19">
        <f t="shared" ref="R47:R48" si="2">Q47/$Q$49*100</f>
        <v>18.684455076145191</v>
      </c>
      <c r="S47" s="9"/>
    </row>
    <row r="48" spans="2:19" ht="32.25" customHeight="1" x14ac:dyDescent="0.3">
      <c r="B48" s="18" t="s">
        <v>50</v>
      </c>
      <c r="C48" s="7">
        <v>31248</v>
      </c>
      <c r="D48" s="7">
        <v>823078</v>
      </c>
      <c r="E48" s="7">
        <v>15238</v>
      </c>
      <c r="F48" s="7">
        <v>3877365</v>
      </c>
      <c r="G48" s="7">
        <v>209946</v>
      </c>
      <c r="H48" s="7">
        <v>618283</v>
      </c>
      <c r="I48" s="7">
        <v>30557</v>
      </c>
      <c r="J48" s="7">
        <v>620225</v>
      </c>
      <c r="K48" s="7">
        <v>0</v>
      </c>
      <c r="L48" s="7">
        <v>586298</v>
      </c>
      <c r="M48" s="7">
        <v>586622</v>
      </c>
      <c r="N48" s="7">
        <v>10090</v>
      </c>
      <c r="O48" s="7">
        <v>3039906</v>
      </c>
      <c r="P48" s="7">
        <v>1916458</v>
      </c>
      <c r="Q48" s="8">
        <v>12365313</v>
      </c>
      <c r="R48" s="19">
        <f t="shared" si="2"/>
        <v>70.683113131332419</v>
      </c>
      <c r="S48" s="9"/>
    </row>
    <row r="49" spans="1:19" ht="32.25" customHeight="1" x14ac:dyDescent="0.25">
      <c r="B49" s="103" t="s">
        <v>201</v>
      </c>
      <c r="C49" s="102">
        <f>SUM(C46:C48)</f>
        <v>36541</v>
      </c>
      <c r="D49" s="102">
        <f t="shared" ref="D49:R49" si="3">SUM(D46:D48)</f>
        <v>1307400</v>
      </c>
      <c r="E49" s="102">
        <f t="shared" si="3"/>
        <v>16291</v>
      </c>
      <c r="F49" s="102">
        <f t="shared" si="3"/>
        <v>5937950</v>
      </c>
      <c r="G49" s="102">
        <f t="shared" si="3"/>
        <v>245837</v>
      </c>
      <c r="H49" s="102">
        <f t="shared" si="3"/>
        <v>887595</v>
      </c>
      <c r="I49" s="102">
        <f t="shared" si="3"/>
        <v>30628</v>
      </c>
      <c r="J49" s="102">
        <f t="shared" si="3"/>
        <v>1044635</v>
      </c>
      <c r="K49" s="102">
        <f t="shared" si="3"/>
        <v>0</v>
      </c>
      <c r="L49" s="102">
        <f t="shared" si="3"/>
        <v>646901</v>
      </c>
      <c r="M49" s="102">
        <f t="shared" si="3"/>
        <v>586618</v>
      </c>
      <c r="N49" s="102">
        <f t="shared" si="3"/>
        <v>11569</v>
      </c>
      <c r="O49" s="102">
        <f t="shared" si="3"/>
        <v>4189146</v>
      </c>
      <c r="P49" s="102">
        <f t="shared" si="3"/>
        <v>2552904</v>
      </c>
      <c r="Q49" s="102">
        <f t="shared" si="3"/>
        <v>17494013</v>
      </c>
      <c r="R49" s="178">
        <f t="shared" si="3"/>
        <v>100</v>
      </c>
      <c r="S49" s="9"/>
    </row>
    <row r="50" spans="1:19" s="1" customFormat="1" ht="19.5" customHeight="1" x14ac:dyDescent="0.3">
      <c r="A50"/>
      <c r="B50" s="270" t="s">
        <v>52</v>
      </c>
      <c r="C50" s="270"/>
      <c r="D50" s="270"/>
      <c r="E50" s="270"/>
      <c r="F50" s="270"/>
      <c r="G50" s="270"/>
      <c r="H50" s="270"/>
      <c r="I50" s="270"/>
      <c r="J50" s="270"/>
      <c r="K50" s="270"/>
      <c r="L50" s="270"/>
      <c r="M50" s="270"/>
      <c r="N50" s="270"/>
      <c r="O50" s="270"/>
      <c r="P50" s="270"/>
      <c r="Q50" s="270"/>
      <c r="R50" s="270"/>
      <c r="S50" s="11"/>
    </row>
  </sheetData>
  <sheetProtection password="E931" sheet="1" objects="1" scenarios="1"/>
  <sortState ref="B7:R42">
    <sortCondition ref="B7:B42"/>
  </sortState>
  <mergeCells count="21">
    <mergeCell ref="F4:F5"/>
    <mergeCell ref="G4:G5"/>
    <mergeCell ref="N4:N5"/>
    <mergeCell ref="O4:O5"/>
    <mergeCell ref="P4:P5"/>
    <mergeCell ref="B3:R3"/>
    <mergeCell ref="B6:R6"/>
    <mergeCell ref="Q4:Q5"/>
    <mergeCell ref="R4:R5"/>
    <mergeCell ref="B50:R50"/>
    <mergeCell ref="B45:R45"/>
    <mergeCell ref="H4:H5"/>
    <mergeCell ref="I4:I5"/>
    <mergeCell ref="J4:J5"/>
    <mergeCell ref="K4:K5"/>
    <mergeCell ref="L4:L5"/>
    <mergeCell ref="M4:M5"/>
    <mergeCell ref="B4:B5"/>
    <mergeCell ref="C4:C5"/>
    <mergeCell ref="D4:D5"/>
    <mergeCell ref="E4:E5"/>
  </mergeCells>
  <pageMargins left="0.7" right="0.7" top="0.75" bottom="0.75" header="0.3" footer="0.3"/>
  <pageSetup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B2:S50"/>
  <sheetViews>
    <sheetView showGridLines="0" zoomScale="80" zoomScaleNormal="80" workbookViewId="0">
      <selection activeCell="A13" sqref="A13"/>
    </sheetView>
  </sheetViews>
  <sheetFormatPr defaultRowHeight="18" customHeight="1" x14ac:dyDescent="0.25"/>
  <cols>
    <col min="1" max="1" width="12.5703125" style="1" customWidth="1"/>
    <col min="2" max="2" width="43.28515625" style="104" customWidth="1"/>
    <col min="3" max="17" width="17.140625" style="1" customWidth="1"/>
    <col min="18" max="18" width="2" style="1" customWidth="1"/>
    <col min="19" max="19" width="9.140625" customWidth="1"/>
    <col min="20" max="16384" width="9.140625" style="1"/>
  </cols>
  <sheetData>
    <row r="2" spans="2:18" ht="18" customHeight="1" x14ac:dyDescent="0.25">
      <c r="B2" s="24"/>
      <c r="C2" s="11"/>
      <c r="D2" s="11"/>
      <c r="E2" s="11"/>
      <c r="F2" s="11"/>
      <c r="G2" s="11"/>
      <c r="H2" s="11"/>
      <c r="I2" s="11"/>
      <c r="J2" s="11"/>
      <c r="K2" s="11"/>
      <c r="L2" s="11"/>
      <c r="M2" s="11"/>
      <c r="N2" s="11"/>
      <c r="O2" s="11"/>
      <c r="P2" s="11"/>
      <c r="Q2" s="11"/>
      <c r="R2" s="11"/>
    </row>
    <row r="3" spans="2:18" ht="21.75" customHeight="1" x14ac:dyDescent="0.25">
      <c r="B3" s="272" t="s">
        <v>283</v>
      </c>
      <c r="C3" s="273"/>
      <c r="D3" s="273"/>
      <c r="E3" s="273"/>
      <c r="F3" s="273"/>
      <c r="G3" s="273"/>
      <c r="H3" s="273"/>
      <c r="I3" s="273"/>
      <c r="J3" s="273"/>
      <c r="K3" s="273"/>
      <c r="L3" s="273"/>
      <c r="M3" s="273"/>
      <c r="N3" s="273"/>
      <c r="O3" s="273"/>
      <c r="P3" s="273"/>
      <c r="Q3" s="274"/>
      <c r="R3" s="11"/>
    </row>
    <row r="4" spans="2:18" ht="18" customHeight="1" x14ac:dyDescent="0.25">
      <c r="B4" s="271" t="s">
        <v>0</v>
      </c>
      <c r="C4" s="275" t="s">
        <v>91</v>
      </c>
      <c r="D4" s="275" t="s">
        <v>92</v>
      </c>
      <c r="E4" s="275" t="s">
        <v>93</v>
      </c>
      <c r="F4" s="275" t="s">
        <v>94</v>
      </c>
      <c r="G4" s="275" t="s">
        <v>95</v>
      </c>
      <c r="H4" s="275" t="s">
        <v>96</v>
      </c>
      <c r="I4" s="275" t="s">
        <v>97</v>
      </c>
      <c r="J4" s="275" t="s">
        <v>98</v>
      </c>
      <c r="K4" s="268" t="s">
        <v>99</v>
      </c>
      <c r="L4" s="268" t="s">
        <v>100</v>
      </c>
      <c r="M4" s="268" t="s">
        <v>101</v>
      </c>
      <c r="N4" s="268" t="s">
        <v>102</v>
      </c>
      <c r="O4" s="268" t="s">
        <v>103</v>
      </c>
      <c r="P4" s="275" t="s">
        <v>104</v>
      </c>
      <c r="Q4" s="268" t="s">
        <v>105</v>
      </c>
      <c r="R4" s="11"/>
    </row>
    <row r="5" spans="2:18" ht="18" customHeight="1" x14ac:dyDescent="0.25">
      <c r="B5" s="271"/>
      <c r="C5" s="275"/>
      <c r="D5" s="275"/>
      <c r="E5" s="275"/>
      <c r="F5" s="275"/>
      <c r="G5" s="275"/>
      <c r="H5" s="275"/>
      <c r="I5" s="275"/>
      <c r="J5" s="275"/>
      <c r="K5" s="268"/>
      <c r="L5" s="268"/>
      <c r="M5" s="268"/>
      <c r="N5" s="268"/>
      <c r="O5" s="268"/>
      <c r="P5" s="275"/>
      <c r="Q5" s="268"/>
      <c r="R5" s="11"/>
    </row>
    <row r="6" spans="2:18" ht="25.5" customHeight="1" x14ac:dyDescent="0.25">
      <c r="B6" s="265" t="s">
        <v>16</v>
      </c>
      <c r="C6" s="266"/>
      <c r="D6" s="266"/>
      <c r="E6" s="266"/>
      <c r="F6" s="266"/>
      <c r="G6" s="266"/>
      <c r="H6" s="266"/>
      <c r="I6" s="266"/>
      <c r="J6" s="266"/>
      <c r="K6" s="266"/>
      <c r="L6" s="266"/>
      <c r="M6" s="266"/>
      <c r="N6" s="266"/>
      <c r="O6" s="266"/>
      <c r="P6" s="266"/>
      <c r="Q6" s="267"/>
      <c r="R6" s="11"/>
    </row>
    <row r="7" spans="2:18" ht="25.5" customHeight="1" x14ac:dyDescent="0.3">
      <c r="B7" s="105" t="s">
        <v>33</v>
      </c>
      <c r="C7" s="106">
        <f>IFERROR('APPENDIX 13'!C25/'APPENDIX 13'!C$44*100,"")</f>
        <v>4.1823591067360111</v>
      </c>
      <c r="D7" s="106">
        <f>IFERROR('APPENDIX 13'!D25/'APPENDIX 13'!D$44*100,"")</f>
        <v>4.0193759248011034</v>
      </c>
      <c r="E7" s="106">
        <f>IFERROR('APPENDIX 13'!E25/'APPENDIX 13'!E$44*100,"")</f>
        <v>3.9597035220630343</v>
      </c>
      <c r="F7" s="106">
        <f>IFERROR('APPENDIX 13'!F25/'APPENDIX 13'!F$44*100,"")</f>
        <v>8.4394920834795357</v>
      </c>
      <c r="G7" s="106">
        <f>IFERROR('APPENDIX 13'!G25/'APPENDIX 13'!G$44*100,"")</f>
        <v>10.271797349540499</v>
      </c>
      <c r="H7" s="106">
        <f>IFERROR('APPENDIX 13'!H25/'APPENDIX 13'!H$44*100,"")</f>
        <v>6.3026614059092338</v>
      </c>
      <c r="I7" s="106">
        <f>IFERROR('APPENDIX 13'!I25/'APPENDIX 13'!I$44*100,"")</f>
        <v>6.1422484935723247</v>
      </c>
      <c r="J7" s="106">
        <f>IFERROR('APPENDIX 13'!J25/'APPENDIX 13'!J$44*100,"")</f>
        <v>4.2402430567410505</v>
      </c>
      <c r="K7" s="106">
        <f>IFERROR('APPENDIX 13'!K25/'APPENDIX 13'!K$44*100,"")</f>
        <v>0</v>
      </c>
      <c r="L7" s="106">
        <f>IFERROR('APPENDIX 13'!L25/'APPENDIX 13'!L$44*100,"")</f>
        <v>16.412773770925693</v>
      </c>
      <c r="M7" s="106">
        <f>IFERROR('APPENDIX 13'!M25/'APPENDIX 13'!M$44*100,"")</f>
        <v>4.0593131992423332</v>
      </c>
      <c r="N7" s="106">
        <f>IFERROR('APPENDIX 13'!N25/'APPENDIX 13'!N$44*100,"")</f>
        <v>1.9829004120470637</v>
      </c>
      <c r="O7" s="106">
        <f>IFERROR('APPENDIX 13'!O25/'APPENDIX 13'!O$44*100,"")</f>
        <v>17.354069292436698</v>
      </c>
      <c r="P7" s="106">
        <f>IFERROR('APPENDIX 13'!P25/'APPENDIX 13'!P$44*100,"")</f>
        <v>2.8350168556950854</v>
      </c>
      <c r="Q7" s="107">
        <f>IFERROR('APPENDIX 13'!Q25/'APPENDIX 13'!Q$44*100,"")</f>
        <v>9.2024059396886653</v>
      </c>
      <c r="R7" s="11"/>
    </row>
    <row r="8" spans="2:18" ht="25.5" customHeight="1" x14ac:dyDescent="0.3">
      <c r="B8" s="80" t="s">
        <v>22</v>
      </c>
      <c r="C8" s="106">
        <f>IFERROR('APPENDIX 13'!C14/'APPENDIX 13'!C$44*100,"")</f>
        <v>0</v>
      </c>
      <c r="D8" s="106">
        <f>IFERROR('APPENDIX 13'!D14/'APPENDIX 13'!D$44*100,"")</f>
        <v>8.2372549005807283</v>
      </c>
      <c r="E8" s="106">
        <f>IFERROR('APPENDIX 13'!E14/'APPENDIX 13'!E$44*100,"")</f>
        <v>5.7681003665609616</v>
      </c>
      <c r="F8" s="106">
        <f>IFERROR('APPENDIX 13'!F14/'APPENDIX 13'!F$44*100,"")</f>
        <v>6.4011621552792981</v>
      </c>
      <c r="G8" s="106">
        <f>IFERROR('APPENDIX 13'!G14/'APPENDIX 13'!G$44*100,"")</f>
        <v>7.6595910193542487</v>
      </c>
      <c r="H8" s="106">
        <f>IFERROR('APPENDIX 13'!H14/'APPENDIX 13'!H$44*100,"")</f>
        <v>3.6427981330793862</v>
      </c>
      <c r="I8" s="106">
        <f>IFERROR('APPENDIX 13'!I14/'APPENDIX 13'!I$44*100,"")</f>
        <v>11.353914014144694</v>
      </c>
      <c r="J8" s="106">
        <f>IFERROR('APPENDIX 13'!J14/'APPENDIX 13'!J$44*100,"")</f>
        <v>14.228443626035038</v>
      </c>
      <c r="K8" s="106">
        <f>IFERROR('APPENDIX 13'!K14/'APPENDIX 13'!K$44*100,"")</f>
        <v>0</v>
      </c>
      <c r="L8" s="106">
        <f>IFERROR('APPENDIX 13'!L14/'APPENDIX 13'!L$44*100,"")</f>
        <v>9.2822404552372131</v>
      </c>
      <c r="M8" s="106">
        <f>IFERROR('APPENDIX 13'!M14/'APPENDIX 13'!M$44*100,"")</f>
        <v>12.06687407670206</v>
      </c>
      <c r="N8" s="106">
        <f>IFERROR('APPENDIX 13'!N14/'APPENDIX 13'!N$44*100,"")</f>
        <v>6.056886632625627</v>
      </c>
      <c r="O8" s="106">
        <f>IFERROR('APPENDIX 13'!O14/'APPENDIX 13'!O$44*100,"")</f>
        <v>5.8736623765917368</v>
      </c>
      <c r="P8" s="106">
        <f>IFERROR('APPENDIX 13'!P14/'APPENDIX 13'!P$44*100,"")</f>
        <v>7.8945402082664815</v>
      </c>
      <c r="Q8" s="107">
        <f>IFERROR('APPENDIX 13'!Q14/'APPENDIX 13'!Q$44*100,"")</f>
        <v>8.1317945962981941</v>
      </c>
      <c r="R8" s="11"/>
    </row>
    <row r="9" spans="2:18" ht="25.5" customHeight="1" x14ac:dyDescent="0.3">
      <c r="B9" s="80" t="s">
        <v>45</v>
      </c>
      <c r="C9" s="106">
        <f>IFERROR('APPENDIX 13'!C42/'APPENDIX 13'!C$44*100,"")</f>
        <v>0</v>
      </c>
      <c r="D9" s="106">
        <f>IFERROR('APPENDIX 13'!D42/'APPENDIX 13'!D$44*100,"")</f>
        <v>7.4079574362161438</v>
      </c>
      <c r="E9" s="106">
        <f>IFERROR('APPENDIX 13'!E42/'APPENDIX 13'!E$44*100,"")</f>
        <v>7.5043455007353916</v>
      </c>
      <c r="F9" s="106">
        <f>IFERROR('APPENDIX 13'!F42/'APPENDIX 13'!F$44*100,"")</f>
        <v>6.1906574721972234</v>
      </c>
      <c r="G9" s="106">
        <f>IFERROR('APPENDIX 13'!G42/'APPENDIX 13'!G$44*100,"")</f>
        <v>4.3425914097364311</v>
      </c>
      <c r="H9" s="106">
        <f>IFERROR('APPENDIX 13'!H42/'APPENDIX 13'!H$44*100,"")</f>
        <v>4.7005508589316864</v>
      </c>
      <c r="I9" s="106">
        <f>IFERROR('APPENDIX 13'!I42/'APPENDIX 13'!I$44*100,"")</f>
        <v>7.7506277395477188</v>
      </c>
      <c r="J9" s="106">
        <f>IFERROR('APPENDIX 13'!J42/'APPENDIX 13'!J$44*100,"")</f>
        <v>6.0502522118421203</v>
      </c>
      <c r="K9" s="106">
        <f>IFERROR('APPENDIX 13'!K42/'APPENDIX 13'!K$44*100,"")</f>
        <v>0</v>
      </c>
      <c r="L9" s="106">
        <f>IFERROR('APPENDIX 13'!L42/'APPENDIX 13'!L$44*100,"")</f>
        <v>2.7302929045634001</v>
      </c>
      <c r="M9" s="106">
        <f>IFERROR('APPENDIX 13'!M42/'APPENDIX 13'!M$44*100,"")</f>
        <v>6.8071057720119619</v>
      </c>
      <c r="N9" s="106">
        <f>IFERROR('APPENDIX 13'!N42/'APPENDIX 13'!N$44*100,"")</f>
        <v>4.5328481192505317</v>
      </c>
      <c r="O9" s="106">
        <f>IFERROR('APPENDIX 13'!O42/'APPENDIX 13'!O$44*100,"")</f>
        <v>12.407553155073996</v>
      </c>
      <c r="P9" s="106">
        <f>IFERROR('APPENDIX 13'!P42/'APPENDIX 13'!P$44*100,"")</f>
        <v>7.1137840024688597</v>
      </c>
      <c r="Q9" s="107">
        <f>IFERROR('APPENDIX 13'!Q42/'APPENDIX 13'!Q$44*100,"")</f>
        <v>7.8622190848925548</v>
      </c>
      <c r="R9" s="11"/>
    </row>
    <row r="10" spans="2:18" ht="25.5" customHeight="1" x14ac:dyDescent="0.3">
      <c r="B10" s="80" t="s">
        <v>20</v>
      </c>
      <c r="C10" s="106">
        <f>IFERROR('APPENDIX 13'!C11/'APPENDIX 13'!C$44*100,"")</f>
        <v>2.2999920769180058</v>
      </c>
      <c r="D10" s="106">
        <f>IFERROR('APPENDIX 13'!D11/'APPENDIX 13'!D$44*100,"")</f>
        <v>4.2166355457238556</v>
      </c>
      <c r="E10" s="106">
        <f>IFERROR('APPENDIX 13'!E11/'APPENDIX 13'!E$44*100,"")</f>
        <v>4.7224681939619613</v>
      </c>
      <c r="F10" s="106">
        <f>IFERROR('APPENDIX 13'!F11/'APPENDIX 13'!F$44*100,"")</f>
        <v>6.407576739254309</v>
      </c>
      <c r="G10" s="106">
        <f>IFERROR('APPENDIX 13'!G11/'APPENDIX 13'!G$44*100,"")</f>
        <v>5.5672995330401065</v>
      </c>
      <c r="H10" s="106">
        <f>IFERROR('APPENDIX 13'!H11/'APPENDIX 13'!H$44*100,"")</f>
        <v>6.2054477653672064</v>
      </c>
      <c r="I10" s="106">
        <f>IFERROR('APPENDIX 13'!I11/'APPENDIX 13'!I$44*100,"")</f>
        <v>5.1820608551848819</v>
      </c>
      <c r="J10" s="106">
        <f>IFERROR('APPENDIX 13'!J11/'APPENDIX 13'!J$44*100,"")</f>
        <v>6.5906383269295858</v>
      </c>
      <c r="K10" s="106">
        <f>IFERROR('APPENDIX 13'!K11/'APPENDIX 13'!K$44*100,"")</f>
        <v>0</v>
      </c>
      <c r="L10" s="106">
        <f>IFERROR('APPENDIX 13'!L11/'APPENDIX 13'!L$44*100,"")</f>
        <v>5.6134343501179993</v>
      </c>
      <c r="M10" s="106">
        <f>IFERROR('APPENDIX 13'!M11/'APPENDIX 13'!M$44*100,"")</f>
        <v>5.092433095525033</v>
      </c>
      <c r="N10" s="106">
        <f>IFERROR('APPENDIX 13'!N11/'APPENDIX 13'!N$44*100,"")</f>
        <v>10.440038578762829</v>
      </c>
      <c r="O10" s="106">
        <f>IFERROR('APPENDIX 13'!O11/'APPENDIX 13'!O$44*100,"")</f>
        <v>8.8240808936349051</v>
      </c>
      <c r="P10" s="106">
        <f>IFERROR('APPENDIX 13'!P11/'APPENDIX 13'!P$44*100,"")</f>
        <v>6.4113055729989528</v>
      </c>
      <c r="Q10" s="107">
        <f>IFERROR('APPENDIX 13'!Q11/'APPENDIX 13'!Q$44*100,"")</f>
        <v>6.6600871911214004</v>
      </c>
      <c r="R10" s="11"/>
    </row>
    <row r="11" spans="2:18" ht="25.5" customHeight="1" x14ac:dyDescent="0.3">
      <c r="B11" s="80" t="s">
        <v>194</v>
      </c>
      <c r="C11" s="106">
        <f>IFERROR('APPENDIX 13'!C12/'APPENDIX 13'!C$44*100,"")</f>
        <v>0</v>
      </c>
      <c r="D11" s="106">
        <f>IFERROR('APPENDIX 13'!D12/'APPENDIX 13'!D$44*100,"")</f>
        <v>6.5042887779499026</v>
      </c>
      <c r="E11" s="106">
        <f>IFERROR('APPENDIX 13'!E12/'APPENDIX 13'!E$44*100,"")</f>
        <v>6.7903967587231673</v>
      </c>
      <c r="F11" s="106">
        <f>IFERROR('APPENDIX 13'!F12/'APPENDIX 13'!F$44*100,"")</f>
        <v>4.0090278297074375</v>
      </c>
      <c r="G11" s="106">
        <f>IFERROR('APPENDIX 13'!G12/'APPENDIX 13'!G$44*100,"")</f>
        <v>3.7847802333871687</v>
      </c>
      <c r="H11" s="106">
        <f>IFERROR('APPENDIX 13'!H12/'APPENDIX 13'!H$44*100,"")</f>
        <v>11.990031263179555</v>
      </c>
      <c r="I11" s="106">
        <f>IFERROR('APPENDIX 13'!I12/'APPENDIX 13'!I$44*100,"")</f>
        <v>6.355859952121472</v>
      </c>
      <c r="J11" s="106">
        <f>IFERROR('APPENDIX 13'!J12/'APPENDIX 13'!J$44*100,"")</f>
        <v>7.0622368247604221</v>
      </c>
      <c r="K11" s="106">
        <f>IFERROR('APPENDIX 13'!K12/'APPENDIX 13'!K$44*100,"")</f>
        <v>0</v>
      </c>
      <c r="L11" s="106">
        <f>IFERROR('APPENDIX 13'!L12/'APPENDIX 13'!L$44*100,"")</f>
        <v>16.406625642382938</v>
      </c>
      <c r="M11" s="106">
        <f>IFERROR('APPENDIX 13'!M12/'APPENDIX 13'!M$44*100,"")</f>
        <v>4.8204541632331548</v>
      </c>
      <c r="N11" s="106">
        <f>IFERROR('APPENDIX 13'!N12/'APPENDIX 13'!N$44*100,"")</f>
        <v>3.6628260648027218</v>
      </c>
      <c r="O11" s="106">
        <f>IFERROR('APPENDIX 13'!O12/'APPENDIX 13'!O$44*100,"")</f>
        <v>6.2833505829751042</v>
      </c>
      <c r="P11" s="106">
        <f>IFERROR('APPENDIX 13'!P12/'APPENDIX 13'!P$44*100,"")</f>
        <v>17.008924024752055</v>
      </c>
      <c r="Q11" s="107">
        <f>IFERROR('APPENDIX 13'!Q12/'APPENDIX 13'!Q$44*100,"")</f>
        <v>6.4489332720963866</v>
      </c>
      <c r="R11" s="11"/>
    </row>
    <row r="12" spans="2:18" ht="25.5" customHeight="1" x14ac:dyDescent="0.3">
      <c r="B12" s="80" t="s">
        <v>30</v>
      </c>
      <c r="C12" s="106">
        <f>IFERROR('APPENDIX 13'!C22/'APPENDIX 13'!C$44*100,"")</f>
        <v>69.468433776038069</v>
      </c>
      <c r="D12" s="106">
        <f>IFERROR('APPENDIX 13'!D22/'APPENDIX 13'!D$44*100,"")</f>
        <v>3.7890129112615587</v>
      </c>
      <c r="E12" s="106">
        <f>IFERROR('APPENDIX 13'!E22/'APPENDIX 13'!E$44*100,"")</f>
        <v>8.4612386379977149</v>
      </c>
      <c r="F12" s="106">
        <f>IFERROR('APPENDIX 13'!F22/'APPENDIX 13'!F$44*100,"")</f>
        <v>8.4293908568123666</v>
      </c>
      <c r="G12" s="106">
        <f>IFERROR('APPENDIX 13'!G22/'APPENDIX 13'!G$44*100,"")</f>
        <v>6.0185941816640272</v>
      </c>
      <c r="H12" s="106">
        <f>IFERROR('APPENDIX 13'!H22/'APPENDIX 13'!H$44*100,"")</f>
        <v>7.2584072995350883</v>
      </c>
      <c r="I12" s="106">
        <f>IFERROR('APPENDIX 13'!I22/'APPENDIX 13'!I$44*100,"")</f>
        <v>5.8435752746470362</v>
      </c>
      <c r="J12" s="106">
        <f>IFERROR('APPENDIX 13'!J22/'APPENDIX 13'!J$44*100,"")</f>
        <v>3.3214261246201673</v>
      </c>
      <c r="K12" s="106">
        <f>IFERROR('APPENDIX 13'!K22/'APPENDIX 13'!K$44*100,"")</f>
        <v>0</v>
      </c>
      <c r="L12" s="106">
        <f>IFERROR('APPENDIX 13'!L22/'APPENDIX 13'!L$44*100,"")</f>
        <v>5.9880290698956751</v>
      </c>
      <c r="M12" s="106">
        <f>IFERROR('APPENDIX 13'!M22/'APPENDIX 13'!M$44*100,"")</f>
        <v>6.2929934763481761</v>
      </c>
      <c r="N12" s="106">
        <f>IFERROR('APPENDIX 13'!N22/'APPENDIX 13'!N$44*100,"")</f>
        <v>7.6824500366414776</v>
      </c>
      <c r="O12" s="106">
        <f>IFERROR('APPENDIX 13'!O22/'APPENDIX 13'!O$44*100,"")</f>
        <v>1.2191755934787794</v>
      </c>
      <c r="P12" s="106">
        <f>IFERROR('APPENDIX 13'!P22/'APPENDIX 13'!P$44*100,"")</f>
        <v>1.9238318084648498</v>
      </c>
      <c r="Q12" s="107">
        <f>IFERROR('APPENDIX 13'!Q22/'APPENDIX 13'!Q$44*100,"")</f>
        <v>4.8940562667203213</v>
      </c>
      <c r="R12" s="11"/>
    </row>
    <row r="13" spans="2:18" ht="25.5" customHeight="1" x14ac:dyDescent="0.3">
      <c r="B13" s="80" t="s">
        <v>29</v>
      </c>
      <c r="C13" s="106">
        <f>IFERROR('APPENDIX 13'!C21/'APPENDIX 13'!C$44*100,"")</f>
        <v>4.3797103780882631</v>
      </c>
      <c r="D13" s="106">
        <f>IFERROR('APPENDIX 13'!D21/'APPENDIX 13'!D$44*100,"")</f>
        <v>10.030398345721885</v>
      </c>
      <c r="E13" s="106">
        <f>IFERROR('APPENDIX 13'!E21/'APPENDIX 13'!E$44*100,"")</f>
        <v>10.243903054338311</v>
      </c>
      <c r="F13" s="106">
        <f>IFERROR('APPENDIX 13'!F21/'APPENDIX 13'!F$44*100,"")</f>
        <v>4.2260342514380955</v>
      </c>
      <c r="G13" s="106">
        <f>IFERROR('APPENDIX 13'!G21/'APPENDIX 13'!G$44*100,"")</f>
        <v>7.3743693757667579</v>
      </c>
      <c r="H13" s="106">
        <f>IFERROR('APPENDIX 13'!H21/'APPENDIX 13'!H$44*100,"")</f>
        <v>3.2287379939501109</v>
      </c>
      <c r="I13" s="106">
        <f>IFERROR('APPENDIX 13'!I21/'APPENDIX 13'!I$44*100,"")</f>
        <v>4.0853298314999149</v>
      </c>
      <c r="J13" s="106">
        <f>IFERROR('APPENDIX 13'!J21/'APPENDIX 13'!J$44*100,"")</f>
        <v>3.3768903452235084</v>
      </c>
      <c r="K13" s="106">
        <f>IFERROR('APPENDIX 13'!K21/'APPENDIX 13'!K$44*100,"")</f>
        <v>0.10530143678269355</v>
      </c>
      <c r="L13" s="106">
        <f>IFERROR('APPENDIX 13'!L21/'APPENDIX 13'!L$44*100,"")</f>
        <v>6.0714561415117227</v>
      </c>
      <c r="M13" s="106">
        <f>IFERROR('APPENDIX 13'!M21/'APPENDIX 13'!M$44*100,"")</f>
        <v>3.7291433032096624</v>
      </c>
      <c r="N13" s="106">
        <f>IFERROR('APPENDIX 13'!N21/'APPENDIX 13'!N$44*100,"")</f>
        <v>5.6772204091811336</v>
      </c>
      <c r="O13" s="106">
        <f>IFERROR('APPENDIX 13'!O21/'APPENDIX 13'!O$44*100,"")</f>
        <v>5.1837564909251599</v>
      </c>
      <c r="P13" s="106">
        <f>IFERROR('APPENDIX 13'!P21/'APPENDIX 13'!P$44*100,"")</f>
        <v>8.4013881702550588</v>
      </c>
      <c r="Q13" s="107">
        <f>IFERROR('APPENDIX 13'!Q21/'APPENDIX 13'!Q$44*100,"")</f>
        <v>4.7655699794244253</v>
      </c>
      <c r="R13" s="11"/>
    </row>
    <row r="14" spans="2:18" ht="25.5" customHeight="1" x14ac:dyDescent="0.3">
      <c r="B14" s="80" t="s">
        <v>17</v>
      </c>
      <c r="C14" s="106">
        <f>IFERROR('APPENDIX 13'!C7/'APPENDIX 13'!C$44*100,"")</f>
        <v>0</v>
      </c>
      <c r="D14" s="106">
        <f>IFERROR('APPENDIX 13'!D7/'APPENDIX 13'!D$44*100,"")</f>
        <v>0</v>
      </c>
      <c r="E14" s="106">
        <f>IFERROR('APPENDIX 13'!E7/'APPENDIX 13'!E$44*100,"")</f>
        <v>0.12998660400063575</v>
      </c>
      <c r="F14" s="106">
        <f>IFERROR('APPENDIX 13'!F7/'APPENDIX 13'!F$44*100,"")</f>
        <v>0</v>
      </c>
      <c r="G14" s="106">
        <f>IFERROR('APPENDIX 13'!G7/'APPENDIX 13'!G$44*100,"")</f>
        <v>4.3498709312292189E-2</v>
      </c>
      <c r="H14" s="106">
        <f>IFERROR('APPENDIX 13'!H7/'APPENDIX 13'!H$44*100,"")</f>
        <v>6.4900917290171833E-2</v>
      </c>
      <c r="I14" s="106">
        <f>IFERROR('APPENDIX 13'!I7/'APPENDIX 13'!I$44*100,"")</f>
        <v>0</v>
      </c>
      <c r="J14" s="106">
        <f>IFERROR('APPENDIX 13'!J7/'APPENDIX 13'!J$44*100,"")</f>
        <v>0</v>
      </c>
      <c r="K14" s="106">
        <f>IFERROR('APPENDIX 13'!K7/'APPENDIX 13'!K$44*100,"")</f>
        <v>0</v>
      </c>
      <c r="L14" s="106">
        <f>IFERROR('APPENDIX 13'!L7/'APPENDIX 13'!L$44*100,"")</f>
        <v>1.3052228765521958</v>
      </c>
      <c r="M14" s="106">
        <f>IFERROR('APPENDIX 13'!M7/'APPENDIX 13'!M$44*100,"")</f>
        <v>2.2371017268056636E-2</v>
      </c>
      <c r="N14" s="106">
        <f>IFERROR('APPENDIX 13'!N7/'APPENDIX 13'!N$44*100,"")</f>
        <v>0.70622230368637262</v>
      </c>
      <c r="O14" s="106">
        <f>IFERROR('APPENDIX 13'!O7/'APPENDIX 13'!O$44*100,"")</f>
        <v>14.702681278836</v>
      </c>
      <c r="P14" s="106">
        <f>IFERROR('APPENDIX 13'!P7/'APPENDIX 13'!P$44*100,"")</f>
        <v>1.3703856671062913</v>
      </c>
      <c r="Q14" s="107">
        <f>IFERROR('APPENDIX 13'!Q7/'APPENDIX 13'!Q$44*100,"")</f>
        <v>4.6501789750137421</v>
      </c>
      <c r="R14" s="11"/>
    </row>
    <row r="15" spans="2:18" ht="25.5" customHeight="1" x14ac:dyDescent="0.3">
      <c r="B15" s="80" t="s">
        <v>27</v>
      </c>
      <c r="C15" s="106">
        <f>IFERROR('APPENDIX 13'!C19/'APPENDIX 13'!C$44*100,"")</f>
        <v>3.5367791280618026</v>
      </c>
      <c r="D15" s="106">
        <f>IFERROR('APPENDIX 13'!D19/'APPENDIX 13'!D$44*100,"")</f>
        <v>8.0306343628230366</v>
      </c>
      <c r="E15" s="106">
        <f>IFERROR('APPENDIX 13'!E19/'APPENDIX 13'!E$44*100,"")</f>
        <v>5.5759270611801099</v>
      </c>
      <c r="F15" s="106">
        <f>IFERROR('APPENDIX 13'!F19/'APPENDIX 13'!F$44*100,"")</f>
        <v>10.000275408768493</v>
      </c>
      <c r="G15" s="106">
        <f>IFERROR('APPENDIX 13'!G19/'APPENDIX 13'!G$44*100,"")</f>
        <v>2.9579479171647547</v>
      </c>
      <c r="H15" s="106">
        <f>IFERROR('APPENDIX 13'!H19/'APPENDIX 13'!H$44*100,"")</f>
        <v>7.6254996695727915</v>
      </c>
      <c r="I15" s="106">
        <f>IFERROR('APPENDIX 13'!I19/'APPENDIX 13'!I$44*100,"")</f>
        <v>2.6203049912240428</v>
      </c>
      <c r="J15" s="106">
        <f>IFERROR('APPENDIX 13'!J19/'APPENDIX 13'!J$44*100,"")</f>
        <v>3.3135236602496545</v>
      </c>
      <c r="K15" s="106">
        <f>IFERROR('APPENDIX 13'!K19/'APPENDIX 13'!K$44*100,"")</f>
        <v>1.6890731785403537</v>
      </c>
      <c r="L15" s="106">
        <f>IFERROR('APPENDIX 13'!L19/'APPENDIX 13'!L$44*100,"")</f>
        <v>2.2513454200577869</v>
      </c>
      <c r="M15" s="106">
        <f>IFERROR('APPENDIX 13'!M19/'APPENDIX 13'!M$44*100,"")</f>
        <v>8.9548550239646243</v>
      </c>
      <c r="N15" s="106">
        <f>IFERROR('APPENDIX 13'!N19/'APPENDIX 13'!N$44*100,"")</f>
        <v>8.6553534293953334</v>
      </c>
      <c r="O15" s="106">
        <f>IFERROR('APPENDIX 13'!O19/'APPENDIX 13'!O$44*100,"")</f>
        <v>3.503857929797908</v>
      </c>
      <c r="P15" s="106">
        <f>IFERROR('APPENDIX 13'!P19/'APPENDIX 13'!P$44*100,"")</f>
        <v>3.2127666216806157</v>
      </c>
      <c r="Q15" s="107">
        <f>IFERROR('APPENDIX 13'!Q19/'APPENDIX 13'!Q$44*100,"")</f>
        <v>4.4993951841241202</v>
      </c>
      <c r="R15" s="11"/>
    </row>
    <row r="16" spans="2:18" ht="25.5" customHeight="1" x14ac:dyDescent="0.3">
      <c r="B16" s="80" t="s">
        <v>198</v>
      </c>
      <c r="C16" s="106">
        <f>IFERROR('APPENDIX 13'!C34/'APPENDIX 13'!C$44*100,"")</f>
        <v>0</v>
      </c>
      <c r="D16" s="106">
        <f>IFERROR('APPENDIX 13'!D34/'APPENDIX 13'!D$44*100,"")</f>
        <v>0.38372720739920652</v>
      </c>
      <c r="E16" s="106">
        <f>IFERROR('APPENDIX 13'!E34/'APPENDIX 13'!E$44*100,"")</f>
        <v>0.18738000993978107</v>
      </c>
      <c r="F16" s="106">
        <f>IFERROR('APPENDIX 13'!F34/'APPENDIX 13'!F$44*100,"")</f>
        <v>0.19024122147623634</v>
      </c>
      <c r="G16" s="106">
        <f>IFERROR('APPENDIX 13'!G34/'APPENDIX 13'!G$44*100,"")</f>
        <v>1.4645398093479047</v>
      </c>
      <c r="H16" s="106">
        <f>IFERROR('APPENDIX 13'!H34/'APPENDIX 13'!H$44*100,"")</f>
        <v>0.65242501065383263</v>
      </c>
      <c r="I16" s="106">
        <f>IFERROR('APPENDIX 13'!I34/'APPENDIX 13'!I$44*100,"")</f>
        <v>1.524637892622791</v>
      </c>
      <c r="J16" s="106">
        <f>IFERROR('APPENDIX 13'!J34/'APPENDIX 13'!J$44*100,"")</f>
        <v>1.5261535393430801</v>
      </c>
      <c r="K16" s="106">
        <f>IFERROR('APPENDIX 13'!K34/'APPENDIX 13'!K$44*100,"")</f>
        <v>0</v>
      </c>
      <c r="L16" s="106">
        <f>IFERROR('APPENDIX 13'!L34/'APPENDIX 13'!L$44*100,"")</f>
        <v>2.3385771631487242</v>
      </c>
      <c r="M16" s="106">
        <f>IFERROR('APPENDIX 13'!M34/'APPENDIX 13'!M$44*100,"")</f>
        <v>0.34672444881103309</v>
      </c>
      <c r="N16" s="106">
        <f>IFERROR('APPENDIX 13'!N34/'APPENDIX 13'!N$44*100,"")</f>
        <v>1.2071862510464646</v>
      </c>
      <c r="O16" s="106">
        <f>IFERROR('APPENDIX 13'!O34/'APPENDIX 13'!O$44*100,"")</f>
        <v>10.597622101693995</v>
      </c>
      <c r="P16" s="106">
        <f>IFERROR('APPENDIX 13'!P34/'APPENDIX 13'!P$44*100,"")</f>
        <v>0.45538780893364633</v>
      </c>
      <c r="Q16" s="107">
        <f>IFERROR('APPENDIX 13'!Q34/'APPENDIX 13'!Q$44*100,"")</f>
        <v>3.9735976452322284</v>
      </c>
      <c r="R16" s="11"/>
    </row>
    <row r="17" spans="2:18" ht="25.5" customHeight="1" x14ac:dyDescent="0.3">
      <c r="B17" s="80" t="s">
        <v>36</v>
      </c>
      <c r="C17" s="106">
        <f>IFERROR('APPENDIX 13'!C28/'APPENDIX 13'!C$44*100,"")</f>
        <v>0</v>
      </c>
      <c r="D17" s="106">
        <f>IFERROR('APPENDIX 13'!D28/'APPENDIX 13'!D$44*100,"")</f>
        <v>0.40826735529230807</v>
      </c>
      <c r="E17" s="106">
        <f>IFERROR('APPENDIX 13'!E28/'APPENDIX 13'!E$44*100,"")</f>
        <v>2.0778305040276295</v>
      </c>
      <c r="F17" s="106">
        <f>IFERROR('APPENDIX 13'!F28/'APPENDIX 13'!F$44*100,"")</f>
        <v>0.39578680363197927</v>
      </c>
      <c r="G17" s="106">
        <f>IFERROR('APPENDIX 13'!G28/'APPENDIX 13'!G$44*100,"")</f>
        <v>3.1767974530238918</v>
      </c>
      <c r="H17" s="106">
        <f>IFERROR('APPENDIX 13'!H28/'APPENDIX 13'!H$44*100,"")</f>
        <v>0.17423527243647574</v>
      </c>
      <c r="I17" s="106">
        <f>IFERROR('APPENDIX 13'!I28/'APPENDIX 13'!I$44*100,"")</f>
        <v>3.1261776202028733</v>
      </c>
      <c r="J17" s="106">
        <f>IFERROR('APPENDIX 13'!J28/'APPENDIX 13'!J$44*100,"")</f>
        <v>5.7090613342027927</v>
      </c>
      <c r="K17" s="106">
        <f>IFERROR('APPENDIX 13'!K28/'APPENDIX 13'!K$44*100,"")</f>
        <v>0</v>
      </c>
      <c r="L17" s="106">
        <f>IFERROR('APPENDIX 13'!L28/'APPENDIX 13'!L$44*100,"")</f>
        <v>0.75034738304770721</v>
      </c>
      <c r="M17" s="106">
        <f>IFERROR('APPENDIX 13'!M28/'APPENDIX 13'!M$44*100,"")</f>
        <v>0.58783137727299406</v>
      </c>
      <c r="N17" s="106">
        <f>IFERROR('APPENDIX 13'!N28/'APPENDIX 13'!N$44*100,"")</f>
        <v>0.54717011975346042</v>
      </c>
      <c r="O17" s="106">
        <f>IFERROR('APPENDIX 13'!O28/'APPENDIX 13'!O$44*100,"")</f>
        <v>4.9180900667273777</v>
      </c>
      <c r="P17" s="106">
        <f>IFERROR('APPENDIX 13'!P28/'APPENDIX 13'!P$44*100,"")</f>
        <v>2.5502843231032286</v>
      </c>
      <c r="Q17" s="107">
        <f>IFERROR('APPENDIX 13'!Q28/'APPENDIX 13'!Q$44*100,"")</f>
        <v>3.1515705502892706</v>
      </c>
      <c r="R17" s="11"/>
    </row>
    <row r="18" spans="2:18" ht="25.5" customHeight="1" x14ac:dyDescent="0.3">
      <c r="B18" s="80" t="s">
        <v>19</v>
      </c>
      <c r="C18" s="106">
        <f>IFERROR('APPENDIX 13'!C9/'APPENDIX 13'!C$44*100,"")</f>
        <v>0.10650799535743684</v>
      </c>
      <c r="D18" s="106">
        <f>IFERROR('APPENDIX 13'!D9/'APPENDIX 13'!D$44*100,"")</f>
        <v>0.81791890630707598</v>
      </c>
      <c r="E18" s="106">
        <f>IFERROR('APPENDIX 13'!E9/'APPENDIX 13'!E$44*100,"")</f>
        <v>11.010578046202323</v>
      </c>
      <c r="F18" s="106">
        <f>IFERROR('APPENDIX 13'!F9/'APPENDIX 13'!F$44*100,"")</f>
        <v>7.0515539068215434</v>
      </c>
      <c r="G18" s="106">
        <f>IFERROR('APPENDIX 13'!G9/'APPENDIX 13'!G$44*100,"")</f>
        <v>28.859341802794908</v>
      </c>
      <c r="H18" s="106">
        <f>IFERROR('APPENDIX 13'!H9/'APPENDIX 13'!H$44*100,"")</f>
        <v>2.0308808261038322</v>
      </c>
      <c r="I18" s="106">
        <f>IFERROR('APPENDIX 13'!I9/'APPENDIX 13'!I$44*100,"")</f>
        <v>4.2845640524222492</v>
      </c>
      <c r="J18" s="106">
        <f>IFERROR('APPENDIX 13'!J9/'APPENDIX 13'!J$44*100,"")</f>
        <v>1.3050541177492063</v>
      </c>
      <c r="K18" s="106">
        <f>IFERROR('APPENDIX 13'!K9/'APPENDIX 13'!K$44*100,"")</f>
        <v>0</v>
      </c>
      <c r="L18" s="106">
        <f>IFERROR('APPENDIX 13'!L9/'APPENDIX 13'!L$44*100,"")</f>
        <v>9.8655131343876121</v>
      </c>
      <c r="M18" s="106">
        <f>IFERROR('APPENDIX 13'!M9/'APPENDIX 13'!M$44*100,"")</f>
        <v>8.7343031125454296</v>
      </c>
      <c r="N18" s="106">
        <f>IFERROR('APPENDIX 13'!N9/'APPENDIX 13'!N$44*100,"")</f>
        <v>3.2346059710826229E-3</v>
      </c>
      <c r="O18" s="106">
        <f>IFERROR('APPENDIX 13'!O9/'APPENDIX 13'!O$44*100,"")</f>
        <v>0</v>
      </c>
      <c r="P18" s="106">
        <f>IFERROR('APPENDIX 13'!P9/'APPENDIX 13'!P$44*100,"")</f>
        <v>0</v>
      </c>
      <c r="Q18" s="107">
        <f>IFERROR('APPENDIX 13'!Q9/'APPENDIX 13'!Q$44*100,"")</f>
        <v>2.9874292661474353</v>
      </c>
      <c r="R18" s="11"/>
    </row>
    <row r="19" spans="2:18" ht="25.5" customHeight="1" x14ac:dyDescent="0.3">
      <c r="B19" s="80" t="s">
        <v>28</v>
      </c>
      <c r="C19" s="106">
        <f>IFERROR('APPENDIX 13'!C20/'APPENDIX 13'!C$44*100,"")</f>
        <v>2.9920823613445529</v>
      </c>
      <c r="D19" s="106">
        <f>IFERROR('APPENDIX 13'!D20/'APPENDIX 13'!D$44*100,"")</f>
        <v>4.5920575787883031</v>
      </c>
      <c r="E19" s="106">
        <f>IFERROR('APPENDIX 13'!E20/'APPENDIX 13'!E$44*100,"")</f>
        <v>3.8241667864990525</v>
      </c>
      <c r="F19" s="106">
        <f>IFERROR('APPENDIX 13'!F20/'APPENDIX 13'!F$44*100,"")</f>
        <v>3.2060108138032781</v>
      </c>
      <c r="G19" s="106">
        <f>IFERROR('APPENDIX 13'!G20/'APPENDIX 13'!G$44*100,"")</f>
        <v>1.3459977975879092</v>
      </c>
      <c r="H19" s="106">
        <f>IFERROR('APPENDIX 13'!H20/'APPENDIX 13'!H$44*100,"")</f>
        <v>6.4645004929549721</v>
      </c>
      <c r="I19" s="106">
        <f>IFERROR('APPENDIX 13'!I20/'APPENDIX 13'!I$44*100,"")</f>
        <v>4.3010738898820442</v>
      </c>
      <c r="J19" s="106">
        <f>IFERROR('APPENDIX 13'!J20/'APPENDIX 13'!J$44*100,"")</f>
        <v>4.9771450329450229</v>
      </c>
      <c r="K19" s="106">
        <f>IFERROR('APPENDIX 13'!K20/'APPENDIX 13'!K$44*100,"")</f>
        <v>0</v>
      </c>
      <c r="L19" s="106">
        <f>IFERROR('APPENDIX 13'!L20/'APPENDIX 13'!L$44*100,"")</f>
        <v>1.1917444143011535</v>
      </c>
      <c r="M19" s="106">
        <f>IFERROR('APPENDIX 13'!M20/'APPENDIX 13'!M$44*100,"")</f>
        <v>4.9872103578336331</v>
      </c>
      <c r="N19" s="106">
        <f>IFERROR('APPENDIX 13'!N20/'APPENDIX 13'!N$44*100,"")</f>
        <v>6.2791179751227499</v>
      </c>
      <c r="O19" s="106">
        <f>IFERROR('APPENDIX 13'!O20/'APPENDIX 13'!O$44*100,"")</f>
        <v>0</v>
      </c>
      <c r="P19" s="106">
        <f>IFERROR('APPENDIX 13'!P20/'APPENDIX 13'!P$44*100,"")</f>
        <v>2.1923918812204475</v>
      </c>
      <c r="Q19" s="107">
        <f>IFERROR('APPENDIX 13'!Q20/'APPENDIX 13'!Q$44*100,"")</f>
        <v>2.7356375514369335</v>
      </c>
      <c r="R19" s="11"/>
    </row>
    <row r="20" spans="2:18" ht="25.5" customHeight="1" x14ac:dyDescent="0.3">
      <c r="B20" s="80" t="s">
        <v>24</v>
      </c>
      <c r="C20" s="106">
        <f>IFERROR('APPENDIX 13'!C16/'APPENDIX 13'!C$44*100,"")</f>
        <v>0</v>
      </c>
      <c r="D20" s="106">
        <f>IFERROR('APPENDIX 13'!D16/'APPENDIX 13'!D$44*100,"")</f>
        <v>0</v>
      </c>
      <c r="E20" s="106">
        <f>IFERROR('APPENDIX 13'!E16/'APPENDIX 13'!E$44*100,"")</f>
        <v>0</v>
      </c>
      <c r="F20" s="106">
        <f>IFERROR('APPENDIX 13'!F16/'APPENDIX 13'!F$44*100,"")</f>
        <v>0</v>
      </c>
      <c r="G20" s="106">
        <f>IFERROR('APPENDIX 13'!G16/'APPENDIX 13'!G$44*100,"")</f>
        <v>0</v>
      </c>
      <c r="H20" s="106">
        <f>IFERROR('APPENDIX 13'!H16/'APPENDIX 13'!H$44*100,"")</f>
        <v>0</v>
      </c>
      <c r="I20" s="106">
        <f>IFERROR('APPENDIX 13'!I16/'APPENDIX 13'!I$44*100,"")</f>
        <v>0.69308069672274031</v>
      </c>
      <c r="J20" s="106">
        <f>IFERROR('APPENDIX 13'!J16/'APPENDIX 13'!J$44*100,"")</f>
        <v>0.2254293841888759</v>
      </c>
      <c r="K20" s="106">
        <f>IFERROR('APPENDIX 13'!K16/'APPENDIX 13'!K$44*100,"")</f>
        <v>57.604573045572963</v>
      </c>
      <c r="L20" s="106">
        <f>IFERROR('APPENDIX 13'!L16/'APPENDIX 13'!L$44*100,"")</f>
        <v>0</v>
      </c>
      <c r="M20" s="106">
        <f>IFERROR('APPENDIX 13'!M16/'APPENDIX 13'!M$44*100,"")</f>
        <v>0</v>
      </c>
      <c r="N20" s="106">
        <f>IFERROR('APPENDIX 13'!N16/'APPENDIX 13'!N$44*100,"")</f>
        <v>0</v>
      </c>
      <c r="O20" s="106">
        <f>IFERROR('APPENDIX 13'!O16/'APPENDIX 13'!O$44*100,"")</f>
        <v>0</v>
      </c>
      <c r="P20" s="106">
        <f>IFERROR('APPENDIX 13'!P16/'APPENDIX 13'!P$44*100,"")</f>
        <v>0</v>
      </c>
      <c r="Q20" s="107">
        <f>IFERROR('APPENDIX 13'!Q16/'APPENDIX 13'!Q$44*100,"")</f>
        <v>2.4747462549383354</v>
      </c>
      <c r="R20" s="11"/>
    </row>
    <row r="21" spans="2:18" ht="25.5" customHeight="1" x14ac:dyDescent="0.3">
      <c r="B21" s="80" t="s">
        <v>34</v>
      </c>
      <c r="C21" s="106">
        <f>IFERROR('APPENDIX 13'!C26/'APPENDIX 13'!C$44*100,"")</f>
        <v>1.9354093420999312E-3</v>
      </c>
      <c r="D21" s="106">
        <f>IFERROR('APPENDIX 13'!D26/'APPENDIX 13'!D$44*100,"")</f>
        <v>3.8872204247228619</v>
      </c>
      <c r="E21" s="106">
        <f>IFERROR('APPENDIX 13'!E26/'APPENDIX 13'!E$44*100,"")</f>
        <v>3.5144946731350926</v>
      </c>
      <c r="F21" s="106">
        <f>IFERROR('APPENDIX 13'!F26/'APPENDIX 13'!F$44*100,"")</f>
        <v>6.6248620559404019</v>
      </c>
      <c r="G21" s="106">
        <f>IFERROR('APPENDIX 13'!G26/'APPENDIX 13'!G$44*100,"")</f>
        <v>1.6250461214780854</v>
      </c>
      <c r="H21" s="106">
        <f>IFERROR('APPENDIX 13'!H26/'APPENDIX 13'!H$44*100,"")</f>
        <v>7.6727980036081167</v>
      </c>
      <c r="I21" s="106">
        <f>IFERROR('APPENDIX 13'!I26/'APPENDIX 13'!I$44*100,"")</f>
        <v>1.5552684857695744</v>
      </c>
      <c r="J21" s="106">
        <f>IFERROR('APPENDIX 13'!J26/'APPENDIX 13'!J$44*100,"")</f>
        <v>2.9088700018608664</v>
      </c>
      <c r="K21" s="106">
        <f>IFERROR('APPENDIX 13'!K26/'APPENDIX 13'!K$44*100,"")</f>
        <v>0</v>
      </c>
      <c r="L21" s="106">
        <f>IFERROR('APPENDIX 13'!L26/'APPENDIX 13'!L$44*100,"")</f>
        <v>1.3439864134630231</v>
      </c>
      <c r="M21" s="106">
        <f>IFERROR('APPENDIX 13'!M26/'APPENDIX 13'!M$44*100,"")</f>
        <v>6.2907563746213704</v>
      </c>
      <c r="N21" s="106">
        <f>IFERROR('APPENDIX 13'!N26/'APPENDIX 13'!N$44*100,"")</f>
        <v>7.3172178075840728</v>
      </c>
      <c r="O21" s="106">
        <f>IFERROR('APPENDIX 13'!O26/'APPENDIX 13'!O$44*100,"")</f>
        <v>0.3471799899194899</v>
      </c>
      <c r="P21" s="106">
        <f>IFERROR('APPENDIX 13'!P26/'APPENDIX 13'!P$44*100,"")</f>
        <v>0.63622764067864956</v>
      </c>
      <c r="Q21" s="107">
        <f>IFERROR('APPENDIX 13'!Q26/'APPENDIX 13'!Q$44*100,"")</f>
        <v>2.417252422174279</v>
      </c>
      <c r="R21" s="11"/>
    </row>
    <row r="22" spans="2:18" ht="25.5" customHeight="1" x14ac:dyDescent="0.3">
      <c r="B22" s="80" t="s">
        <v>26</v>
      </c>
      <c r="C22" s="106">
        <f>IFERROR('APPENDIX 13'!C18/'APPENDIX 13'!C$44*100,"")</f>
        <v>0</v>
      </c>
      <c r="D22" s="106">
        <f>IFERROR('APPENDIX 13'!D18/'APPENDIX 13'!D$44*100,"")</f>
        <v>5.077957199260605</v>
      </c>
      <c r="E22" s="106">
        <f>IFERROR('APPENDIX 13'!E18/'APPENDIX 13'!E$44*100,"")</f>
        <v>1.8734847510135297</v>
      </c>
      <c r="F22" s="106">
        <f>IFERROR('APPENDIX 13'!F18/'APPENDIX 13'!F$44*100,"")</f>
        <v>3.0649073972877816</v>
      </c>
      <c r="G22" s="106">
        <f>IFERROR('APPENDIX 13'!G18/'APPENDIX 13'!G$44*100,"")</f>
        <v>2.4619413056464108</v>
      </c>
      <c r="H22" s="106">
        <f>IFERROR('APPENDIX 13'!H18/'APPENDIX 13'!H$44*100,"")</f>
        <v>3.1837536145210565</v>
      </c>
      <c r="I22" s="106">
        <f>IFERROR('APPENDIX 13'!I18/'APPENDIX 13'!I$44*100,"")</f>
        <v>2.3015976829991516</v>
      </c>
      <c r="J22" s="106">
        <f>IFERROR('APPENDIX 13'!J18/'APPENDIX 13'!J$44*100,"")</f>
        <v>2.1410195332187265</v>
      </c>
      <c r="K22" s="106">
        <f>IFERROR('APPENDIX 13'!K18/'APPENDIX 13'!K$44*100,"")</f>
        <v>0</v>
      </c>
      <c r="L22" s="106">
        <f>IFERROR('APPENDIX 13'!L18/'APPENDIX 13'!L$44*100,"")</f>
        <v>2.9928428064139041</v>
      </c>
      <c r="M22" s="106">
        <f>IFERROR('APPENDIX 13'!M18/'APPENDIX 13'!M$44*100,"")</f>
        <v>2.9642650633928831</v>
      </c>
      <c r="N22" s="106">
        <f>IFERROR('APPENDIX 13'!N18/'APPENDIX 13'!N$44*100,"")</f>
        <v>2.0996418630356533</v>
      </c>
      <c r="O22" s="106">
        <f>IFERROR('APPENDIX 13'!O18/'APPENDIX 13'!O$44*100,"")</f>
        <v>2.2330465845436116</v>
      </c>
      <c r="P22" s="106">
        <f>IFERROR('APPENDIX 13'!P18/'APPENDIX 13'!P$44*100,"")</f>
        <v>3.5089631764348836</v>
      </c>
      <c r="Q22" s="107">
        <f>IFERROR('APPENDIX 13'!Q18/'APPENDIX 13'!Q$44*100,"")</f>
        <v>2.3920248981493146</v>
      </c>
      <c r="R22" s="11"/>
    </row>
    <row r="23" spans="2:18" ht="25.5" customHeight="1" x14ac:dyDescent="0.3">
      <c r="B23" s="80" t="s">
        <v>38</v>
      </c>
      <c r="C23" s="106">
        <f>IFERROR('APPENDIX 13'!C30/'APPENDIX 13'!C$44*100,"")</f>
        <v>0</v>
      </c>
      <c r="D23" s="106">
        <f>IFERROR('APPENDIX 13'!D30/'APPENDIX 13'!D$44*100,"")</f>
        <v>2.4638449250340715</v>
      </c>
      <c r="E23" s="106">
        <f>IFERROR('APPENDIX 13'!E30/'APPENDIX 13'!E$44*100,"")</f>
        <v>3.9012379316173336</v>
      </c>
      <c r="F23" s="106">
        <f>IFERROR('APPENDIX 13'!F30/'APPENDIX 13'!F$44*100,"")</f>
        <v>2.9591974937104832</v>
      </c>
      <c r="G23" s="106">
        <f>IFERROR('APPENDIX 13'!G30/'APPENDIX 13'!G$44*100,"")</f>
        <v>0.43477298954960458</v>
      </c>
      <c r="H23" s="106">
        <f>IFERROR('APPENDIX 13'!H30/'APPENDIX 13'!H$44*100,"")</f>
        <v>4.7188145720740389</v>
      </c>
      <c r="I23" s="106">
        <f>IFERROR('APPENDIX 13'!I30/'APPENDIX 13'!I$44*100,"")</f>
        <v>3.2884356948005502</v>
      </c>
      <c r="J23" s="106">
        <f>IFERROR('APPENDIX 13'!J30/'APPENDIX 13'!J$44*100,"")</f>
        <v>3.809315682762747</v>
      </c>
      <c r="K23" s="106">
        <f>IFERROR('APPENDIX 13'!K30/'APPENDIX 13'!K$44*100,"")</f>
        <v>0</v>
      </c>
      <c r="L23" s="106">
        <f>IFERROR('APPENDIX 13'!L30/'APPENDIX 13'!L$44*100,"")</f>
        <v>1.3774013542424846</v>
      </c>
      <c r="M23" s="106">
        <f>IFERROR('APPENDIX 13'!M30/'APPENDIX 13'!M$44*100,"")</f>
        <v>3.4806934173150097</v>
      </c>
      <c r="N23" s="106">
        <f>IFERROR('APPENDIX 13'!N30/'APPENDIX 13'!N$44*100,"")</f>
        <v>5.6336575706996177</v>
      </c>
      <c r="O23" s="106">
        <f>IFERROR('APPENDIX 13'!O30/'APPENDIX 13'!O$44*100,"")</f>
        <v>0</v>
      </c>
      <c r="P23" s="106">
        <f>IFERROR('APPENDIX 13'!P30/'APPENDIX 13'!P$44*100,"")</f>
        <v>0.89795536094013173</v>
      </c>
      <c r="Q23" s="107">
        <f>IFERROR('APPENDIX 13'!Q30/'APPENDIX 13'!Q$44*100,"")</f>
        <v>2.082761802938597</v>
      </c>
      <c r="R23" s="11"/>
    </row>
    <row r="24" spans="2:18" ht="25.5" customHeight="1" x14ac:dyDescent="0.3">
      <c r="B24" s="80" t="s">
        <v>18</v>
      </c>
      <c r="C24" s="106">
        <f>IFERROR('APPENDIX 13'!C8/'APPENDIX 13'!C$44*100,"")</f>
        <v>0</v>
      </c>
      <c r="D24" s="106">
        <f>IFERROR('APPENDIX 13'!D8/'APPENDIX 13'!D$44*100,"")</f>
        <v>5.1706044688876203</v>
      </c>
      <c r="E24" s="106">
        <f>IFERROR('APPENDIX 13'!E8/'APPENDIX 13'!E$44*100,"")</f>
        <v>0.22244675027183031</v>
      </c>
      <c r="F24" s="106">
        <f>IFERROR('APPENDIX 13'!F8/'APPENDIX 13'!F$44*100,"")</f>
        <v>3.2819922582246557</v>
      </c>
      <c r="G24" s="106">
        <f>IFERROR('APPENDIX 13'!G8/'APPENDIX 13'!G$44*100,"")</f>
        <v>0.7580693852586835</v>
      </c>
      <c r="H24" s="106">
        <f>IFERROR('APPENDIX 13'!H8/'APPENDIX 13'!H$44*100,"")</f>
        <v>0.21230533512536262</v>
      </c>
      <c r="I24" s="106">
        <f>IFERROR('APPENDIX 13'!I8/'APPENDIX 13'!I$44*100,"")</f>
        <v>4.1528890743158318</v>
      </c>
      <c r="J24" s="106">
        <f>IFERROR('APPENDIX 13'!J8/'APPENDIX 13'!J$44*100,"")</f>
        <v>3.8272177604890802</v>
      </c>
      <c r="K24" s="106">
        <f>IFERROR('APPENDIX 13'!K8/'APPENDIX 13'!K$44*100,"")</f>
        <v>0</v>
      </c>
      <c r="L24" s="106">
        <f>IFERROR('APPENDIX 13'!L8/'APPENDIX 13'!L$44*100,"")</f>
        <v>1.8523511766911489</v>
      </c>
      <c r="M24" s="106">
        <f>IFERROR('APPENDIX 13'!M8/'APPENDIX 13'!M$44*100,"")</f>
        <v>0.97666597623566309</v>
      </c>
      <c r="N24" s="106">
        <f>IFERROR('APPENDIX 13'!N8/'APPENDIX 13'!N$44*100,"")</f>
        <v>1.9139302653733345</v>
      </c>
      <c r="O24" s="106">
        <f>IFERROR('APPENDIX 13'!O8/'APPENDIX 13'!O$44*100,"")</f>
        <v>0</v>
      </c>
      <c r="P24" s="106">
        <f>IFERROR('APPENDIX 13'!P8/'APPENDIX 13'!P$44*100,"")</f>
        <v>3.664802227705164</v>
      </c>
      <c r="Q24" s="107">
        <f>IFERROR('APPENDIX 13'!Q8/'APPENDIX 13'!Q$44*100,"")</f>
        <v>2.0354773352896314</v>
      </c>
      <c r="R24" s="11"/>
    </row>
    <row r="25" spans="2:18" ht="25.5" customHeight="1" x14ac:dyDescent="0.3">
      <c r="B25" s="80" t="s">
        <v>37</v>
      </c>
      <c r="C25" s="106">
        <f>IFERROR('APPENDIX 13'!C29/'APPENDIX 13'!C$44*100,"")</f>
        <v>0.64557997867420824</v>
      </c>
      <c r="D25" s="106">
        <f>IFERROR('APPENDIX 13'!D29/'APPENDIX 13'!D$44*100,"")</f>
        <v>5.4005686463715419</v>
      </c>
      <c r="E25" s="106">
        <f>IFERROR('APPENDIX 13'!E29/'APPENDIX 13'!E$44*100,"")</f>
        <v>3.9376291351633634</v>
      </c>
      <c r="F25" s="106">
        <f>IFERROR('APPENDIX 13'!F29/'APPENDIX 13'!F$44*100,"")</f>
        <v>6.4166931181100963</v>
      </c>
      <c r="G25" s="106">
        <f>IFERROR('APPENDIX 13'!G29/'APPENDIX 13'!G$44*100,"")</f>
        <v>1.9812074156913655</v>
      </c>
      <c r="H25" s="106">
        <f>IFERROR('APPENDIX 13'!H29/'APPENDIX 13'!H$44*100,"")</f>
        <v>4.1522813526386937</v>
      </c>
      <c r="I25" s="106">
        <f>IFERROR('APPENDIX 13'!I29/'APPENDIX 13'!I$44*100,"")</f>
        <v>1.471246902149385</v>
      </c>
      <c r="J25" s="106">
        <f>IFERROR('APPENDIX 13'!J29/'APPENDIX 13'!J$44*100,"")</f>
        <v>1.5366732004257155</v>
      </c>
      <c r="K25" s="106">
        <f>IFERROR('APPENDIX 13'!K29/'APPENDIX 13'!K$44*100,"")</f>
        <v>0</v>
      </c>
      <c r="L25" s="106">
        <f>IFERROR('APPENDIX 13'!L29/'APPENDIX 13'!L$44*100,"")</f>
        <v>1.1456196651889101</v>
      </c>
      <c r="M25" s="106">
        <f>IFERROR('APPENDIX 13'!M29/'APPENDIX 13'!M$44*100,"")</f>
        <v>3.2892501471881346</v>
      </c>
      <c r="N25" s="106">
        <f>IFERROR('APPENDIX 13'!N29/'APPENDIX 13'!N$44*100,"")</f>
        <v>5.9528227502011193</v>
      </c>
      <c r="O25" s="106">
        <f>IFERROR('APPENDIX 13'!O29/'APPENDIX 13'!O$44*100,"")</f>
        <v>0</v>
      </c>
      <c r="P25" s="106">
        <f>IFERROR('APPENDIX 13'!P29/'APPENDIX 13'!P$44*100,"")</f>
        <v>2.4355417441383787</v>
      </c>
      <c r="Q25" s="107">
        <f>IFERROR('APPENDIX 13'!Q29/'APPENDIX 13'!Q$44*100,"")</f>
        <v>1.9496744052884447</v>
      </c>
      <c r="R25" s="11"/>
    </row>
    <row r="26" spans="2:18" ht="25.5" customHeight="1" x14ac:dyDescent="0.3">
      <c r="B26" s="80" t="s">
        <v>25</v>
      </c>
      <c r="C26" s="106">
        <f>IFERROR('APPENDIX 13'!C17/'APPENDIX 13'!C$44*100,"")</f>
        <v>9.8232910789120815</v>
      </c>
      <c r="D26" s="106">
        <f>IFERROR('APPENDIX 13'!D17/'APPENDIX 13'!D$44*100,"")</f>
        <v>2.0160693392905364</v>
      </c>
      <c r="E26" s="106">
        <f>IFERROR('APPENDIX 13'!E17/'APPENDIX 13'!E$44*100,"")</f>
        <v>1.9279138821404334</v>
      </c>
      <c r="F26" s="106">
        <f>IFERROR('APPENDIX 13'!F17/'APPENDIX 13'!F$44*100,"")</f>
        <v>1.8819134355378759</v>
      </c>
      <c r="G26" s="106">
        <f>IFERROR('APPENDIX 13'!G17/'APPENDIX 13'!G$44*100,"")</f>
        <v>1.2684209361892846</v>
      </c>
      <c r="H26" s="106">
        <f>IFERROR('APPENDIX 13'!H17/'APPENDIX 13'!H$44*100,"")</f>
        <v>3.4452580321083239</v>
      </c>
      <c r="I26" s="106">
        <f>IFERROR('APPENDIX 13'!I17/'APPENDIX 13'!I$44*100,"")</f>
        <v>2.5033967233197276</v>
      </c>
      <c r="J26" s="106">
        <f>IFERROR('APPENDIX 13'!J17/'APPENDIX 13'!J$44*100,"")</f>
        <v>4.3440321470893943</v>
      </c>
      <c r="K26" s="106">
        <f>IFERROR('APPENDIX 13'!K17/'APPENDIX 13'!K$44*100,"")</f>
        <v>1.2285829648014754</v>
      </c>
      <c r="L26" s="106">
        <f>IFERROR('APPENDIX 13'!L17/'APPENDIX 13'!L$44*100,"")</f>
        <v>0.53130307241006636</v>
      </c>
      <c r="M26" s="106">
        <f>IFERROR('APPENDIX 13'!M17/'APPENDIX 13'!M$44*100,"")</f>
        <v>3.2555883459106703</v>
      </c>
      <c r="N26" s="106">
        <f>IFERROR('APPENDIX 13'!N17/'APPENDIX 13'!N$44*100,"")</f>
        <v>3.3219751130112196</v>
      </c>
      <c r="O26" s="106">
        <f>IFERROR('APPENDIX 13'!O17/'APPENDIX 13'!O$44*100,"")</f>
        <v>0</v>
      </c>
      <c r="P26" s="106">
        <f>IFERROR('APPENDIX 13'!P17/'APPENDIX 13'!P$44*100,"")</f>
        <v>1.0937649537677481</v>
      </c>
      <c r="Q26" s="107">
        <f>IFERROR('APPENDIX 13'!Q17/'APPENDIX 13'!Q$44*100,"")</f>
        <v>1.9161523735073935</v>
      </c>
      <c r="R26" s="11"/>
    </row>
    <row r="27" spans="2:18" ht="25.5" customHeight="1" x14ac:dyDescent="0.3">
      <c r="B27" s="80" t="s">
        <v>215</v>
      </c>
      <c r="C27" s="106">
        <f>IFERROR('APPENDIX 13'!C36/'APPENDIX 13'!C$44*100,"")</f>
        <v>0</v>
      </c>
      <c r="D27" s="106">
        <f>IFERROR('APPENDIX 13'!D36/'APPENDIX 13'!D$44*100,"")</f>
        <v>0.3165116015543345</v>
      </c>
      <c r="E27" s="106">
        <f>IFERROR('APPENDIX 13'!E36/'APPENDIX 13'!E$44*100,"")</f>
        <v>1.0068443213324352</v>
      </c>
      <c r="F27" s="106">
        <f>IFERROR('APPENDIX 13'!F36/'APPENDIX 13'!F$44*100,"")</f>
        <v>0.82815242376275655</v>
      </c>
      <c r="G27" s="106">
        <f>IFERROR('APPENDIX 13'!G36/'APPENDIX 13'!G$44*100,"")</f>
        <v>2.5993957997160986</v>
      </c>
      <c r="H27" s="106">
        <f>IFERROR('APPENDIX 13'!H36/'APPENDIX 13'!H$44*100,"")</f>
        <v>0.97739789744167527</v>
      </c>
      <c r="I27" s="106">
        <f>IFERROR('APPENDIX 13'!I36/'APPENDIX 13'!I$44*100,"")</f>
        <v>2.1444075015457789</v>
      </c>
      <c r="J27" s="106">
        <f>IFERROR('APPENDIX 13'!J36/'APPENDIX 13'!J$44*100,"")</f>
        <v>1.807793299569423</v>
      </c>
      <c r="K27" s="106">
        <f>IFERROR('APPENDIX 13'!K36/'APPENDIX 13'!K$44*100,"")</f>
        <v>2.776367116319558</v>
      </c>
      <c r="L27" s="106">
        <f>IFERROR('APPENDIX 13'!L36/'APPENDIX 13'!L$44*100,"")</f>
        <v>0.43224376364719119</v>
      </c>
      <c r="M27" s="106">
        <f>IFERROR('APPENDIX 13'!M36/'APPENDIX 13'!M$44*100,"")</f>
        <v>1.7116196906009356</v>
      </c>
      <c r="N27" s="106">
        <f>IFERROR('APPENDIX 13'!N36/'APPENDIX 13'!N$44*100,"")</f>
        <v>1.2116034011360075</v>
      </c>
      <c r="O27" s="106">
        <f>IFERROR('APPENDIX 13'!O36/'APPENDIX 13'!O$44*100,"")</f>
        <v>2.1870382893655873</v>
      </c>
      <c r="P27" s="106">
        <f>IFERROR('APPENDIX 13'!P36/'APPENDIX 13'!P$44*100,"")</f>
        <v>0.51229849038276021</v>
      </c>
      <c r="Q27" s="107">
        <f>IFERROR('APPENDIX 13'!Q36/'APPENDIX 13'!Q$44*100,"")</f>
        <v>1.7279542905265848</v>
      </c>
      <c r="R27" s="11"/>
    </row>
    <row r="28" spans="2:18" ht="25.5" customHeight="1" x14ac:dyDescent="0.3">
      <c r="B28" s="80" t="s">
        <v>199</v>
      </c>
      <c r="C28" s="106">
        <f>IFERROR('APPENDIX 13'!C35/'APPENDIX 13'!C$44*100,"")</f>
        <v>0</v>
      </c>
      <c r="D28" s="106">
        <f>IFERROR('APPENDIX 13'!D35/'APPENDIX 13'!D$44*100,"")</f>
        <v>3.3782352349132636</v>
      </c>
      <c r="E28" s="106">
        <f>IFERROR('APPENDIX 13'!E35/'APPENDIX 13'!E$44*100,"")</f>
        <v>1.2088564963028556</v>
      </c>
      <c r="F28" s="106">
        <f>IFERROR('APPENDIX 13'!F35/'APPENDIX 13'!F$44*100,"")</f>
        <v>1.6208851881852429</v>
      </c>
      <c r="G28" s="106">
        <f>IFERROR('APPENDIX 13'!G35/'APPENDIX 13'!G$44*100,"")</f>
        <v>1.1057022204681588</v>
      </c>
      <c r="H28" s="106">
        <f>IFERROR('APPENDIX 13'!H35/'APPENDIX 13'!H$44*100,"")</f>
        <v>1.1761776169518112</v>
      </c>
      <c r="I28" s="106">
        <f>IFERROR('APPENDIX 13'!I35/'APPENDIX 13'!I$44*100,"")</f>
        <v>1.7878168608757417</v>
      </c>
      <c r="J28" s="106">
        <f>IFERROR('APPENDIX 13'!J35/'APPENDIX 13'!J$44*100,"")</f>
        <v>1.0406663755906782</v>
      </c>
      <c r="K28" s="106">
        <f>IFERROR('APPENDIX 13'!K35/'APPENDIX 13'!K$44*100,"")</f>
        <v>0</v>
      </c>
      <c r="L28" s="106">
        <f>IFERROR('APPENDIX 13'!L35/'APPENDIX 13'!L$44*100,"")</f>
        <v>0.37362976686737687</v>
      </c>
      <c r="M28" s="106">
        <f>IFERROR('APPENDIX 13'!M35/'APPENDIX 13'!M$44*100,"")</f>
        <v>1.011275255891539</v>
      </c>
      <c r="N28" s="106">
        <f>IFERROR('APPENDIX 13'!N35/'APPENDIX 13'!N$44*100,"")</f>
        <v>1.8772887880557481</v>
      </c>
      <c r="O28" s="106">
        <f>IFERROR('APPENDIX 13'!O35/'APPENDIX 13'!O$44*100,"")</f>
        <v>1.6898968578004678</v>
      </c>
      <c r="P28" s="106">
        <f>IFERROR('APPENDIX 13'!P35/'APPENDIX 13'!P$44*100,"")</f>
        <v>9.1711665512587643</v>
      </c>
      <c r="Q28" s="107">
        <f>IFERROR('APPENDIX 13'!Q35/'APPENDIX 13'!Q$44*100,"")</f>
        <v>1.7249713469020063</v>
      </c>
      <c r="R28" s="11"/>
    </row>
    <row r="29" spans="2:18" ht="25.5" customHeight="1" x14ac:dyDescent="0.3">
      <c r="B29" s="80" t="s">
        <v>32</v>
      </c>
      <c r="C29" s="106">
        <f>IFERROR('APPENDIX 13'!C24/'APPENDIX 13'!C$44*100,"")</f>
        <v>0</v>
      </c>
      <c r="D29" s="106">
        <f>IFERROR('APPENDIX 13'!D24/'APPENDIX 13'!D$44*100,"")</f>
        <v>-2.3695553892956627E-3</v>
      </c>
      <c r="E29" s="106">
        <f>IFERROR('APPENDIX 13'!E24/'APPENDIX 13'!E$44*100,"")</f>
        <v>-4.4527191860479778E-2</v>
      </c>
      <c r="F29" s="106">
        <f>IFERROR('APPENDIX 13'!F24/'APPENDIX 13'!F$44*100,"")</f>
        <v>1.1853035605996034E-3</v>
      </c>
      <c r="G29" s="106">
        <f>IFERROR('APPENDIX 13'!G24/'APPENDIX 13'!G$44*100,"")</f>
        <v>7.4936250661044776E-4</v>
      </c>
      <c r="H29" s="106">
        <f>IFERROR('APPENDIX 13'!H24/'APPENDIX 13'!H$44*100,"")</f>
        <v>1.4269386738671057E-2</v>
      </c>
      <c r="I29" s="106">
        <f>IFERROR('APPENDIX 13'!I24/'APPENDIX 13'!I$44*100,"")</f>
        <v>0.90523875761288275</v>
      </c>
      <c r="J29" s="106">
        <f>IFERROR('APPENDIX 13'!J24/'APPENDIX 13'!J$44*100,"")</f>
        <v>0.44800981126563566</v>
      </c>
      <c r="K29" s="106">
        <f>IFERROR('APPENDIX 13'!K24/'APPENDIX 13'!K$44*100,"")</f>
        <v>35.716988188245288</v>
      </c>
      <c r="L29" s="106">
        <f>IFERROR('APPENDIX 13'!L24/'APPENDIX 13'!L$44*100,"")</f>
        <v>1.4612144070226517E-3</v>
      </c>
      <c r="M29" s="106">
        <f>IFERROR('APPENDIX 13'!M24/'APPENDIX 13'!M$44*100,"")</f>
        <v>3.5504120346598118E-2</v>
      </c>
      <c r="N29" s="106">
        <f>IFERROR('APPENDIX 13'!N24/'APPENDIX 13'!N$44*100,"")</f>
        <v>1.4433994387089122E-3</v>
      </c>
      <c r="O29" s="106">
        <f>IFERROR('APPENDIX 13'!O24/'APPENDIX 13'!O$44*100,"")</f>
        <v>0</v>
      </c>
      <c r="P29" s="106">
        <f>IFERROR('APPENDIX 13'!P24/'APPENDIX 13'!P$44*100,"")</f>
        <v>1.5814209143683606E-2</v>
      </c>
      <c r="Q29" s="107">
        <f>IFERROR('APPENDIX 13'!Q24/'APPENDIX 13'!Q$44*100,"")</f>
        <v>1.6600193532099379</v>
      </c>
      <c r="R29" s="11"/>
    </row>
    <row r="30" spans="2:18" ht="25.5" customHeight="1" x14ac:dyDescent="0.3">
      <c r="B30" s="80" t="s">
        <v>35</v>
      </c>
      <c r="C30" s="106">
        <f>IFERROR('APPENDIX 13'!C27/'APPENDIX 13'!C$44*100,"")</f>
        <v>0</v>
      </c>
      <c r="D30" s="106">
        <f>IFERROR('APPENDIX 13'!D27/'APPENDIX 13'!D$44*100,"")</f>
        <v>1.9786725938396723</v>
      </c>
      <c r="E30" s="106">
        <f>IFERROR('APPENDIX 13'!E27/'APPENDIX 13'!E$44*100,"")</f>
        <v>1.595410545754528</v>
      </c>
      <c r="F30" s="106">
        <f>IFERROR('APPENDIX 13'!F27/'APPENDIX 13'!F$44*100,"")</f>
        <v>0.95225196346406349</v>
      </c>
      <c r="G30" s="106">
        <f>IFERROR('APPENDIX 13'!G27/'APPENDIX 13'!G$44*100,"")</f>
        <v>1.2763784523309099</v>
      </c>
      <c r="H30" s="106">
        <f>IFERROR('APPENDIX 13'!H27/'APPENDIX 13'!H$44*100,"")</f>
        <v>0.4682452428261209</v>
      </c>
      <c r="I30" s="106">
        <f>IFERROR('APPENDIX 13'!I27/'APPENDIX 13'!I$44*100,"")</f>
        <v>3.1200078046504354</v>
      </c>
      <c r="J30" s="106">
        <f>IFERROR('APPENDIX 13'!J27/'APPENDIX 13'!J$44*100,"")</f>
        <v>4.1830717229475134</v>
      </c>
      <c r="K30" s="106">
        <f>IFERROR('APPENDIX 13'!K27/'APPENDIX 13'!K$44*100,"")</f>
        <v>0.39242759135972122</v>
      </c>
      <c r="L30" s="106">
        <f>IFERROR('APPENDIX 13'!L27/'APPENDIX 13'!L$44*100,"")</f>
        <v>0.25645691347405103</v>
      </c>
      <c r="M30" s="106">
        <f>IFERROR('APPENDIX 13'!M27/'APPENDIX 13'!M$44*100,"")</f>
        <v>1.1676881448610221</v>
      </c>
      <c r="N30" s="106">
        <f>IFERROR('APPENDIX 13'!N27/'APPENDIX 13'!N$44*100,"")</f>
        <v>1.6015299338436126</v>
      </c>
      <c r="O30" s="106">
        <f>IFERROR('APPENDIX 13'!O27/'APPENDIX 13'!O$44*100,"")</f>
        <v>0</v>
      </c>
      <c r="P30" s="106">
        <f>IFERROR('APPENDIX 13'!P27/'APPENDIX 13'!P$44*100,"")</f>
        <v>1.3721257418988002</v>
      </c>
      <c r="Q30" s="107">
        <f>IFERROR('APPENDIX 13'!Q27/'APPENDIX 13'!Q$44*100,"")</f>
        <v>1.5136915348261715</v>
      </c>
      <c r="R30" s="11"/>
    </row>
    <row r="31" spans="2:18" ht="25.5" customHeight="1" x14ac:dyDescent="0.3">
      <c r="B31" s="80" t="s">
        <v>44</v>
      </c>
      <c r="C31" s="106">
        <f>IFERROR('APPENDIX 13'!C41/'APPENDIX 13'!C$44*100,"")</f>
        <v>1.3088810491370191</v>
      </c>
      <c r="D31" s="106">
        <f>IFERROR('APPENDIX 13'!D41/'APPENDIX 13'!D$44*100,"")</f>
        <v>1.541970573875816</v>
      </c>
      <c r="E31" s="106">
        <f>IFERROR('APPENDIX 13'!E41/'APPENDIX 13'!E$44*100,"")</f>
        <v>0.33780118924182678</v>
      </c>
      <c r="F31" s="106">
        <f>IFERROR('APPENDIX 13'!F41/'APPENDIX 13'!F$44*100,"")</f>
        <v>0.36897802604077057</v>
      </c>
      <c r="G31" s="106">
        <f>IFERROR('APPENDIX 13'!G41/'APPENDIX 13'!G$44*100,"")</f>
        <v>0.24061673247972618</v>
      </c>
      <c r="H31" s="106">
        <f>IFERROR('APPENDIX 13'!H41/'APPENDIX 13'!H$44*100,"")</f>
        <v>0.19048804883766479</v>
      </c>
      <c r="I31" s="106">
        <f>IFERROR('APPENDIX 13'!I41/'APPENDIX 13'!I$44*100,"")</f>
        <v>1.0979184400730422</v>
      </c>
      <c r="J31" s="106">
        <f>IFERROR('APPENDIX 13'!J41/'APPENDIX 13'!J$44*100,"")</f>
        <v>0.91143451547718557</v>
      </c>
      <c r="K31" s="106">
        <f>IFERROR('APPENDIX 13'!K41/'APPENDIX 13'!K$44*100,"")</f>
        <v>0.42613120098254859</v>
      </c>
      <c r="L31" s="106">
        <f>IFERROR('APPENDIX 13'!L41/'APPENDIX 13'!L$44*100,"")</f>
        <v>0.27685877500606543</v>
      </c>
      <c r="M31" s="106">
        <f>IFERROR('APPENDIX 13'!M41/'APPENDIX 13'!M$44*100,"")</f>
        <v>0.41507448627590732</v>
      </c>
      <c r="N31" s="106">
        <f>IFERROR('APPENDIX 13'!N41/'APPENDIX 13'!N$44*100,"")</f>
        <v>0.40131721502512729</v>
      </c>
      <c r="O31" s="106">
        <f>IFERROR('APPENDIX 13'!O41/'APPENDIX 13'!O$44*100,"")</f>
        <v>1.8901203586263877</v>
      </c>
      <c r="P31" s="106">
        <f>IFERROR('APPENDIX 13'!P41/'APPENDIX 13'!P$44*100,"")</f>
        <v>0.66854697101598359</v>
      </c>
      <c r="Q31" s="107">
        <f>IFERROR('APPENDIX 13'!Q41/'APPENDIX 13'!Q$44*100,"")</f>
        <v>1.0938133524703602</v>
      </c>
      <c r="R31" s="11"/>
    </row>
    <row r="32" spans="2:18" ht="25.5" customHeight="1" x14ac:dyDescent="0.3">
      <c r="B32" s="80" t="s">
        <v>21</v>
      </c>
      <c r="C32" s="106">
        <f>IFERROR('APPENDIX 13'!C13/'APPENDIX 13'!C$44*100,"")</f>
        <v>0</v>
      </c>
      <c r="D32" s="106">
        <f>IFERROR('APPENDIX 13'!D13/'APPENDIX 13'!D$44*100,"")</f>
        <v>4.3122623552958279</v>
      </c>
      <c r="E32" s="106">
        <f>IFERROR('APPENDIX 13'!E13/'APPENDIX 13'!E$44*100,"")</f>
        <v>0.88757956239735414</v>
      </c>
      <c r="F32" s="106">
        <f>IFERROR('APPENDIX 13'!F13/'APPENDIX 13'!F$44*100,"")</f>
        <v>0.49855959470985078</v>
      </c>
      <c r="G32" s="106">
        <f>IFERROR('APPENDIX 13'!G13/'APPENDIX 13'!G$44*100,"")</f>
        <v>0.3465266334140028</v>
      </c>
      <c r="H32" s="106">
        <f>IFERROR('APPENDIX 13'!H13/'APPENDIX 13'!H$44*100,"")</f>
        <v>1.0067355361997539</v>
      </c>
      <c r="I32" s="106">
        <f>IFERROR('APPENDIX 13'!I13/'APPENDIX 13'!I$44*100,"")</f>
        <v>1.5599516560041427</v>
      </c>
      <c r="J32" s="106">
        <f>IFERROR('APPENDIX 13'!J13/'APPENDIX 13'!J$44*100,"")</f>
        <v>2.1066455090148013</v>
      </c>
      <c r="K32" s="106">
        <f>IFERROR('APPENDIX 13'!K13/'APPENDIX 13'!K$44*100,"")</f>
        <v>0</v>
      </c>
      <c r="L32" s="106">
        <f>IFERROR('APPENDIX 13'!L13/'APPENDIX 13'!L$44*100,"")</f>
        <v>1.7741899909570127</v>
      </c>
      <c r="M32" s="106">
        <f>IFERROR('APPENDIX 13'!M13/'APPENDIX 13'!M$44*100,"")</f>
        <v>1.167003854921058</v>
      </c>
      <c r="N32" s="106">
        <f>IFERROR('APPENDIX 13'!N13/'APPENDIX 13'!N$44*100,"")</f>
        <v>1.5341944805101078</v>
      </c>
      <c r="O32" s="106">
        <f>IFERROR('APPENDIX 13'!O13/'APPENDIX 13'!O$44*100,"")</f>
        <v>0</v>
      </c>
      <c r="P32" s="106">
        <f>IFERROR('APPENDIX 13'!P13/'APPENDIX 13'!P$44*100,"")</f>
        <v>2.1590489774757553</v>
      </c>
      <c r="Q32" s="107">
        <f>IFERROR('APPENDIX 13'!Q13/'APPENDIX 13'!Q$44*100,"")</f>
        <v>1.0293897888451187</v>
      </c>
      <c r="R32" s="11"/>
    </row>
    <row r="33" spans="2:18" ht="25.5" customHeight="1" x14ac:dyDescent="0.3">
      <c r="B33" s="80" t="s">
        <v>196</v>
      </c>
      <c r="C33" s="106">
        <f>IFERROR('APPENDIX 13'!C31/'APPENDIX 13'!C$44*100,"")</f>
        <v>0</v>
      </c>
      <c r="D33" s="106">
        <f>IFERROR('APPENDIX 13'!D31/'APPENDIX 13'!D$44*100,"")</f>
        <v>0.23458598354027058</v>
      </c>
      <c r="E33" s="106">
        <f>IFERROR('APPENDIX 13'!E31/'APPENDIX 13'!E$44*100,"")</f>
        <v>0.77455870147103723</v>
      </c>
      <c r="F33" s="106">
        <f>IFERROR('APPENDIX 13'!F31/'APPENDIX 13'!F$44*100,"")</f>
        <v>0.87847553228409569</v>
      </c>
      <c r="G33" s="106">
        <f>IFERROR('APPENDIX 13'!G31/'APPENDIX 13'!G$44*100,"")</f>
        <v>0.62393349657541342</v>
      </c>
      <c r="H33" s="106">
        <f>IFERROR('APPENDIX 13'!H31/'APPENDIX 13'!H$44*100,"")</f>
        <v>5.5424722235919238E-2</v>
      </c>
      <c r="I33" s="106">
        <f>IFERROR('APPENDIX 13'!I31/'APPENDIX 13'!I$44*100,"")</f>
        <v>1.5774351749021593</v>
      </c>
      <c r="J33" s="106">
        <f>IFERROR('APPENDIX 13'!J31/'APPENDIX 13'!J$44*100,"")</f>
        <v>1.6024648905604781</v>
      </c>
      <c r="K33" s="106">
        <f>IFERROR('APPENDIX 13'!K31/'APPENDIX 13'!K$44*100,"")</f>
        <v>0</v>
      </c>
      <c r="L33" s="106">
        <f>IFERROR('APPENDIX 13'!L31/'APPENDIX 13'!L$44*100,"")</f>
        <v>2.8527867840049406</v>
      </c>
      <c r="M33" s="106">
        <f>IFERROR('APPENDIX 13'!M31/'APPENDIX 13'!M$44*100,"")</f>
        <v>0.90042028561735721</v>
      </c>
      <c r="N33" s="106">
        <f>IFERROR('APPENDIX 13'!N31/'APPENDIX 13'!N$44*100,"")</f>
        <v>1.2476362160396806</v>
      </c>
      <c r="O33" s="106">
        <f>IFERROR('APPENDIX 13'!O31/'APPENDIX 13'!O$44*100,"")</f>
        <v>0.64414995446911505</v>
      </c>
      <c r="P33" s="106">
        <f>IFERROR('APPENDIX 13'!P31/'APPENDIX 13'!P$44*100,"")</f>
        <v>4.8261486156937344E-2</v>
      </c>
      <c r="Q33" s="107">
        <f>IFERROR('APPENDIX 13'!Q31/'APPENDIX 13'!Q$44*100,"")</f>
        <v>0.97593495797273</v>
      </c>
      <c r="R33" s="11"/>
    </row>
    <row r="34" spans="2:18" ht="25.5" customHeight="1" x14ac:dyDescent="0.3">
      <c r="B34" s="80" t="s">
        <v>43</v>
      </c>
      <c r="C34" s="106">
        <f>IFERROR('APPENDIX 13'!C40/'APPENDIX 13'!C$44*100,"")</f>
        <v>0</v>
      </c>
      <c r="D34" s="106">
        <f>IFERROR('APPENDIX 13'!D40/'APPENDIX 13'!D$44*100,"")</f>
        <v>0.51381814436598328</v>
      </c>
      <c r="E34" s="106">
        <f>IFERROR('APPENDIX 13'!E40/'APPENDIX 13'!E$44*100,"")</f>
        <v>0.26564947891832985</v>
      </c>
      <c r="F34" s="106">
        <f>IFERROR('APPENDIX 13'!F40/'APPENDIX 13'!F$44*100,"")</f>
        <v>0.53515584214336342</v>
      </c>
      <c r="G34" s="106">
        <f>IFERROR('APPENDIX 13'!G40/'APPENDIX 13'!G$44*100,"")</f>
        <v>0.16857088005846455</v>
      </c>
      <c r="H34" s="106">
        <f>IFERROR('APPENDIX 13'!H40/'APPENDIX 13'!H$44*100,"")</f>
        <v>8.0657846275731374E-2</v>
      </c>
      <c r="I34" s="106">
        <f>IFERROR('APPENDIX 13'!I40/'APPENDIX 13'!I$44*100,"")</f>
        <v>2.7845959226781045</v>
      </c>
      <c r="J34" s="106">
        <f>IFERROR('APPENDIX 13'!J40/'APPENDIX 13'!J$44*100,"")</f>
        <v>2.06770976181588</v>
      </c>
      <c r="K34" s="106">
        <f>IFERROR('APPENDIX 13'!K40/'APPENDIX 13'!K$44*100,"")</f>
        <v>0</v>
      </c>
      <c r="L34" s="106">
        <f>IFERROR('APPENDIX 13'!L40/'APPENDIX 13'!L$44*100,"")</f>
        <v>1.8094796973907674</v>
      </c>
      <c r="M34" s="106">
        <f>IFERROR('APPENDIX 13'!M40/'APPENDIX 13'!M$44*100,"")</f>
        <v>0.14322714820325202</v>
      </c>
      <c r="N34" s="106">
        <f>IFERROR('APPENDIX 13'!N40/'APPENDIX 13'!N$44*100,"")</f>
        <v>0.36672779956016316</v>
      </c>
      <c r="O34" s="106">
        <f>IFERROR('APPENDIX 13'!O40/'APPENDIX 13'!O$44*100,"")</f>
        <v>0</v>
      </c>
      <c r="P34" s="106">
        <f>IFERROR('APPENDIX 13'!P40/'APPENDIX 13'!P$44*100,"")</f>
        <v>1.4316209462014935</v>
      </c>
      <c r="Q34" s="107">
        <f>IFERROR('APPENDIX 13'!Q40/'APPENDIX 13'!Q$44*100,"")</f>
        <v>0.9585023788333914</v>
      </c>
      <c r="R34" s="11"/>
    </row>
    <row r="35" spans="2:18" ht="25.5" customHeight="1" x14ac:dyDescent="0.3">
      <c r="B35" s="80" t="s">
        <v>42</v>
      </c>
      <c r="C35" s="106">
        <f>IFERROR('APPENDIX 13'!C39/'APPENDIX 13'!C$44*100,"")</f>
        <v>0</v>
      </c>
      <c r="D35" s="106">
        <f>IFERROR('APPENDIX 13'!D39/'APPENDIX 13'!D$44*100,"")</f>
        <v>1.6385592821701749</v>
      </c>
      <c r="E35" s="106">
        <f>IFERROR('APPENDIX 13'!E39/'APPENDIX 13'!E$44*100,"")</f>
        <v>2.0286361560797905</v>
      </c>
      <c r="F35" s="106">
        <f>IFERROR('APPENDIX 13'!F39/'APPENDIX 13'!F$44*100,"")</f>
        <v>0.46140555736546762</v>
      </c>
      <c r="G35" s="106">
        <f>IFERROR('APPENDIX 13'!G39/'APPENDIX 13'!G$44*100,"")</f>
        <v>-0.74672189587286819</v>
      </c>
      <c r="H35" s="106">
        <f>IFERROR('APPENDIX 13'!H39/'APPENDIX 13'!H$44*100,"")</f>
        <v>1.3547377807357219</v>
      </c>
      <c r="I35" s="106">
        <f>IFERROR('APPENDIX 13'!I39/'APPENDIX 13'!I$44*100,"")</f>
        <v>2.5147009273342018</v>
      </c>
      <c r="J35" s="106">
        <f>IFERROR('APPENDIX 13'!J39/'APPENDIX 13'!J$44*100,"")</f>
        <v>1.8027567503890749</v>
      </c>
      <c r="K35" s="106">
        <f>IFERROR('APPENDIX 13'!K39/'APPENDIX 13'!K$44*100,"")</f>
        <v>0</v>
      </c>
      <c r="L35" s="106">
        <f>IFERROR('APPENDIX 13'!L39/'APPENDIX 13'!L$44*100,"")</f>
        <v>0.89798517832329794</v>
      </c>
      <c r="M35" s="106">
        <f>IFERROR('APPENDIX 13'!M39/'APPENDIX 13'!M$44*100,"")</f>
        <v>0.77027360280495716</v>
      </c>
      <c r="N35" s="106">
        <f>IFERROR('APPENDIX 13'!N39/'APPENDIX 13'!N$44*100,"")</f>
        <v>1.101087697124018</v>
      </c>
      <c r="O35" s="106">
        <f>IFERROR('APPENDIX 13'!O39/'APPENDIX 13'!O$44*100,"")</f>
        <v>0</v>
      </c>
      <c r="P35" s="106">
        <f>IFERROR('APPENDIX 13'!P39/'APPENDIX 13'!P$44*100,"")</f>
        <v>3.1679596957735118E-2</v>
      </c>
      <c r="Q35" s="107">
        <f>IFERROR('APPENDIX 13'!Q39/'APPENDIX 13'!Q$44*100,"")</f>
        <v>0.92853181407203333</v>
      </c>
      <c r="R35" s="11"/>
    </row>
    <row r="36" spans="2:18" ht="25.5" customHeight="1" x14ac:dyDescent="0.3">
      <c r="B36" s="80" t="s">
        <v>41</v>
      </c>
      <c r="C36" s="106">
        <f>IFERROR('APPENDIX 13'!C38/'APPENDIX 13'!C$44*100,"")</f>
        <v>0</v>
      </c>
      <c r="D36" s="106">
        <f>IFERROR('APPENDIX 13'!D38/'APPENDIX 13'!D$44*100,"")</f>
        <v>1.0243282955647319</v>
      </c>
      <c r="E36" s="106">
        <f>IFERROR('APPENDIX 13'!E38/'APPENDIX 13'!E$44*100,"")</f>
        <v>2.561953343575849</v>
      </c>
      <c r="F36" s="106">
        <f>IFERROR('APPENDIX 13'!F38/'APPENDIX 13'!F$44*100,"")</f>
        <v>2.3164666379753482</v>
      </c>
      <c r="G36" s="106">
        <f>IFERROR('APPENDIX 13'!G38/'APPENDIX 13'!G$44*100,"")</f>
        <v>0.50999471164173915</v>
      </c>
      <c r="H36" s="106">
        <f>IFERROR('APPENDIX 13'!H38/'APPENDIX 13'!H$44*100,"")</f>
        <v>3.5881998232028494</v>
      </c>
      <c r="I36" s="106">
        <f>IFERROR('APPENDIX 13'!I38/'APPENDIX 13'!I$44*100,"")</f>
        <v>0.73366658886714486</v>
      </c>
      <c r="J36" s="106">
        <f>IFERROR('APPENDIX 13'!J38/'APPENDIX 13'!J$44*100,"")</f>
        <v>0.5279841073414685</v>
      </c>
      <c r="K36" s="106">
        <f>IFERROR('APPENDIX 13'!K38/'APPENDIX 13'!K$44*100,"")</f>
        <v>6.0555277395404117E-2</v>
      </c>
      <c r="L36" s="106">
        <f>IFERROR('APPENDIX 13'!L38/'APPENDIX 13'!L$44*100,"")</f>
        <v>0.33073071748384397</v>
      </c>
      <c r="M36" s="106">
        <f>IFERROR('APPENDIX 13'!M38/'APPENDIX 13'!M$44*100,"")</f>
        <v>2.9081532883158281</v>
      </c>
      <c r="N36" s="106">
        <f>IFERROR('APPENDIX 13'!N38/'APPENDIX 13'!N$44*100,"")</f>
        <v>2.8909725625418021</v>
      </c>
      <c r="O36" s="106">
        <f>IFERROR('APPENDIX 13'!O38/'APPENDIX 13'!O$44*100,"")</f>
        <v>1.9897729106623442E-2</v>
      </c>
      <c r="P36" s="106">
        <f>IFERROR('APPENDIX 13'!P38/'APPENDIX 13'!P$44*100,"")</f>
        <v>0.49013812611345592</v>
      </c>
      <c r="Q36" s="107">
        <f>IFERROR('APPENDIX 13'!Q38/'APPENDIX 13'!Q$44*100,"")</f>
        <v>0.85083575505054865</v>
      </c>
      <c r="R36" s="11"/>
    </row>
    <row r="37" spans="2:18" ht="25.5" customHeight="1" x14ac:dyDescent="0.3">
      <c r="B37" s="80" t="s">
        <v>31</v>
      </c>
      <c r="C37" s="106">
        <f>IFERROR('APPENDIX 13'!C23/'APPENDIX 13'!C$44*100,"")</f>
        <v>0</v>
      </c>
      <c r="D37" s="106">
        <f>IFERROR('APPENDIX 13'!D23/'APPENDIX 13'!D$44*100,"")</f>
        <v>1.2886862176101135</v>
      </c>
      <c r="E37" s="106">
        <f>IFERROR('APPENDIX 13'!E23/'APPENDIX 13'!E$44*100,"")</f>
        <v>1.6343245363748056</v>
      </c>
      <c r="F37" s="106">
        <f>IFERROR('APPENDIX 13'!F23/'APPENDIX 13'!F$44*100,"")</f>
        <v>0.75244987429681431</v>
      </c>
      <c r="G37" s="106">
        <f>IFERROR('APPENDIX 13'!G23/'APPENDIX 13'!G$44*100,"")</f>
        <v>0.27908400781906251</v>
      </c>
      <c r="H37" s="106">
        <f>IFERROR('APPENDIX 13'!H23/'APPENDIX 13'!H$44*100,"")</f>
        <v>2.5197037366785771</v>
      </c>
      <c r="I37" s="106">
        <f>IFERROR('APPENDIX 13'!I23/'APPENDIX 13'!I$44*100,"")</f>
        <v>1.3846415004687445</v>
      </c>
      <c r="J37" s="106">
        <f>IFERROR('APPENDIX 13'!J23/'APPENDIX 13'!J$44*100,"")</f>
        <v>1.1450772621341265</v>
      </c>
      <c r="K37" s="106">
        <f>IFERROR('APPENDIX 13'!K23/'APPENDIX 13'!K$44*100,"")</f>
        <v>0</v>
      </c>
      <c r="L37" s="106">
        <f>IFERROR('APPENDIX 13'!L23/'APPENDIX 13'!L$44*100,"")</f>
        <v>0.59940117779395219</v>
      </c>
      <c r="M37" s="106">
        <f>IFERROR('APPENDIX 13'!M23/'APPENDIX 13'!M$44*100,"")</f>
        <v>1.5759460505811334</v>
      </c>
      <c r="N37" s="106">
        <f>IFERROR('APPENDIX 13'!N23/'APPENDIX 13'!N$44*100,"")</f>
        <v>2.3889825842553987</v>
      </c>
      <c r="O37" s="106">
        <f>IFERROR('APPENDIX 13'!O23/'APPENDIX 13'!O$44*100,"")</f>
        <v>0</v>
      </c>
      <c r="P37" s="106">
        <f>IFERROR('APPENDIX 13'!P23/'APPENDIX 13'!P$44*100,"")</f>
        <v>1.4040868215435589</v>
      </c>
      <c r="Q37" s="107">
        <f>IFERROR('APPENDIX 13'!Q23/'APPENDIX 13'!Q$44*100,"")</f>
        <v>0.82947322787248412</v>
      </c>
      <c r="R37" s="11"/>
    </row>
    <row r="38" spans="2:18" ht="25.5" customHeight="1" x14ac:dyDescent="0.3">
      <c r="B38" s="80" t="s">
        <v>40</v>
      </c>
      <c r="C38" s="106">
        <f>IFERROR('APPENDIX 13'!C37/'APPENDIX 13'!C$44*100,"")</f>
        <v>0</v>
      </c>
      <c r="D38" s="106">
        <f>IFERROR('APPENDIX 13'!D37/'APPENDIX 13'!D$44*100,"")</f>
        <v>0.46569974730216734</v>
      </c>
      <c r="E38" s="106">
        <f>IFERROR('APPENDIX 13'!E37/'APPENDIX 13'!E$44*100,"")</f>
        <v>0.43183807743442643</v>
      </c>
      <c r="F38" s="106">
        <f>IFERROR('APPENDIX 13'!F37/'APPENDIX 13'!F$44*100,"")</f>
        <v>0.25653106619624055</v>
      </c>
      <c r="G38" s="106">
        <f>IFERROR('APPENDIX 13'!G37/'APPENDIX 13'!G$44*100,"")</f>
        <v>0.4835172364081699</v>
      </c>
      <c r="H38" s="106">
        <f>IFERROR('APPENDIX 13'!H37/'APPENDIX 13'!H$44*100,"")</f>
        <v>0.34320905285154962</v>
      </c>
      <c r="I38" s="106">
        <f>IFERROR('APPENDIX 13'!I37/'APPENDIX 13'!I$44*100,"")</f>
        <v>0.79460954756870805</v>
      </c>
      <c r="J38" s="106">
        <f>IFERROR('APPENDIX 13'!J37/'APPENDIX 13'!J$44*100,"")</f>
        <v>1.1580332337630359</v>
      </c>
      <c r="K38" s="106">
        <f>IFERROR('APPENDIX 13'!K37/'APPENDIX 13'!K$44*100,"")</f>
        <v>0</v>
      </c>
      <c r="L38" s="106">
        <f>IFERROR('APPENDIX 13'!L37/'APPENDIX 13'!L$44*100,"")</f>
        <v>0.4208848893888264</v>
      </c>
      <c r="M38" s="106">
        <f>IFERROR('APPENDIX 13'!M37/'APPENDIX 13'!M$44*100,"")</f>
        <v>0.97629751242183627</v>
      </c>
      <c r="N38" s="106">
        <f>IFERROR('APPENDIX 13'!N37/'APPENDIX 13'!N$44*100,"")</f>
        <v>0.61205353307662846</v>
      </c>
      <c r="O38" s="106">
        <f>IFERROR('APPENDIX 13'!O37/'APPENDIX 13'!O$44*100,"")</f>
        <v>0.12077047399705286</v>
      </c>
      <c r="P38" s="106">
        <f>IFERROR('APPENDIX 13'!P37/'APPENDIX 13'!P$44*100,"")</f>
        <v>6.6417119469952741</v>
      </c>
      <c r="Q38" s="107">
        <f>IFERROR('APPENDIX 13'!Q37/'APPENDIX 13'!Q$44*100,"")</f>
        <v>0.67984332297097205</v>
      </c>
      <c r="R38" s="11"/>
    </row>
    <row r="39" spans="2:18" ht="25.5" customHeight="1" x14ac:dyDescent="0.3">
      <c r="B39" s="80" t="s">
        <v>202</v>
      </c>
      <c r="C39" s="106">
        <f>IFERROR('APPENDIX 13'!C10/'APPENDIX 13'!C$44*100,"")</f>
        <v>1.2544476613904585</v>
      </c>
      <c r="D39" s="106">
        <f>IFERROR('APPENDIX 13'!D10/'APPENDIX 13'!D$44*100,"")</f>
        <v>0.12061271540959406</v>
      </c>
      <c r="E39" s="106">
        <f>IFERROR('APPENDIX 13'!E10/'APPENDIX 13'!E$44*100,"")</f>
        <v>1.2672590170717</v>
      </c>
      <c r="F39" s="106">
        <f>IFERROR('APPENDIX 13'!F10/'APPENDIX 13'!F$44*100,"")</f>
        <v>0.59828197221264967</v>
      </c>
      <c r="G39" s="106">
        <f>IFERROR('APPENDIX 13'!G10/'APPENDIX 13'!G$44*100,"")</f>
        <v>0.90954766338065263</v>
      </c>
      <c r="H39" s="106">
        <f>IFERROR('APPENDIX 13'!H10/'APPENDIX 13'!H$44*100,"")</f>
        <v>1.229481214131982</v>
      </c>
      <c r="I39" s="106">
        <f>IFERROR('APPENDIX 13'!I10/'APPENDIX 13'!I$44*100,"")</f>
        <v>0.28712203230209543</v>
      </c>
      <c r="J39" s="106">
        <f>IFERROR('APPENDIX 13'!J10/'APPENDIX 13'!J$44*100,"")</f>
        <v>0.23618645836418761</v>
      </c>
      <c r="K39" s="106">
        <f>IFERROR('APPENDIX 13'!K10/'APPENDIX 13'!K$44*100,"")</f>
        <v>0</v>
      </c>
      <c r="L39" s="106">
        <f>IFERROR('APPENDIX 13'!L10/'APPENDIX 13'!L$44*100,"")</f>
        <v>4.9074748009439992E-2</v>
      </c>
      <c r="M39" s="106">
        <f>IFERROR('APPENDIX 13'!M10/'APPENDIX 13'!M$44*100,"")</f>
        <v>0.18565312448102531</v>
      </c>
      <c r="N39" s="106">
        <f>IFERROR('APPENDIX 13'!N10/'APPENDIX 13'!N$44*100,"")</f>
        <v>0.6842061146573909</v>
      </c>
      <c r="O39" s="106">
        <f>IFERROR('APPENDIX 13'!O10/'APPENDIX 13'!O$44*100,"")</f>
        <v>0</v>
      </c>
      <c r="P39" s="106">
        <f>IFERROR('APPENDIX 13'!P10/'APPENDIX 13'!P$44*100,"")</f>
        <v>0.30021408037814895</v>
      </c>
      <c r="Q39" s="107">
        <f>IFERROR('APPENDIX 13'!Q10/'APPENDIX 13'!Q$44*100,"")</f>
        <v>0.27815788925882734</v>
      </c>
      <c r="R39" s="11"/>
    </row>
    <row r="40" spans="2:18" ht="25.5" customHeight="1" x14ac:dyDescent="0.3">
      <c r="B40" s="80" t="s">
        <v>214</v>
      </c>
      <c r="C40" s="106">
        <f>IFERROR('APPENDIX 13'!C33/'APPENDIX 13'!C$44*100,"")</f>
        <v>0</v>
      </c>
      <c r="D40" s="106">
        <f>IFERROR('APPENDIX 13'!D33/'APPENDIX 13'!D$44*100,"")</f>
        <v>0.33708684983564435</v>
      </c>
      <c r="E40" s="106">
        <f>IFERROR('APPENDIX 13'!E33/'APPENDIX 13'!E$44*100,"")</f>
        <v>0.11705732024511399</v>
      </c>
      <c r="F40" s="106">
        <f>IFERROR('APPENDIX 13'!F33/'APPENDIX 13'!F$44*100,"")</f>
        <v>0.4034651303738046</v>
      </c>
      <c r="G40" s="106">
        <f>IFERROR('APPENDIX 13'!G33/'APPENDIX 13'!G$44*100,"")</f>
        <v>0.52997771181801767</v>
      </c>
      <c r="H40" s="106">
        <f>IFERROR('APPENDIX 13'!H33/'APPENDIX 13'!H$44*100,"")</f>
        <v>1.4412907018417151</v>
      </c>
      <c r="I40" s="106">
        <f>IFERROR('APPENDIX 13'!I33/'APPENDIX 13'!I$44*100,"")</f>
        <v>0.32828738364388071</v>
      </c>
      <c r="J40" s="106">
        <f>IFERROR('APPENDIX 13'!J33/'APPENDIX 13'!J$44*100,"")</f>
        <v>0.23583599141785588</v>
      </c>
      <c r="K40" s="106">
        <f>IFERROR('APPENDIX 13'!K33/'APPENDIX 13'!K$44*100,"")</f>
        <v>0</v>
      </c>
      <c r="L40" s="106">
        <f>IFERROR('APPENDIX 13'!L33/'APPENDIX 13'!L$44*100,"")</f>
        <v>0.37806855025474756</v>
      </c>
      <c r="M40" s="106">
        <f>IFERROR('APPENDIX 13'!M33/'APPENDIX 13'!M$44*100,"")</f>
        <v>8.8247083411522237E-2</v>
      </c>
      <c r="N40" s="106">
        <f>IFERROR('APPENDIX 13'!N33/'APPENDIX 13'!N$44*100,"")</f>
        <v>0.30024447360613699</v>
      </c>
      <c r="O40" s="106">
        <f>IFERROR('APPENDIX 13'!O33/'APPENDIX 13'!O$44*100,"")</f>
        <v>0</v>
      </c>
      <c r="P40" s="106">
        <f>IFERROR('APPENDIX 13'!P33/'APPENDIX 13'!P$44*100,"")</f>
        <v>1.311555785518381</v>
      </c>
      <c r="Q40" s="107">
        <f>IFERROR('APPENDIX 13'!Q33/'APPENDIX 13'!Q$44*100,"")</f>
        <v>0.26150312068826326</v>
      </c>
      <c r="R40" s="11"/>
    </row>
    <row r="41" spans="2:18" ht="25.5" customHeight="1" x14ac:dyDescent="0.3">
      <c r="B41" s="80" t="s">
        <v>23</v>
      </c>
      <c r="C41" s="106">
        <f>IFERROR('APPENDIX 13'!C15/'APPENDIX 13'!C$44*100,"")</f>
        <v>0</v>
      </c>
      <c r="D41" s="106">
        <f>IFERROR('APPENDIX 13'!D15/'APPENDIX 13'!D$44*100,"")</f>
        <v>0.39754570367935649</v>
      </c>
      <c r="E41" s="106">
        <f>IFERROR('APPENDIX 13'!E15/'APPENDIX 13'!E$44*100,"")</f>
        <v>0.29352627608877185</v>
      </c>
      <c r="F41" s="106">
        <f>IFERROR('APPENDIX 13'!F15/'APPENDIX 13'!F$44*100,"")</f>
        <v>0.35098058594784282</v>
      </c>
      <c r="G41" s="106">
        <f>IFERROR('APPENDIX 13'!G15/'APPENDIX 13'!G$44*100,"")</f>
        <v>0.2761222417215069</v>
      </c>
      <c r="H41" s="106">
        <f>IFERROR('APPENDIX 13'!H15/'APPENDIX 13'!H$44*100,"")</f>
        <v>1.8276935740103231</v>
      </c>
      <c r="I41" s="106">
        <f>IFERROR('APPENDIX 13'!I15/'APPENDIX 13'!I$44*100,"")</f>
        <v>0.44331003432393307</v>
      </c>
      <c r="J41" s="106">
        <f>IFERROR('APPENDIX 13'!J15/'APPENDIX 13'!J$44*100,"")</f>
        <v>0.23270439967160117</v>
      </c>
      <c r="K41" s="106">
        <f>IFERROR('APPENDIX 13'!K15/'APPENDIX 13'!K$44*100,"")</f>
        <v>0</v>
      </c>
      <c r="L41" s="106">
        <f>IFERROR('APPENDIX 13'!L15/'APPENDIX 13'!L$44*100,"")</f>
        <v>9.5640618452105253E-2</v>
      </c>
      <c r="M41" s="106">
        <f>IFERROR('APPENDIX 13'!M15/'APPENDIX 13'!M$44*100,"")</f>
        <v>0.18478460263414781</v>
      </c>
      <c r="N41" s="106">
        <f>IFERROR('APPENDIX 13'!N15/'APPENDIX 13'!N$44*100,"")</f>
        <v>0.10801149293760307</v>
      </c>
      <c r="O41" s="106">
        <f>IFERROR('APPENDIX 13'!O15/'APPENDIX 13'!O$44*100,"")</f>
        <v>0</v>
      </c>
      <c r="P41" s="106">
        <f>IFERROR('APPENDIX 13'!P15/'APPENDIX 13'!P$44*100,"")</f>
        <v>0.83446822034874168</v>
      </c>
      <c r="Q41" s="107">
        <f>IFERROR('APPENDIX 13'!Q15/'APPENDIX 13'!Q$44*100,"")</f>
        <v>0.25641287172890159</v>
      </c>
      <c r="R41" s="11"/>
    </row>
    <row r="42" spans="2:18" ht="25.5" customHeight="1" x14ac:dyDescent="0.3">
      <c r="B42" s="80" t="s">
        <v>197</v>
      </c>
      <c r="C42" s="106">
        <f>IFERROR('APPENDIX 13'!C32/'APPENDIX 13'!C$44*100,"")</f>
        <v>0</v>
      </c>
      <c r="D42" s="106">
        <f>IFERROR('APPENDIX 13'!D32/'APPENDIX 13'!D$44*100,"")</f>
        <v>0</v>
      </c>
      <c r="E42" s="106">
        <f>IFERROR('APPENDIX 13'!E32/'APPENDIX 13'!E$44*100,"")</f>
        <v>0</v>
      </c>
      <c r="F42" s="106">
        <f>IFERROR('APPENDIX 13'!F32/'APPENDIX 13'!F$44*100,"")</f>
        <v>0</v>
      </c>
      <c r="G42" s="106">
        <f>IFERROR('APPENDIX 13'!G32/'APPENDIX 13'!G$44*100,"")</f>
        <v>0</v>
      </c>
      <c r="H42" s="106">
        <f>IFERROR('APPENDIX 13'!H32/'APPENDIX 13'!H$44*100,"")</f>
        <v>0</v>
      </c>
      <c r="I42" s="106">
        <f>IFERROR('APPENDIX 13'!I32/'APPENDIX 13'!I$44*100,"")</f>
        <v>0</v>
      </c>
      <c r="J42" s="106">
        <f>IFERROR('APPENDIX 13'!J32/'APPENDIX 13'!J$44*100,"")</f>
        <v>0</v>
      </c>
      <c r="K42" s="106">
        <f>IFERROR('APPENDIX 13'!K32/'APPENDIX 13'!K$44*100,"")</f>
        <v>0</v>
      </c>
      <c r="L42" s="106">
        <f>IFERROR('APPENDIX 13'!L32/'APPENDIX 13'!L$44*100,"")</f>
        <v>0</v>
      </c>
      <c r="M42" s="106">
        <f>IFERROR('APPENDIX 13'!M32/'APPENDIX 13'!M$44*100,"")</f>
        <v>0</v>
      </c>
      <c r="N42" s="106">
        <f>IFERROR('APPENDIX 13'!N32/'APPENDIX 13'!N$44*100,"")</f>
        <v>0</v>
      </c>
      <c r="O42" s="106">
        <f>IFERROR('APPENDIX 13'!O32/'APPENDIX 13'!O$44*100,"")</f>
        <v>0</v>
      </c>
      <c r="P42" s="106">
        <f>IFERROR('APPENDIX 13'!P32/'APPENDIX 13'!P$44*100,"")</f>
        <v>0</v>
      </c>
      <c r="Q42" s="107">
        <f>IFERROR('APPENDIX 13'!Q32/'APPENDIX 13'!Q$44*100,"")</f>
        <v>0</v>
      </c>
      <c r="R42" s="11"/>
    </row>
    <row r="43" spans="2:18" ht="25.5" customHeight="1" x14ac:dyDescent="0.3">
      <c r="B43" s="80" t="s">
        <v>46</v>
      </c>
      <c r="C43" s="106">
        <f>IFERROR('APPENDIX 13'!C43/'APPENDIX 13'!C$44*100,"")</f>
        <v>0</v>
      </c>
      <c r="D43" s="106">
        <f>IFERROR('APPENDIX 13'!D43/'APPENDIX 13'!D$44*100,"")</f>
        <v>0</v>
      </c>
      <c r="E43" s="106">
        <f>IFERROR('APPENDIX 13'!E43/'APPENDIX 13'!E$44*100,"")</f>
        <v>0</v>
      </c>
      <c r="F43" s="106">
        <f>IFERROR('APPENDIX 13'!F43/'APPENDIX 13'!F$44*100,"")</f>
        <v>0</v>
      </c>
      <c r="G43" s="106">
        <f>IFERROR('APPENDIX 13'!G43/'APPENDIX 13'!G$44*100,"")</f>
        <v>0</v>
      </c>
      <c r="H43" s="106">
        <f>IFERROR('APPENDIX 13'!H43/'APPENDIX 13'!H$44*100,"")</f>
        <v>0</v>
      </c>
      <c r="I43" s="106">
        <f>IFERROR('APPENDIX 13'!I43/'APPENDIX 13'!I$44*100,"")</f>
        <v>0</v>
      </c>
      <c r="J43" s="106">
        <f>IFERROR('APPENDIX 13'!J43/'APPENDIX 13'!J$44*100,"")</f>
        <v>0</v>
      </c>
      <c r="K43" s="106">
        <f>IFERROR('APPENDIX 13'!K43/'APPENDIX 13'!K$44*100,"")</f>
        <v>0</v>
      </c>
      <c r="L43" s="106">
        <f>IFERROR('APPENDIX 13'!L43/'APPENDIX 13'!L$44*100,"")</f>
        <v>0</v>
      </c>
      <c r="M43" s="106">
        <f>IFERROR('APPENDIX 13'!M43/'APPENDIX 13'!M$44*100,"")</f>
        <v>0</v>
      </c>
      <c r="N43" s="106">
        <f>IFERROR('APPENDIX 13'!N43/'APPENDIX 13'!N$44*100,"")</f>
        <v>0</v>
      </c>
      <c r="O43" s="106">
        <f>IFERROR('APPENDIX 13'!O43/'APPENDIX 13'!O$44*100,"")</f>
        <v>0</v>
      </c>
      <c r="P43" s="106">
        <f>IFERROR('APPENDIX 13'!P43/'APPENDIX 13'!P$44*100,"")</f>
        <v>0</v>
      </c>
      <c r="Q43" s="107">
        <f>IFERROR('APPENDIX 13'!Q43/'APPENDIX 13'!Q$44*100,"")</f>
        <v>0</v>
      </c>
      <c r="R43" s="11"/>
    </row>
    <row r="44" spans="2:18" ht="25.5" customHeight="1" x14ac:dyDescent="0.25">
      <c r="B44" s="108" t="s">
        <v>47</v>
      </c>
      <c r="C44" s="109">
        <f>SUM(C7:C43)</f>
        <v>100</v>
      </c>
      <c r="D44" s="109">
        <f t="shared" ref="D44:Q44" si="0">SUM(D7:D43)</f>
        <v>100</v>
      </c>
      <c r="E44" s="109">
        <f t="shared" si="0"/>
        <v>99.999999999999972</v>
      </c>
      <c r="F44" s="109">
        <f t="shared" si="0"/>
        <v>100</v>
      </c>
      <c r="G44" s="109">
        <f t="shared" si="0"/>
        <v>100</v>
      </c>
      <c r="H44" s="109">
        <f t="shared" si="0"/>
        <v>99.999999999999986</v>
      </c>
      <c r="I44" s="109">
        <f t="shared" si="0"/>
        <v>100.00000000000004</v>
      </c>
      <c r="J44" s="109">
        <f t="shared" si="0"/>
        <v>99.999999999999986</v>
      </c>
      <c r="K44" s="109">
        <f t="shared" si="0"/>
        <v>100.00000000000001</v>
      </c>
      <c r="L44" s="109">
        <f t="shared" si="0"/>
        <v>100.00000000000001</v>
      </c>
      <c r="M44" s="109">
        <f t="shared" si="0"/>
        <v>100.00000000000001</v>
      </c>
      <c r="N44" s="109">
        <f t="shared" si="0"/>
        <v>100.00000000000003</v>
      </c>
      <c r="O44" s="109">
        <f t="shared" si="0"/>
        <v>100</v>
      </c>
      <c r="P44" s="109">
        <f t="shared" si="0"/>
        <v>99.999999999999957</v>
      </c>
      <c r="Q44" s="109">
        <f t="shared" si="0"/>
        <v>99.999999999999957</v>
      </c>
      <c r="R44" s="11"/>
    </row>
    <row r="45" spans="2:18" ht="25.5" customHeight="1" x14ac:dyDescent="0.25">
      <c r="B45" s="265" t="s">
        <v>48</v>
      </c>
      <c r="C45" s="266"/>
      <c r="D45" s="266"/>
      <c r="E45" s="266"/>
      <c r="F45" s="266"/>
      <c r="G45" s="266"/>
      <c r="H45" s="266"/>
      <c r="I45" s="266"/>
      <c r="J45" s="266"/>
      <c r="K45" s="266"/>
      <c r="L45" s="266"/>
      <c r="M45" s="266"/>
      <c r="N45" s="266"/>
      <c r="O45" s="266"/>
      <c r="P45" s="266"/>
      <c r="Q45" s="267"/>
      <c r="R45" s="11"/>
    </row>
    <row r="46" spans="2:18" ht="25.5" customHeight="1" x14ac:dyDescent="0.3">
      <c r="B46" s="80" t="s">
        <v>50</v>
      </c>
      <c r="C46" s="205">
        <f>IFERROR('APPENDIX 13'!C48/'APPENDIX 13'!C$49*100,"")</f>
        <v>85.51490107003093</v>
      </c>
      <c r="D46" s="205">
        <f>IFERROR('APPENDIX 13'!D48/'APPENDIX 13'!D$49*100,"")</f>
        <v>62.955331191678141</v>
      </c>
      <c r="E46" s="205">
        <f>IFERROR('APPENDIX 13'!E48/'APPENDIX 13'!E$49*100,"")</f>
        <v>93.536308391136217</v>
      </c>
      <c r="F46" s="205">
        <f>IFERROR('APPENDIX 13'!F48/'APPENDIX 13'!F$49*100,"")</f>
        <v>65.298040569556832</v>
      </c>
      <c r="G46" s="205">
        <f>IFERROR('APPENDIX 13'!G48/'APPENDIX 13'!G$49*100,"")</f>
        <v>85.400488941859848</v>
      </c>
      <c r="H46" s="205">
        <f>IFERROR('APPENDIX 13'!H48/'APPENDIX 13'!H$49*100,"")</f>
        <v>69.658233766526394</v>
      </c>
      <c r="I46" s="205">
        <f>IFERROR('APPENDIX 13'!I48/'APPENDIX 13'!I$49*100,"")</f>
        <v>99.768185973618912</v>
      </c>
      <c r="J46" s="205">
        <f>IFERROR('APPENDIX 13'!J48/'APPENDIX 13'!J$49*100,"")</f>
        <v>59.372412373699902</v>
      </c>
      <c r="K46" s="205" t="str">
        <f>IFERROR('APPENDIX 13'!K48/'APPENDIX 13'!K$49*100,"")</f>
        <v/>
      </c>
      <c r="L46" s="205">
        <f>IFERROR('APPENDIX 13'!L48/'APPENDIX 13'!L$49*100,"")</f>
        <v>90.63179682826275</v>
      </c>
      <c r="M46" s="205">
        <f>IFERROR('APPENDIX 13'!M48/'APPENDIX 13'!M$49*100,"")</f>
        <v>100.00068187474642</v>
      </c>
      <c r="N46" s="205">
        <f>IFERROR('APPENDIX 13'!N48/'APPENDIX 13'!N$49*100,"")</f>
        <v>87.215835422249114</v>
      </c>
      <c r="O46" s="205">
        <f>IFERROR('APPENDIX 13'!O48/'APPENDIX 13'!O$49*100,"")</f>
        <v>72.566246199105976</v>
      </c>
      <c r="P46" s="205">
        <f>IFERROR('APPENDIX 13'!P48/'APPENDIX 13'!P$49*100,"")</f>
        <v>75.069724517647359</v>
      </c>
      <c r="Q46" s="206">
        <f>IFERROR('APPENDIX 13'!Q48/'APPENDIX 13'!Q$49*100,"")</f>
        <v>70.683113131332419</v>
      </c>
      <c r="R46" s="11"/>
    </row>
    <row r="47" spans="2:18" ht="25.5" customHeight="1" x14ac:dyDescent="0.3">
      <c r="B47" s="80" t="s">
        <v>82</v>
      </c>
      <c r="C47" s="205">
        <f>IFERROR('APPENDIX 13'!C47/'APPENDIX 13'!C$49*100,"")</f>
        <v>0.47617744451438115</v>
      </c>
      <c r="D47" s="205">
        <f>IFERROR('APPENDIX 13'!D47/'APPENDIX 13'!D$49*100,"")</f>
        <v>20.457702309928102</v>
      </c>
      <c r="E47" s="205">
        <f>IFERROR('APPENDIX 13'!E47/'APPENDIX 13'!E$49*100,"")</f>
        <v>0</v>
      </c>
      <c r="F47" s="205">
        <f>IFERROR('APPENDIX 13'!F47/'APPENDIX 13'!F$49*100,"")</f>
        <v>24.955885448681784</v>
      </c>
      <c r="G47" s="205">
        <f>IFERROR('APPENDIX 13'!G47/'APPENDIX 13'!G$49*100,"")</f>
        <v>3.1386650504195868</v>
      </c>
      <c r="H47" s="205">
        <f>IFERROR('APPENDIX 13'!H47/'APPENDIX 13'!H$49*100,"")</f>
        <v>23.550380522648279</v>
      </c>
      <c r="I47" s="205">
        <f>IFERROR('APPENDIX 13'!I47/'APPENDIX 13'!I$49*100,"")</f>
        <v>0</v>
      </c>
      <c r="J47" s="205">
        <f>IFERROR('APPENDIX 13'!J47/'APPENDIX 13'!J$49*100,"")</f>
        <v>32.379060628832079</v>
      </c>
      <c r="K47" s="205" t="str">
        <f>IFERROR('APPENDIX 13'!K47/'APPENDIX 13'!K$49*100,"")</f>
        <v/>
      </c>
      <c r="L47" s="205">
        <f>IFERROR('APPENDIX 13'!L47/'APPENDIX 13'!L$49*100,"")</f>
        <v>2.9995316130288869</v>
      </c>
      <c r="M47" s="205">
        <f>IFERROR('APPENDIX 13'!M47/'APPENDIX 13'!M$49*100,"")</f>
        <v>0</v>
      </c>
      <c r="N47" s="205">
        <f>IFERROR('APPENDIX 13'!N47/'APPENDIX 13'!N$49*100,"")</f>
        <v>0</v>
      </c>
      <c r="O47" s="205">
        <f>IFERROR('APPENDIX 13'!O47/'APPENDIX 13'!O$49*100,"")</f>
        <v>10.211747215303548</v>
      </c>
      <c r="P47" s="205">
        <f>IFERROR('APPENDIX 13'!P47/'APPENDIX 13'!P$49*100,"")</f>
        <v>20.250467702663318</v>
      </c>
      <c r="Q47" s="206">
        <f>IFERROR('APPENDIX 13'!Q47/'APPENDIX 13'!Q$49*100,"")</f>
        <v>18.684455076145191</v>
      </c>
      <c r="R47" s="11"/>
    </row>
    <row r="48" spans="2:18" ht="25.5" customHeight="1" x14ac:dyDescent="0.3">
      <c r="B48" s="80" t="s">
        <v>49</v>
      </c>
      <c r="C48" s="205">
        <f>IFERROR('APPENDIX 13'!C46/'APPENDIX 13'!C$49*100,"")</f>
        <v>14.008921485454696</v>
      </c>
      <c r="D48" s="205">
        <f>IFERROR('APPENDIX 13'!D46/'APPENDIX 13'!D$49*100,"")</f>
        <v>16.58696649839376</v>
      </c>
      <c r="E48" s="205">
        <f>IFERROR('APPENDIX 13'!E46/'APPENDIX 13'!E$49*100,"")</f>
        <v>6.4636916088637895</v>
      </c>
      <c r="F48" s="205">
        <f>IFERROR('APPENDIX 13'!F46/'APPENDIX 13'!F$49*100,"")</f>
        <v>9.7460739817613824</v>
      </c>
      <c r="G48" s="205">
        <f>IFERROR('APPENDIX 13'!G46/'APPENDIX 13'!G$49*100,"")</f>
        <v>11.460846007720562</v>
      </c>
      <c r="H48" s="205">
        <f>IFERROR('APPENDIX 13'!H46/'APPENDIX 13'!H$49*100,"")</f>
        <v>6.7913857108253204</v>
      </c>
      <c r="I48" s="205">
        <f>IFERROR('APPENDIX 13'!I46/'APPENDIX 13'!I$49*100,"")</f>
        <v>0.23181402638108922</v>
      </c>
      <c r="J48" s="205">
        <f>IFERROR('APPENDIX 13'!J46/'APPENDIX 13'!J$49*100,"")</f>
        <v>8.2485269974680158</v>
      </c>
      <c r="K48" s="205" t="str">
        <f>IFERROR('APPENDIX 13'!K46/'APPENDIX 13'!K$49*100,"")</f>
        <v/>
      </c>
      <c r="L48" s="205">
        <f>IFERROR('APPENDIX 13'!L46/'APPENDIX 13'!L$49*100,"")</f>
        <v>6.3686715587083649</v>
      </c>
      <c r="M48" s="205">
        <f>IFERROR('APPENDIX 13'!M46/'APPENDIX 13'!M$49*100,"")</f>
        <v>-6.8187474642782868E-4</v>
      </c>
      <c r="N48" s="205">
        <f>IFERROR('APPENDIX 13'!N46/'APPENDIX 13'!N$49*100,"")</f>
        <v>12.784164577750886</v>
      </c>
      <c r="O48" s="205">
        <f>IFERROR('APPENDIX 13'!O46/'APPENDIX 13'!O$49*100,"")</f>
        <v>17.222006585590478</v>
      </c>
      <c r="P48" s="205">
        <f>IFERROR('APPENDIX 13'!P46/'APPENDIX 13'!P$49*100,"")</f>
        <v>4.6798077796893258</v>
      </c>
      <c r="Q48" s="206">
        <f>IFERROR('APPENDIX 13'!Q46/'APPENDIX 13'!Q$49*100,"")</f>
        <v>10.632431792522389</v>
      </c>
      <c r="R48" s="11"/>
    </row>
    <row r="49" spans="2:18" ht="25.5" customHeight="1" x14ac:dyDescent="0.25">
      <c r="B49" s="108" t="s">
        <v>201</v>
      </c>
      <c r="C49" s="109">
        <f>SUM(C46:C48)</f>
        <v>100</v>
      </c>
      <c r="D49" s="109">
        <f t="shared" ref="D49:Q49" si="1">SUM(D46:D48)</f>
        <v>100</v>
      </c>
      <c r="E49" s="109">
        <f t="shared" si="1"/>
        <v>100</v>
      </c>
      <c r="F49" s="109">
        <f t="shared" si="1"/>
        <v>100</v>
      </c>
      <c r="G49" s="109">
        <f t="shared" si="1"/>
        <v>100</v>
      </c>
      <c r="H49" s="109">
        <f t="shared" si="1"/>
        <v>100</v>
      </c>
      <c r="I49" s="109">
        <f t="shared" si="1"/>
        <v>100</v>
      </c>
      <c r="J49" s="109">
        <f t="shared" si="1"/>
        <v>100</v>
      </c>
      <c r="K49" s="109">
        <f t="shared" si="1"/>
        <v>0</v>
      </c>
      <c r="L49" s="109">
        <f t="shared" si="1"/>
        <v>100.00000000000001</v>
      </c>
      <c r="M49" s="109">
        <f t="shared" si="1"/>
        <v>99.999999999999986</v>
      </c>
      <c r="N49" s="109">
        <f t="shared" si="1"/>
        <v>100</v>
      </c>
      <c r="O49" s="109">
        <f t="shared" si="1"/>
        <v>100</v>
      </c>
      <c r="P49" s="109">
        <f t="shared" si="1"/>
        <v>100</v>
      </c>
      <c r="Q49" s="109">
        <f t="shared" si="1"/>
        <v>100</v>
      </c>
      <c r="R49" s="11"/>
    </row>
    <row r="50" spans="2:18" ht="18" customHeight="1" x14ac:dyDescent="0.25">
      <c r="B50" s="276" t="s">
        <v>311</v>
      </c>
      <c r="C50" s="276"/>
      <c r="D50" s="276"/>
      <c r="E50" s="276"/>
      <c r="F50" s="276"/>
      <c r="G50" s="276"/>
      <c r="H50" s="276"/>
      <c r="I50" s="276"/>
      <c r="J50" s="276"/>
      <c r="K50" s="276"/>
      <c r="L50" s="276"/>
      <c r="M50" s="276"/>
      <c r="N50" s="276"/>
      <c r="O50" s="276"/>
      <c r="P50" s="276"/>
      <c r="Q50" s="276"/>
    </row>
  </sheetData>
  <sheetProtection password="E931" sheet="1" objects="1" scenarios="1"/>
  <sortState ref="B46:Q48">
    <sortCondition descending="1" ref="Q46:Q48"/>
  </sortState>
  <mergeCells count="20">
    <mergeCell ref="P4:P5"/>
    <mergeCell ref="B50:Q50"/>
    <mergeCell ref="B6:Q6"/>
    <mergeCell ref="B45:Q45"/>
    <mergeCell ref="B3:Q3"/>
    <mergeCell ref="B4:B5"/>
    <mergeCell ref="C4:C5"/>
    <mergeCell ref="D4:D5"/>
    <mergeCell ref="E4:E5"/>
    <mergeCell ref="F4:F5"/>
    <mergeCell ref="G4:G5"/>
    <mergeCell ref="H4:H5"/>
    <mergeCell ref="I4:I5"/>
    <mergeCell ref="J4:J5"/>
    <mergeCell ref="Q4:Q5"/>
    <mergeCell ref="K4:K5"/>
    <mergeCell ref="L4:L5"/>
    <mergeCell ref="M4:M5"/>
    <mergeCell ref="N4:N5"/>
    <mergeCell ref="O4:O5"/>
  </mergeCells>
  <pageMargins left="0.7" right="0.7" top="0.75" bottom="0.75" header="0.3" footer="0.3"/>
  <pageSetup paperSize="9" scale="4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B1:Q50"/>
  <sheetViews>
    <sheetView showGridLines="0" zoomScale="80" zoomScaleNormal="80" workbookViewId="0">
      <selection activeCell="D1" sqref="D1"/>
    </sheetView>
  </sheetViews>
  <sheetFormatPr defaultRowHeight="19.5" customHeight="1" x14ac:dyDescent="0.25"/>
  <cols>
    <col min="1" max="1" width="12" style="11" customWidth="1"/>
    <col min="2" max="2" width="45.140625" style="24" bestFit="1" customWidth="1"/>
    <col min="3" max="17" width="19.5703125" style="11" customWidth="1"/>
    <col min="18" max="18" width="11.5703125" style="11" customWidth="1"/>
    <col min="19" max="19" width="16.140625" style="11" customWidth="1"/>
    <col min="20" max="16384" width="9.140625" style="11"/>
  </cols>
  <sheetData>
    <row r="1" spans="2:17" ht="24.75" customHeight="1" x14ac:dyDescent="0.25"/>
    <row r="3" spans="2:17" ht="24.75" customHeight="1" x14ac:dyDescent="0.25">
      <c r="B3" s="277" t="s">
        <v>281</v>
      </c>
      <c r="C3" s="277"/>
      <c r="D3" s="277"/>
      <c r="E3" s="277"/>
      <c r="F3" s="277"/>
      <c r="G3" s="277"/>
      <c r="H3" s="277"/>
      <c r="I3" s="277"/>
      <c r="J3" s="277"/>
      <c r="K3" s="277"/>
      <c r="L3" s="277"/>
      <c r="M3" s="277"/>
      <c r="N3" s="277"/>
      <c r="O3" s="277"/>
      <c r="P3" s="277"/>
      <c r="Q3" s="277"/>
    </row>
    <row r="4" spans="2:17" ht="30" x14ac:dyDescent="0.25">
      <c r="B4" s="97" t="s">
        <v>0</v>
      </c>
      <c r="C4" s="100" t="s">
        <v>91</v>
      </c>
      <c r="D4" s="100" t="s">
        <v>92</v>
      </c>
      <c r="E4" s="100" t="s">
        <v>93</v>
      </c>
      <c r="F4" s="100" t="s">
        <v>94</v>
      </c>
      <c r="G4" s="100" t="s">
        <v>95</v>
      </c>
      <c r="H4" s="100" t="s">
        <v>96</v>
      </c>
      <c r="I4" s="100" t="s">
        <v>97</v>
      </c>
      <c r="J4" s="100" t="s">
        <v>98</v>
      </c>
      <c r="K4" s="100" t="s">
        <v>99</v>
      </c>
      <c r="L4" s="100" t="s">
        <v>100</v>
      </c>
      <c r="M4" s="100" t="s">
        <v>101</v>
      </c>
      <c r="N4" s="100" t="s">
        <v>102</v>
      </c>
      <c r="O4" s="100" t="s">
        <v>103</v>
      </c>
      <c r="P4" s="100" t="s">
        <v>104</v>
      </c>
      <c r="Q4" s="100" t="s">
        <v>105</v>
      </c>
    </row>
    <row r="5" spans="2:17" ht="28.5" customHeight="1" x14ac:dyDescent="0.25">
      <c r="B5" s="278" t="s">
        <v>16</v>
      </c>
      <c r="C5" s="278"/>
      <c r="D5" s="278"/>
      <c r="E5" s="278"/>
      <c r="F5" s="278"/>
      <c r="G5" s="278"/>
      <c r="H5" s="278"/>
      <c r="I5" s="278"/>
      <c r="J5" s="278"/>
      <c r="K5" s="278"/>
      <c r="L5" s="278"/>
      <c r="M5" s="278"/>
      <c r="N5" s="278"/>
      <c r="O5" s="278"/>
      <c r="P5" s="278"/>
      <c r="Q5" s="278"/>
    </row>
    <row r="6" spans="2:17" ht="28.5" customHeight="1" x14ac:dyDescent="0.25">
      <c r="B6" s="114" t="s">
        <v>17</v>
      </c>
      <c r="C6" s="115">
        <v>0</v>
      </c>
      <c r="D6" s="115">
        <v>0</v>
      </c>
      <c r="E6" s="115">
        <v>114</v>
      </c>
      <c r="F6" s="115">
        <v>0</v>
      </c>
      <c r="G6" s="115">
        <v>0</v>
      </c>
      <c r="H6" s="115">
        <v>376</v>
      </c>
      <c r="I6" s="115">
        <v>0</v>
      </c>
      <c r="J6" s="115">
        <v>0</v>
      </c>
      <c r="K6" s="115">
        <v>0</v>
      </c>
      <c r="L6" s="115">
        <v>8169</v>
      </c>
      <c r="M6" s="115">
        <v>-1616</v>
      </c>
      <c r="N6" s="115">
        <v>6518</v>
      </c>
      <c r="O6" s="115">
        <v>3308762</v>
      </c>
      <c r="P6" s="115">
        <v>5273</v>
      </c>
      <c r="Q6" s="116">
        <v>3327596</v>
      </c>
    </row>
    <row r="7" spans="2:17" ht="28.5" customHeight="1" x14ac:dyDescent="0.25">
      <c r="B7" s="114" t="s">
        <v>18</v>
      </c>
      <c r="C7" s="115">
        <v>0</v>
      </c>
      <c r="D7" s="115">
        <v>919</v>
      </c>
      <c r="E7" s="115">
        <v>11279</v>
      </c>
      <c r="F7" s="115">
        <v>30175</v>
      </c>
      <c r="G7" s="115">
        <v>2297</v>
      </c>
      <c r="H7" s="115">
        <v>214</v>
      </c>
      <c r="I7" s="115">
        <v>453789</v>
      </c>
      <c r="J7" s="115">
        <v>366505</v>
      </c>
      <c r="K7" s="115">
        <v>252197</v>
      </c>
      <c r="L7" s="115">
        <v>18323</v>
      </c>
      <c r="M7" s="115">
        <v>14240</v>
      </c>
      <c r="N7" s="115">
        <v>35315</v>
      </c>
      <c r="O7" s="115">
        <v>0</v>
      </c>
      <c r="P7" s="115">
        <v>3217</v>
      </c>
      <c r="Q7" s="116">
        <v>1188468</v>
      </c>
    </row>
    <row r="8" spans="2:17" ht="28.5" customHeight="1" x14ac:dyDescent="0.25">
      <c r="B8" s="114" t="s">
        <v>19</v>
      </c>
      <c r="C8" s="117">
        <v>6864</v>
      </c>
      <c r="D8" s="117">
        <v>1501</v>
      </c>
      <c r="E8" s="117">
        <v>30806</v>
      </c>
      <c r="F8" s="117">
        <v>63384</v>
      </c>
      <c r="G8" s="117">
        <v>91216</v>
      </c>
      <c r="H8" s="117">
        <v>4031</v>
      </c>
      <c r="I8" s="117">
        <v>492576</v>
      </c>
      <c r="J8" s="117">
        <v>168633</v>
      </c>
      <c r="K8" s="117">
        <v>0</v>
      </c>
      <c r="L8" s="117">
        <v>112708</v>
      </c>
      <c r="M8" s="117">
        <v>16051</v>
      </c>
      <c r="N8" s="117">
        <v>20517</v>
      </c>
      <c r="O8" s="117">
        <v>0</v>
      </c>
      <c r="P8" s="117">
        <v>0</v>
      </c>
      <c r="Q8" s="116">
        <v>1008286</v>
      </c>
    </row>
    <row r="9" spans="2:17" ht="28.5" customHeight="1" x14ac:dyDescent="0.25">
      <c r="B9" s="114" t="s">
        <v>202</v>
      </c>
      <c r="C9" s="117">
        <v>0</v>
      </c>
      <c r="D9" s="117">
        <v>-22</v>
      </c>
      <c r="E9" s="117">
        <v>32081</v>
      </c>
      <c r="F9" s="117">
        <v>738</v>
      </c>
      <c r="G9" s="117">
        <v>1174</v>
      </c>
      <c r="H9" s="117">
        <v>0</v>
      </c>
      <c r="I9" s="117">
        <v>13131</v>
      </c>
      <c r="J9" s="117">
        <v>2863</v>
      </c>
      <c r="K9" s="117">
        <v>0</v>
      </c>
      <c r="L9" s="117">
        <v>0</v>
      </c>
      <c r="M9" s="117">
        <v>506</v>
      </c>
      <c r="N9" s="117">
        <v>1176</v>
      </c>
      <c r="O9" s="117">
        <v>0</v>
      </c>
      <c r="P9" s="117">
        <v>0</v>
      </c>
      <c r="Q9" s="116">
        <v>51647</v>
      </c>
    </row>
    <row r="10" spans="2:17" ht="28.5" customHeight="1" x14ac:dyDescent="0.25">
      <c r="B10" s="114" t="s">
        <v>20</v>
      </c>
      <c r="C10" s="117">
        <v>0</v>
      </c>
      <c r="D10" s="117">
        <v>22835</v>
      </c>
      <c r="E10" s="117">
        <v>11922</v>
      </c>
      <c r="F10" s="117">
        <v>49413</v>
      </c>
      <c r="G10" s="117">
        <v>50586</v>
      </c>
      <c r="H10" s="117">
        <v>44444</v>
      </c>
      <c r="I10" s="117">
        <v>1088613</v>
      </c>
      <c r="J10" s="117">
        <v>982282</v>
      </c>
      <c r="K10" s="117">
        <v>0</v>
      </c>
      <c r="L10" s="117">
        <v>75336</v>
      </c>
      <c r="M10" s="117">
        <v>74705</v>
      </c>
      <c r="N10" s="117">
        <v>284357</v>
      </c>
      <c r="O10" s="117">
        <v>1536797</v>
      </c>
      <c r="P10" s="117">
        <v>50349</v>
      </c>
      <c r="Q10" s="116">
        <v>4271639</v>
      </c>
    </row>
    <row r="11" spans="2:17" ht="28.5" customHeight="1" x14ac:dyDescent="0.25">
      <c r="B11" s="114" t="s">
        <v>194</v>
      </c>
      <c r="C11" s="117">
        <v>0</v>
      </c>
      <c r="D11" s="117">
        <v>7667</v>
      </c>
      <c r="E11" s="117">
        <v>12482</v>
      </c>
      <c r="F11" s="117">
        <v>55233</v>
      </c>
      <c r="G11" s="117">
        <v>1147</v>
      </c>
      <c r="H11" s="117">
        <v>33448</v>
      </c>
      <c r="I11" s="117">
        <v>853736</v>
      </c>
      <c r="J11" s="117">
        <v>499469</v>
      </c>
      <c r="K11" s="117">
        <v>0</v>
      </c>
      <c r="L11" s="117">
        <v>49559</v>
      </c>
      <c r="M11" s="117">
        <v>68930</v>
      </c>
      <c r="N11" s="117">
        <v>50666</v>
      </c>
      <c r="O11" s="117">
        <v>1752901</v>
      </c>
      <c r="P11" s="117">
        <v>324016</v>
      </c>
      <c r="Q11" s="116">
        <v>3709256</v>
      </c>
    </row>
    <row r="12" spans="2:17" ht="28.5" customHeight="1" x14ac:dyDescent="0.25">
      <c r="B12" s="114" t="s">
        <v>21</v>
      </c>
      <c r="C12" s="117">
        <v>0</v>
      </c>
      <c r="D12" s="117">
        <v>45463</v>
      </c>
      <c r="E12" s="117">
        <v>20647</v>
      </c>
      <c r="F12" s="117">
        <v>-1164</v>
      </c>
      <c r="G12" s="117">
        <v>2375</v>
      </c>
      <c r="H12" s="117">
        <v>31375</v>
      </c>
      <c r="I12" s="117">
        <v>420079</v>
      </c>
      <c r="J12" s="117">
        <v>349443</v>
      </c>
      <c r="K12" s="117">
        <v>0</v>
      </c>
      <c r="L12" s="117">
        <v>13484</v>
      </c>
      <c r="M12" s="117">
        <v>14645</v>
      </c>
      <c r="N12" s="117">
        <v>68372</v>
      </c>
      <c r="O12" s="117">
        <v>0</v>
      </c>
      <c r="P12" s="117">
        <v>-4593</v>
      </c>
      <c r="Q12" s="116">
        <v>960124</v>
      </c>
    </row>
    <row r="13" spans="2:17" ht="28.5" customHeight="1" x14ac:dyDescent="0.25">
      <c r="B13" s="114" t="s">
        <v>22</v>
      </c>
      <c r="C13" s="117">
        <v>0</v>
      </c>
      <c r="D13" s="117">
        <v>-11</v>
      </c>
      <c r="E13" s="117">
        <v>15477</v>
      </c>
      <c r="F13" s="117">
        <v>67838</v>
      </c>
      <c r="G13" s="117">
        <v>52531</v>
      </c>
      <c r="H13" s="117">
        <v>47443</v>
      </c>
      <c r="I13" s="117">
        <v>1914993</v>
      </c>
      <c r="J13" s="117">
        <v>1336441</v>
      </c>
      <c r="K13" s="117">
        <v>0</v>
      </c>
      <c r="L13" s="117">
        <v>41879</v>
      </c>
      <c r="M13" s="117">
        <v>132877</v>
      </c>
      <c r="N13" s="117">
        <v>46284</v>
      </c>
      <c r="O13" s="117">
        <v>1232185</v>
      </c>
      <c r="P13" s="117">
        <v>28661</v>
      </c>
      <c r="Q13" s="116">
        <v>4916599</v>
      </c>
    </row>
    <row r="14" spans="2:17" ht="28.5" customHeight="1" x14ac:dyDescent="0.25">
      <c r="B14" s="114" t="s">
        <v>23</v>
      </c>
      <c r="C14" s="117">
        <v>0</v>
      </c>
      <c r="D14" s="117">
        <v>9532</v>
      </c>
      <c r="E14" s="117">
        <v>37</v>
      </c>
      <c r="F14" s="117">
        <v>4006</v>
      </c>
      <c r="G14" s="117">
        <v>8535</v>
      </c>
      <c r="H14" s="117">
        <v>9415</v>
      </c>
      <c r="I14" s="117">
        <v>49444</v>
      </c>
      <c r="J14" s="117">
        <v>29927</v>
      </c>
      <c r="K14" s="117">
        <v>0</v>
      </c>
      <c r="L14" s="117">
        <v>787</v>
      </c>
      <c r="M14" s="117">
        <v>856</v>
      </c>
      <c r="N14" s="117">
        <v>6127</v>
      </c>
      <c r="O14" s="117">
        <v>0</v>
      </c>
      <c r="P14" s="117">
        <v>10</v>
      </c>
      <c r="Q14" s="116">
        <v>118677</v>
      </c>
    </row>
    <row r="15" spans="2:17" ht="28.5" customHeight="1" x14ac:dyDescent="0.25">
      <c r="B15" s="114" t="s">
        <v>24</v>
      </c>
      <c r="C15" s="117">
        <v>0</v>
      </c>
      <c r="D15" s="117">
        <v>0</v>
      </c>
      <c r="E15" s="117">
        <v>0</v>
      </c>
      <c r="F15" s="117">
        <v>0</v>
      </c>
      <c r="G15" s="117">
        <v>0</v>
      </c>
      <c r="H15" s="117">
        <v>0</v>
      </c>
      <c r="I15" s="117">
        <v>39382</v>
      </c>
      <c r="J15" s="117">
        <v>14273</v>
      </c>
      <c r="K15" s="117">
        <v>1440488</v>
      </c>
      <c r="L15" s="117">
        <v>0</v>
      </c>
      <c r="M15" s="117">
        <v>0</v>
      </c>
      <c r="N15" s="117">
        <v>0</v>
      </c>
      <c r="O15" s="117">
        <v>0</v>
      </c>
      <c r="P15" s="117">
        <v>0</v>
      </c>
      <c r="Q15" s="116">
        <v>1494144</v>
      </c>
    </row>
    <row r="16" spans="2:17" ht="28.5" customHeight="1" x14ac:dyDescent="0.25">
      <c r="B16" s="114" t="s">
        <v>25</v>
      </c>
      <c r="C16" s="117">
        <v>0</v>
      </c>
      <c r="D16" s="117">
        <v>3984</v>
      </c>
      <c r="E16" s="117">
        <v>7746</v>
      </c>
      <c r="F16" s="117">
        <v>26083</v>
      </c>
      <c r="G16" s="117">
        <v>8527</v>
      </c>
      <c r="H16" s="117">
        <v>16878</v>
      </c>
      <c r="I16" s="117">
        <v>260927</v>
      </c>
      <c r="J16" s="117">
        <v>367747</v>
      </c>
      <c r="K16" s="117">
        <v>35816</v>
      </c>
      <c r="L16" s="117">
        <v>3710</v>
      </c>
      <c r="M16" s="117">
        <v>27994</v>
      </c>
      <c r="N16" s="117">
        <v>87594</v>
      </c>
      <c r="O16" s="117">
        <v>0</v>
      </c>
      <c r="P16" s="117">
        <v>659</v>
      </c>
      <c r="Q16" s="116">
        <v>847666</v>
      </c>
    </row>
    <row r="17" spans="2:17" ht="28.5" customHeight="1" x14ac:dyDescent="0.25">
      <c r="B17" s="114" t="s">
        <v>26</v>
      </c>
      <c r="C17" s="117">
        <v>0</v>
      </c>
      <c r="D17" s="117">
        <v>63049</v>
      </c>
      <c r="E17" s="117">
        <v>5613</v>
      </c>
      <c r="F17" s="117">
        <v>54994</v>
      </c>
      <c r="G17" s="117">
        <v>21910</v>
      </c>
      <c r="H17" s="117">
        <v>39763</v>
      </c>
      <c r="I17" s="117">
        <v>356900</v>
      </c>
      <c r="J17" s="117">
        <v>312328</v>
      </c>
      <c r="K17" s="117">
        <v>77</v>
      </c>
      <c r="L17" s="117">
        <v>10325</v>
      </c>
      <c r="M17" s="117">
        <v>46549</v>
      </c>
      <c r="N17" s="117">
        <v>104652</v>
      </c>
      <c r="O17" s="117">
        <v>293408</v>
      </c>
      <c r="P17" s="117">
        <v>12683</v>
      </c>
      <c r="Q17" s="116">
        <v>1322251</v>
      </c>
    </row>
    <row r="18" spans="2:17" ht="28.5" customHeight="1" x14ac:dyDescent="0.25">
      <c r="B18" s="114" t="s">
        <v>27</v>
      </c>
      <c r="C18" s="117">
        <v>1338</v>
      </c>
      <c r="D18" s="117">
        <v>26790</v>
      </c>
      <c r="E18" s="117">
        <v>20964</v>
      </c>
      <c r="F18" s="117">
        <v>53845</v>
      </c>
      <c r="G18" s="117">
        <v>9205</v>
      </c>
      <c r="H18" s="117">
        <v>49715</v>
      </c>
      <c r="I18" s="117">
        <v>301574</v>
      </c>
      <c r="J18" s="117">
        <v>311054</v>
      </c>
      <c r="K18" s="117">
        <v>-43185</v>
      </c>
      <c r="L18" s="117">
        <v>16971</v>
      </c>
      <c r="M18" s="117">
        <v>144725</v>
      </c>
      <c r="N18" s="117">
        <v>327871</v>
      </c>
      <c r="O18" s="117">
        <v>212009</v>
      </c>
      <c r="P18" s="117">
        <v>-124</v>
      </c>
      <c r="Q18" s="116">
        <v>1432751</v>
      </c>
    </row>
    <row r="19" spans="2:17" ht="28.5" customHeight="1" x14ac:dyDescent="0.25">
      <c r="B19" s="114" t="s">
        <v>28</v>
      </c>
      <c r="C19" s="117">
        <v>0</v>
      </c>
      <c r="D19" s="117">
        <v>221978</v>
      </c>
      <c r="E19" s="117">
        <v>16597</v>
      </c>
      <c r="F19" s="117">
        <v>45002</v>
      </c>
      <c r="G19" s="117">
        <v>5927</v>
      </c>
      <c r="H19" s="117">
        <v>57768</v>
      </c>
      <c r="I19" s="117">
        <v>458120</v>
      </c>
      <c r="J19" s="117">
        <v>397809</v>
      </c>
      <c r="K19" s="117">
        <v>0</v>
      </c>
      <c r="L19" s="117">
        <v>5820</v>
      </c>
      <c r="M19" s="117">
        <v>30278</v>
      </c>
      <c r="N19" s="117">
        <v>185528</v>
      </c>
      <c r="O19" s="117">
        <v>0</v>
      </c>
      <c r="P19" s="117">
        <v>5</v>
      </c>
      <c r="Q19" s="116">
        <v>1424831</v>
      </c>
    </row>
    <row r="20" spans="2:17" ht="28.5" customHeight="1" x14ac:dyDescent="0.25">
      <c r="B20" s="114" t="s">
        <v>29</v>
      </c>
      <c r="C20" s="117">
        <v>0</v>
      </c>
      <c r="D20" s="117">
        <v>35491</v>
      </c>
      <c r="E20" s="117">
        <v>42479</v>
      </c>
      <c r="F20" s="117">
        <v>22418</v>
      </c>
      <c r="G20" s="117">
        <v>2254</v>
      </c>
      <c r="H20" s="117">
        <v>12102</v>
      </c>
      <c r="I20" s="117">
        <v>494824</v>
      </c>
      <c r="J20" s="117">
        <v>263551</v>
      </c>
      <c r="K20" s="117">
        <v>0</v>
      </c>
      <c r="L20" s="117">
        <v>68552</v>
      </c>
      <c r="M20" s="117">
        <v>39458</v>
      </c>
      <c r="N20" s="117">
        <v>75735</v>
      </c>
      <c r="O20" s="117">
        <v>297519</v>
      </c>
      <c r="P20" s="117">
        <v>30533</v>
      </c>
      <c r="Q20" s="116">
        <v>1384917</v>
      </c>
    </row>
    <row r="21" spans="2:17" ht="28.5" customHeight="1" x14ac:dyDescent="0.25">
      <c r="B21" s="114" t="s">
        <v>30</v>
      </c>
      <c r="C21" s="117">
        <v>7413</v>
      </c>
      <c r="D21" s="117">
        <v>7835</v>
      </c>
      <c r="E21" s="117">
        <v>25322</v>
      </c>
      <c r="F21" s="117">
        <v>46330</v>
      </c>
      <c r="G21" s="117">
        <v>9306</v>
      </c>
      <c r="H21" s="117">
        <v>80732</v>
      </c>
      <c r="I21" s="117">
        <v>859389</v>
      </c>
      <c r="J21" s="117">
        <v>400572</v>
      </c>
      <c r="K21" s="117">
        <v>0</v>
      </c>
      <c r="L21" s="117">
        <v>77714</v>
      </c>
      <c r="M21" s="117">
        <v>89012</v>
      </c>
      <c r="N21" s="117">
        <v>172315</v>
      </c>
      <c r="O21" s="117">
        <v>212740</v>
      </c>
      <c r="P21" s="117">
        <v>1878</v>
      </c>
      <c r="Q21" s="116">
        <v>1990558</v>
      </c>
    </row>
    <row r="22" spans="2:17" ht="28.5" customHeight="1" x14ac:dyDescent="0.25">
      <c r="B22" s="114" t="s">
        <v>31</v>
      </c>
      <c r="C22" s="117">
        <v>0</v>
      </c>
      <c r="D22" s="117">
        <v>4552</v>
      </c>
      <c r="E22" s="117">
        <v>17095</v>
      </c>
      <c r="F22" s="117">
        <v>24576</v>
      </c>
      <c r="G22" s="117">
        <v>2106</v>
      </c>
      <c r="H22" s="117">
        <v>48419</v>
      </c>
      <c r="I22" s="117">
        <v>183439</v>
      </c>
      <c r="J22" s="117">
        <v>93216</v>
      </c>
      <c r="K22" s="117">
        <v>0</v>
      </c>
      <c r="L22" s="117">
        <v>5016</v>
      </c>
      <c r="M22" s="117">
        <v>22825</v>
      </c>
      <c r="N22" s="117">
        <v>54250</v>
      </c>
      <c r="O22" s="117">
        <v>0</v>
      </c>
      <c r="P22" s="117">
        <v>5269</v>
      </c>
      <c r="Q22" s="116">
        <v>460763</v>
      </c>
    </row>
    <row r="23" spans="2:17" ht="28.5" customHeight="1" x14ac:dyDescent="0.25">
      <c r="B23" s="114" t="s">
        <v>32</v>
      </c>
      <c r="C23" s="117">
        <v>0</v>
      </c>
      <c r="D23" s="117">
        <v>0</v>
      </c>
      <c r="E23" s="117">
        <v>166</v>
      </c>
      <c r="F23" s="117">
        <v>470</v>
      </c>
      <c r="G23" s="117">
        <v>0</v>
      </c>
      <c r="H23" s="117">
        <v>0</v>
      </c>
      <c r="I23" s="117">
        <v>76647</v>
      </c>
      <c r="J23" s="117">
        <v>44256</v>
      </c>
      <c r="K23" s="117">
        <v>878243</v>
      </c>
      <c r="L23" s="117">
        <v>1437</v>
      </c>
      <c r="M23" s="117">
        <v>1167</v>
      </c>
      <c r="N23" s="117">
        <v>67</v>
      </c>
      <c r="O23" s="117">
        <v>0</v>
      </c>
      <c r="P23" s="117">
        <v>0</v>
      </c>
      <c r="Q23" s="116">
        <v>1002453</v>
      </c>
    </row>
    <row r="24" spans="2:17" ht="28.5" customHeight="1" x14ac:dyDescent="0.25">
      <c r="B24" s="114" t="s">
        <v>33</v>
      </c>
      <c r="C24" s="117">
        <v>0</v>
      </c>
      <c r="D24" s="117">
        <v>33596</v>
      </c>
      <c r="E24" s="117">
        <v>21711</v>
      </c>
      <c r="F24" s="117">
        <v>71559</v>
      </c>
      <c r="G24" s="117">
        <v>72949</v>
      </c>
      <c r="H24" s="117">
        <v>29730</v>
      </c>
      <c r="I24" s="117">
        <v>886282</v>
      </c>
      <c r="J24" s="117">
        <v>335151</v>
      </c>
      <c r="K24" s="117">
        <v>0</v>
      </c>
      <c r="L24" s="117">
        <v>299583</v>
      </c>
      <c r="M24" s="117">
        <v>66446</v>
      </c>
      <c r="N24" s="117">
        <v>26180</v>
      </c>
      <c r="O24" s="117">
        <v>3908659</v>
      </c>
      <c r="P24" s="117">
        <v>26076</v>
      </c>
      <c r="Q24" s="116">
        <v>5777922</v>
      </c>
    </row>
    <row r="25" spans="2:17" ht="28.5" customHeight="1" x14ac:dyDescent="0.25">
      <c r="B25" s="114" t="s">
        <v>34</v>
      </c>
      <c r="C25" s="117">
        <v>0</v>
      </c>
      <c r="D25" s="117">
        <v>40866</v>
      </c>
      <c r="E25" s="117">
        <v>30193</v>
      </c>
      <c r="F25" s="117">
        <v>51502</v>
      </c>
      <c r="G25" s="117">
        <v>9216</v>
      </c>
      <c r="H25" s="117">
        <v>95552</v>
      </c>
      <c r="I25" s="117">
        <v>186295</v>
      </c>
      <c r="J25" s="117">
        <v>317491</v>
      </c>
      <c r="K25" s="117">
        <v>0</v>
      </c>
      <c r="L25" s="117">
        <v>6088</v>
      </c>
      <c r="M25" s="117">
        <v>56964</v>
      </c>
      <c r="N25" s="117">
        <v>334642</v>
      </c>
      <c r="O25" s="117">
        <v>119021</v>
      </c>
      <c r="P25" s="117">
        <v>61</v>
      </c>
      <c r="Q25" s="116">
        <v>1247891</v>
      </c>
    </row>
    <row r="26" spans="2:17" ht="28.5" customHeight="1" x14ac:dyDescent="0.25">
      <c r="B26" s="114" t="s">
        <v>35</v>
      </c>
      <c r="C26" s="117">
        <v>0</v>
      </c>
      <c r="D26" s="117">
        <v>1222</v>
      </c>
      <c r="E26" s="117">
        <v>2581</v>
      </c>
      <c r="F26" s="117">
        <v>3451</v>
      </c>
      <c r="G26" s="117">
        <v>14009</v>
      </c>
      <c r="H26" s="117">
        <v>1988</v>
      </c>
      <c r="I26" s="117">
        <v>539704</v>
      </c>
      <c r="J26" s="117">
        <v>476117</v>
      </c>
      <c r="K26" s="117">
        <v>0</v>
      </c>
      <c r="L26" s="117">
        <v>691</v>
      </c>
      <c r="M26" s="117">
        <v>4899</v>
      </c>
      <c r="N26" s="117">
        <v>8126</v>
      </c>
      <c r="O26" s="117">
        <v>0</v>
      </c>
      <c r="P26" s="117">
        <v>15090</v>
      </c>
      <c r="Q26" s="116">
        <v>1067877</v>
      </c>
    </row>
    <row r="27" spans="2:17" ht="28.5" customHeight="1" x14ac:dyDescent="0.25">
      <c r="B27" s="114" t="s">
        <v>36</v>
      </c>
      <c r="C27" s="117">
        <v>0</v>
      </c>
      <c r="D27" s="117">
        <v>5745</v>
      </c>
      <c r="E27" s="117">
        <v>905</v>
      </c>
      <c r="F27" s="117">
        <v>6268</v>
      </c>
      <c r="G27" s="117">
        <v>10630</v>
      </c>
      <c r="H27" s="117">
        <v>1355</v>
      </c>
      <c r="I27" s="117">
        <v>469639</v>
      </c>
      <c r="J27" s="117">
        <v>519876</v>
      </c>
      <c r="K27" s="117">
        <v>0</v>
      </c>
      <c r="L27" s="117">
        <v>14074</v>
      </c>
      <c r="M27" s="117">
        <v>3420</v>
      </c>
      <c r="N27" s="117">
        <v>13850</v>
      </c>
      <c r="O27" s="117">
        <v>1094588</v>
      </c>
      <c r="P27" s="117">
        <v>17222</v>
      </c>
      <c r="Q27" s="116">
        <v>2157572</v>
      </c>
    </row>
    <row r="28" spans="2:17" ht="28.5" customHeight="1" x14ac:dyDescent="0.25">
      <c r="B28" s="114" t="s">
        <v>37</v>
      </c>
      <c r="C28" s="117">
        <v>0</v>
      </c>
      <c r="D28" s="117">
        <v>32029</v>
      </c>
      <c r="E28" s="117">
        <v>10788</v>
      </c>
      <c r="F28" s="117">
        <v>25087</v>
      </c>
      <c r="G28" s="117">
        <v>1302</v>
      </c>
      <c r="H28" s="117">
        <v>28952</v>
      </c>
      <c r="I28" s="117">
        <v>135279</v>
      </c>
      <c r="J28" s="117">
        <v>94034</v>
      </c>
      <c r="K28" s="117">
        <v>0</v>
      </c>
      <c r="L28" s="117">
        <v>1719</v>
      </c>
      <c r="M28" s="117">
        <v>11393</v>
      </c>
      <c r="N28" s="117">
        <v>97815</v>
      </c>
      <c r="O28" s="117">
        <v>0</v>
      </c>
      <c r="P28" s="117">
        <v>534</v>
      </c>
      <c r="Q28" s="116">
        <v>438932</v>
      </c>
    </row>
    <row r="29" spans="2:17" ht="28.5" customHeight="1" x14ac:dyDescent="0.25">
      <c r="B29" s="114" t="s">
        <v>38</v>
      </c>
      <c r="C29" s="117">
        <v>0</v>
      </c>
      <c r="D29" s="117">
        <v>40130</v>
      </c>
      <c r="E29" s="117">
        <v>29457</v>
      </c>
      <c r="F29" s="117">
        <v>64247</v>
      </c>
      <c r="G29" s="117">
        <v>1113</v>
      </c>
      <c r="H29" s="117">
        <v>52143</v>
      </c>
      <c r="I29" s="117">
        <v>241794</v>
      </c>
      <c r="J29" s="117">
        <v>381959</v>
      </c>
      <c r="K29" s="117">
        <v>0</v>
      </c>
      <c r="L29" s="117">
        <v>8028</v>
      </c>
      <c r="M29" s="117">
        <v>22404</v>
      </c>
      <c r="N29" s="117">
        <v>220371</v>
      </c>
      <c r="O29" s="117">
        <v>0</v>
      </c>
      <c r="P29" s="117">
        <v>14425</v>
      </c>
      <c r="Q29" s="116">
        <v>1076072</v>
      </c>
    </row>
    <row r="30" spans="2:17" ht="28.5" customHeight="1" x14ac:dyDescent="0.25">
      <c r="B30" s="114" t="s">
        <v>196</v>
      </c>
      <c r="C30" s="117">
        <v>0</v>
      </c>
      <c r="D30" s="117">
        <v>758</v>
      </c>
      <c r="E30" s="117">
        <v>1711</v>
      </c>
      <c r="F30" s="117">
        <v>9303</v>
      </c>
      <c r="G30" s="117">
        <v>6621</v>
      </c>
      <c r="H30" s="117">
        <v>0</v>
      </c>
      <c r="I30" s="117">
        <v>172010</v>
      </c>
      <c r="J30" s="117">
        <v>94949</v>
      </c>
      <c r="K30" s="117">
        <v>0</v>
      </c>
      <c r="L30" s="117">
        <v>-3622</v>
      </c>
      <c r="M30" s="117">
        <v>24469</v>
      </c>
      <c r="N30" s="117">
        <v>15106</v>
      </c>
      <c r="O30" s="117">
        <v>39552</v>
      </c>
      <c r="P30" s="117">
        <v>153</v>
      </c>
      <c r="Q30" s="116">
        <v>361010</v>
      </c>
    </row>
    <row r="31" spans="2:17" ht="28.5" customHeight="1" x14ac:dyDescent="0.25">
      <c r="B31" s="114" t="s">
        <v>197</v>
      </c>
      <c r="C31" s="117">
        <v>0</v>
      </c>
      <c r="D31" s="117">
        <v>0</v>
      </c>
      <c r="E31" s="117">
        <v>0</v>
      </c>
      <c r="F31" s="117">
        <v>0</v>
      </c>
      <c r="G31" s="117">
        <v>0</v>
      </c>
      <c r="H31" s="117">
        <v>0</v>
      </c>
      <c r="I31" s="117">
        <v>0</v>
      </c>
      <c r="J31" s="117">
        <v>0</v>
      </c>
      <c r="K31" s="117">
        <v>0</v>
      </c>
      <c r="L31" s="117">
        <v>0</v>
      </c>
      <c r="M31" s="117">
        <v>0</v>
      </c>
      <c r="N31" s="117">
        <v>0</v>
      </c>
      <c r="O31" s="117">
        <v>0</v>
      </c>
      <c r="P31" s="117">
        <v>0</v>
      </c>
      <c r="Q31" s="116">
        <v>0</v>
      </c>
    </row>
    <row r="32" spans="2:17" ht="28.5" customHeight="1" x14ac:dyDescent="0.25">
      <c r="B32" s="114" t="s">
        <v>214</v>
      </c>
      <c r="C32" s="117">
        <v>0</v>
      </c>
      <c r="D32" s="117">
        <v>1455</v>
      </c>
      <c r="E32" s="117">
        <v>637</v>
      </c>
      <c r="F32" s="117">
        <v>-102</v>
      </c>
      <c r="G32" s="117">
        <v>761</v>
      </c>
      <c r="H32" s="117">
        <v>3785</v>
      </c>
      <c r="I32" s="117">
        <v>27057</v>
      </c>
      <c r="J32" s="117">
        <v>15212</v>
      </c>
      <c r="K32" s="117">
        <v>0</v>
      </c>
      <c r="L32" s="117">
        <v>1741</v>
      </c>
      <c r="M32" s="117">
        <v>691</v>
      </c>
      <c r="N32" s="117">
        <v>1091</v>
      </c>
      <c r="O32" s="117">
        <v>0</v>
      </c>
      <c r="P32" s="117">
        <v>2617</v>
      </c>
      <c r="Q32" s="116">
        <v>54946</v>
      </c>
    </row>
    <row r="33" spans="2:17" ht="28.5" customHeight="1" x14ac:dyDescent="0.25">
      <c r="B33" s="114" t="s">
        <v>198</v>
      </c>
      <c r="C33" s="117">
        <v>0</v>
      </c>
      <c r="D33" s="117">
        <v>0</v>
      </c>
      <c r="E33" s="117">
        <v>1850</v>
      </c>
      <c r="F33" s="117">
        <v>24016</v>
      </c>
      <c r="G33" s="117">
        <v>0</v>
      </c>
      <c r="H33" s="117">
        <v>287</v>
      </c>
      <c r="I33" s="117">
        <v>64003</v>
      </c>
      <c r="J33" s="117">
        <v>28101</v>
      </c>
      <c r="K33" s="117">
        <v>0</v>
      </c>
      <c r="L33" s="117">
        <v>1167</v>
      </c>
      <c r="M33" s="117">
        <v>300</v>
      </c>
      <c r="N33" s="117">
        <v>5277</v>
      </c>
      <c r="O33" s="117">
        <v>823149</v>
      </c>
      <c r="P33" s="117">
        <v>0</v>
      </c>
      <c r="Q33" s="116">
        <v>948151</v>
      </c>
    </row>
    <row r="34" spans="2:17" ht="28.5" customHeight="1" x14ac:dyDescent="0.25">
      <c r="B34" s="114" t="s">
        <v>199</v>
      </c>
      <c r="C34" s="117">
        <v>0</v>
      </c>
      <c r="D34" s="117">
        <v>14449</v>
      </c>
      <c r="E34" s="117">
        <v>5376</v>
      </c>
      <c r="F34" s="117">
        <v>5041</v>
      </c>
      <c r="G34" s="117">
        <v>1015</v>
      </c>
      <c r="H34" s="117">
        <v>2091</v>
      </c>
      <c r="I34" s="117">
        <v>143235</v>
      </c>
      <c r="J34" s="117">
        <v>43555</v>
      </c>
      <c r="K34" s="117">
        <v>0</v>
      </c>
      <c r="L34" s="117">
        <v>8655</v>
      </c>
      <c r="M34" s="117">
        <v>5282</v>
      </c>
      <c r="N34" s="117">
        <v>12058</v>
      </c>
      <c r="O34" s="117">
        <v>79064</v>
      </c>
      <c r="P34" s="117">
        <v>-1969</v>
      </c>
      <c r="Q34" s="116">
        <v>317852</v>
      </c>
    </row>
    <row r="35" spans="2:17" ht="28.5" customHeight="1" x14ac:dyDescent="0.25">
      <c r="B35" s="114" t="s">
        <v>215</v>
      </c>
      <c r="C35" s="117">
        <v>0</v>
      </c>
      <c r="D35" s="117">
        <v>7087</v>
      </c>
      <c r="E35" s="117">
        <v>2481</v>
      </c>
      <c r="F35" s="117">
        <v>7423</v>
      </c>
      <c r="G35" s="117">
        <v>48</v>
      </c>
      <c r="H35" s="117">
        <v>3975</v>
      </c>
      <c r="I35" s="117">
        <v>272263</v>
      </c>
      <c r="J35" s="117">
        <v>98714</v>
      </c>
      <c r="K35" s="117">
        <v>77220</v>
      </c>
      <c r="L35" s="117">
        <v>110</v>
      </c>
      <c r="M35" s="117">
        <v>2850</v>
      </c>
      <c r="N35" s="117">
        <v>1948</v>
      </c>
      <c r="O35" s="117">
        <v>380226</v>
      </c>
      <c r="P35" s="117">
        <v>913</v>
      </c>
      <c r="Q35" s="116">
        <v>855260</v>
      </c>
    </row>
    <row r="36" spans="2:17" ht="28.5" customHeight="1" x14ac:dyDescent="0.25">
      <c r="B36" s="114" t="s">
        <v>40</v>
      </c>
      <c r="C36" s="117">
        <v>0</v>
      </c>
      <c r="D36" s="117">
        <v>93</v>
      </c>
      <c r="E36" s="117">
        <v>702</v>
      </c>
      <c r="F36" s="117">
        <v>2002</v>
      </c>
      <c r="G36" s="117">
        <v>2956</v>
      </c>
      <c r="H36" s="117">
        <v>295</v>
      </c>
      <c r="I36" s="117">
        <v>47738</v>
      </c>
      <c r="J36" s="117">
        <v>72105</v>
      </c>
      <c r="K36" s="117">
        <v>0</v>
      </c>
      <c r="L36" s="117">
        <v>417</v>
      </c>
      <c r="M36" s="117">
        <v>7692</v>
      </c>
      <c r="N36" s="117">
        <v>14710</v>
      </c>
      <c r="O36" s="117">
        <v>19089</v>
      </c>
      <c r="P36" s="117">
        <v>29171</v>
      </c>
      <c r="Q36" s="116">
        <v>196971</v>
      </c>
    </row>
    <row r="37" spans="2:17" ht="28.5" customHeight="1" x14ac:dyDescent="0.25">
      <c r="B37" s="114" t="s">
        <v>41</v>
      </c>
      <c r="C37" s="117">
        <v>0</v>
      </c>
      <c r="D37" s="117">
        <v>3778</v>
      </c>
      <c r="E37" s="117">
        <v>6931</v>
      </c>
      <c r="F37" s="117">
        <v>10583</v>
      </c>
      <c r="G37" s="117">
        <v>1427</v>
      </c>
      <c r="H37" s="117">
        <v>26174</v>
      </c>
      <c r="I37" s="117">
        <v>65851</v>
      </c>
      <c r="J37" s="117">
        <v>33664</v>
      </c>
      <c r="K37" s="117">
        <v>0</v>
      </c>
      <c r="L37" s="117">
        <v>614</v>
      </c>
      <c r="M37" s="117">
        <v>29335</v>
      </c>
      <c r="N37" s="117">
        <v>62060</v>
      </c>
      <c r="O37" s="117">
        <v>3439</v>
      </c>
      <c r="P37" s="117">
        <v>-1408</v>
      </c>
      <c r="Q37" s="116">
        <v>242448</v>
      </c>
    </row>
    <row r="38" spans="2:17" ht="28.5" customHeight="1" x14ac:dyDescent="0.25">
      <c r="B38" s="114" t="s">
        <v>42</v>
      </c>
      <c r="C38" s="117">
        <v>0</v>
      </c>
      <c r="D38" s="117">
        <v>106</v>
      </c>
      <c r="E38" s="117">
        <v>-59</v>
      </c>
      <c r="F38" s="117">
        <v>11088</v>
      </c>
      <c r="G38" s="117">
        <v>250</v>
      </c>
      <c r="H38" s="117">
        <v>4839</v>
      </c>
      <c r="I38" s="117">
        <v>326476</v>
      </c>
      <c r="J38" s="117">
        <v>209881</v>
      </c>
      <c r="K38" s="117">
        <v>0</v>
      </c>
      <c r="L38" s="117">
        <v>5634</v>
      </c>
      <c r="M38" s="117">
        <v>18534</v>
      </c>
      <c r="N38" s="117">
        <v>12886</v>
      </c>
      <c r="O38" s="117">
        <v>0</v>
      </c>
      <c r="P38" s="117">
        <v>135</v>
      </c>
      <c r="Q38" s="116">
        <v>589769</v>
      </c>
    </row>
    <row r="39" spans="2:17" ht="28.5" customHeight="1" x14ac:dyDescent="0.25">
      <c r="B39" s="114" t="s">
        <v>43</v>
      </c>
      <c r="C39" s="117">
        <v>0</v>
      </c>
      <c r="D39" s="117">
        <v>271</v>
      </c>
      <c r="E39" s="117">
        <v>418</v>
      </c>
      <c r="F39" s="117">
        <v>3960</v>
      </c>
      <c r="G39" s="117">
        <v>88</v>
      </c>
      <c r="H39" s="117">
        <v>41</v>
      </c>
      <c r="I39" s="117">
        <v>203100</v>
      </c>
      <c r="J39" s="117">
        <v>107390</v>
      </c>
      <c r="K39" s="117">
        <v>0</v>
      </c>
      <c r="L39" s="117">
        <v>1292</v>
      </c>
      <c r="M39" s="117">
        <v>198</v>
      </c>
      <c r="N39" s="117">
        <v>4154</v>
      </c>
      <c r="O39" s="117">
        <v>0</v>
      </c>
      <c r="P39" s="117">
        <v>6940</v>
      </c>
      <c r="Q39" s="116">
        <v>327851</v>
      </c>
    </row>
    <row r="40" spans="2:17" ht="28.5" customHeight="1" x14ac:dyDescent="0.25">
      <c r="B40" s="114" t="s">
        <v>44</v>
      </c>
      <c r="C40" s="117">
        <v>0</v>
      </c>
      <c r="D40" s="117">
        <v>11270</v>
      </c>
      <c r="E40" s="117">
        <v>2113</v>
      </c>
      <c r="F40" s="117">
        <v>2568</v>
      </c>
      <c r="G40" s="117">
        <v>2808</v>
      </c>
      <c r="H40" s="117">
        <v>1371</v>
      </c>
      <c r="I40" s="117">
        <v>100294</v>
      </c>
      <c r="J40" s="117">
        <v>73583</v>
      </c>
      <c r="K40" s="117">
        <v>0</v>
      </c>
      <c r="L40" s="117">
        <v>18</v>
      </c>
      <c r="M40" s="117">
        <v>3776</v>
      </c>
      <c r="N40" s="117">
        <v>32508</v>
      </c>
      <c r="O40" s="117">
        <v>246782</v>
      </c>
      <c r="P40" s="117">
        <v>0</v>
      </c>
      <c r="Q40" s="116">
        <v>477093</v>
      </c>
    </row>
    <row r="41" spans="2:17" ht="28.5" customHeight="1" x14ac:dyDescent="0.25">
      <c r="B41" s="114" t="s">
        <v>45</v>
      </c>
      <c r="C41" s="117">
        <v>0</v>
      </c>
      <c r="D41" s="117">
        <v>14077</v>
      </c>
      <c r="E41" s="117">
        <v>14183</v>
      </c>
      <c r="F41" s="117">
        <v>56143</v>
      </c>
      <c r="G41" s="117">
        <v>7829</v>
      </c>
      <c r="H41" s="117">
        <v>23864</v>
      </c>
      <c r="I41" s="117">
        <v>1044443</v>
      </c>
      <c r="J41" s="117">
        <v>686785</v>
      </c>
      <c r="K41" s="117">
        <v>0</v>
      </c>
      <c r="L41" s="117">
        <v>22144</v>
      </c>
      <c r="M41" s="117">
        <v>54311</v>
      </c>
      <c r="N41" s="117">
        <v>74992</v>
      </c>
      <c r="O41" s="117">
        <v>2979062</v>
      </c>
      <c r="P41" s="117">
        <v>17794</v>
      </c>
      <c r="Q41" s="116">
        <v>4995627</v>
      </c>
    </row>
    <row r="42" spans="2:17" ht="28.5" customHeight="1" x14ac:dyDescent="0.25">
      <c r="B42" s="114" t="s">
        <v>46</v>
      </c>
      <c r="C42" s="117">
        <v>0</v>
      </c>
      <c r="D42" s="117">
        <v>0</v>
      </c>
      <c r="E42" s="117">
        <v>0</v>
      </c>
      <c r="F42" s="117">
        <v>0</v>
      </c>
      <c r="G42" s="117">
        <v>0</v>
      </c>
      <c r="H42" s="117">
        <v>0</v>
      </c>
      <c r="I42" s="117">
        <v>0</v>
      </c>
      <c r="J42" s="117">
        <v>0</v>
      </c>
      <c r="K42" s="117">
        <v>0</v>
      </c>
      <c r="L42" s="117">
        <v>0</v>
      </c>
      <c r="M42" s="117">
        <v>0</v>
      </c>
      <c r="N42" s="117">
        <v>0</v>
      </c>
      <c r="O42" s="117">
        <v>0</v>
      </c>
      <c r="P42" s="117">
        <v>0</v>
      </c>
      <c r="Q42" s="116">
        <v>0</v>
      </c>
    </row>
    <row r="43" spans="2:17" ht="28.5" customHeight="1" x14ac:dyDescent="0.25">
      <c r="B43" s="118" t="s">
        <v>47</v>
      </c>
      <c r="C43" s="119">
        <f>SUM(C6:C42)</f>
        <v>15615</v>
      </c>
      <c r="D43" s="119">
        <f t="shared" ref="D43:Q43" si="0">SUM(D6:D42)</f>
        <v>658495</v>
      </c>
      <c r="E43" s="119">
        <f t="shared" si="0"/>
        <v>402805</v>
      </c>
      <c r="F43" s="119">
        <f t="shared" si="0"/>
        <v>897480</v>
      </c>
      <c r="G43" s="119">
        <f t="shared" si="0"/>
        <v>402118</v>
      </c>
      <c r="H43" s="119">
        <f t="shared" si="0"/>
        <v>752565</v>
      </c>
      <c r="I43" s="119">
        <f t="shared" si="0"/>
        <v>13243026</v>
      </c>
      <c r="J43" s="119">
        <f t="shared" si="0"/>
        <v>9528936</v>
      </c>
      <c r="K43" s="119">
        <f t="shared" si="0"/>
        <v>2640856</v>
      </c>
      <c r="L43" s="119">
        <f t="shared" si="0"/>
        <v>878143</v>
      </c>
      <c r="M43" s="119">
        <f t="shared" si="0"/>
        <v>1036166</v>
      </c>
      <c r="N43" s="119">
        <f t="shared" si="0"/>
        <v>2465118</v>
      </c>
      <c r="O43" s="119">
        <f t="shared" si="0"/>
        <v>18538952</v>
      </c>
      <c r="P43" s="119">
        <f t="shared" si="0"/>
        <v>585590</v>
      </c>
      <c r="Q43" s="119">
        <f t="shared" si="0"/>
        <v>52045870</v>
      </c>
    </row>
    <row r="44" spans="2:17" ht="28.5" customHeight="1" x14ac:dyDescent="0.25">
      <c r="B44" s="279" t="s">
        <v>48</v>
      </c>
      <c r="C44" s="279"/>
      <c r="D44" s="279"/>
      <c r="E44" s="279"/>
      <c r="F44" s="279"/>
      <c r="G44" s="279"/>
      <c r="H44" s="279"/>
      <c r="I44" s="279"/>
      <c r="J44" s="279"/>
      <c r="K44" s="279"/>
      <c r="L44" s="279"/>
      <c r="M44" s="279"/>
      <c r="N44" s="279"/>
      <c r="O44" s="279"/>
      <c r="P44" s="279"/>
      <c r="Q44" s="279"/>
    </row>
    <row r="45" spans="2:17" ht="28.5" customHeight="1" x14ac:dyDescent="0.25">
      <c r="B45" s="114" t="s">
        <v>49</v>
      </c>
      <c r="C45" s="117">
        <v>6550</v>
      </c>
      <c r="D45" s="117">
        <v>12769</v>
      </c>
      <c r="E45" s="117">
        <v>2</v>
      </c>
      <c r="F45" s="117">
        <v>86418</v>
      </c>
      <c r="G45" s="117">
        <v>8206</v>
      </c>
      <c r="H45" s="117">
        <v>16468</v>
      </c>
      <c r="I45" s="117">
        <v>1671</v>
      </c>
      <c r="J45" s="117">
        <v>82928</v>
      </c>
      <c r="K45" s="117">
        <v>0</v>
      </c>
      <c r="L45" s="117">
        <v>6706</v>
      </c>
      <c r="M45" s="117">
        <v>0</v>
      </c>
      <c r="N45" s="117">
        <v>0</v>
      </c>
      <c r="O45" s="117">
        <v>426652</v>
      </c>
      <c r="P45" s="117">
        <v>15119</v>
      </c>
      <c r="Q45" s="120">
        <v>663489</v>
      </c>
    </row>
    <row r="46" spans="2:17" ht="28.5" customHeight="1" x14ac:dyDescent="0.25">
      <c r="B46" s="114" t="s">
        <v>68</v>
      </c>
      <c r="C46" s="117">
        <v>-134</v>
      </c>
      <c r="D46" s="117">
        <v>112453</v>
      </c>
      <c r="E46" s="117">
        <v>0</v>
      </c>
      <c r="F46" s="117">
        <v>614989</v>
      </c>
      <c r="G46" s="117">
        <v>286</v>
      </c>
      <c r="H46" s="117">
        <v>86025</v>
      </c>
      <c r="I46" s="117">
        <v>0</v>
      </c>
      <c r="J46" s="117">
        <v>189778</v>
      </c>
      <c r="K46" s="117">
        <v>0</v>
      </c>
      <c r="L46" s="117">
        <v>12109</v>
      </c>
      <c r="M46" s="117">
        <v>0</v>
      </c>
      <c r="N46" s="117">
        <v>0</v>
      </c>
      <c r="O46" s="117">
        <v>262476</v>
      </c>
      <c r="P46" s="117">
        <v>182582</v>
      </c>
      <c r="Q46" s="120">
        <v>1460565</v>
      </c>
    </row>
    <row r="47" spans="2:17" ht="28.5" customHeight="1" x14ac:dyDescent="0.25">
      <c r="B47" s="114" t="s">
        <v>50</v>
      </c>
      <c r="C47" s="117">
        <v>14656</v>
      </c>
      <c r="D47" s="117">
        <v>282263</v>
      </c>
      <c r="E47" s="117">
        <v>853</v>
      </c>
      <c r="F47" s="117">
        <v>1889306</v>
      </c>
      <c r="G47" s="117">
        <v>42270</v>
      </c>
      <c r="H47" s="117">
        <v>321440</v>
      </c>
      <c r="I47" s="117">
        <v>2270</v>
      </c>
      <c r="J47" s="117">
        <v>379203</v>
      </c>
      <c r="K47" s="117">
        <v>0</v>
      </c>
      <c r="L47" s="117">
        <v>471936</v>
      </c>
      <c r="M47" s="117">
        <v>188410</v>
      </c>
      <c r="N47" s="117">
        <v>477</v>
      </c>
      <c r="O47" s="117">
        <v>2209766</v>
      </c>
      <c r="P47" s="117">
        <v>520122</v>
      </c>
      <c r="Q47" s="120">
        <v>6322973</v>
      </c>
    </row>
    <row r="48" spans="2:17" ht="28.5" customHeight="1" x14ac:dyDescent="0.25">
      <c r="B48" s="118" t="s">
        <v>47</v>
      </c>
      <c r="C48" s="119">
        <f>SUM(C45:C47)</f>
        <v>21072</v>
      </c>
      <c r="D48" s="119">
        <f t="shared" ref="D48:O48" si="1">SUM(D45:D47)</f>
        <v>407485</v>
      </c>
      <c r="E48" s="119">
        <f t="shared" si="1"/>
        <v>855</v>
      </c>
      <c r="F48" s="119">
        <f t="shared" si="1"/>
        <v>2590713</v>
      </c>
      <c r="G48" s="119">
        <f t="shared" si="1"/>
        <v>50762</v>
      </c>
      <c r="H48" s="119">
        <f t="shared" si="1"/>
        <v>423933</v>
      </c>
      <c r="I48" s="119">
        <f t="shared" si="1"/>
        <v>3941</v>
      </c>
      <c r="J48" s="119">
        <f t="shared" si="1"/>
        <v>651909</v>
      </c>
      <c r="K48" s="119">
        <f t="shared" si="1"/>
        <v>0</v>
      </c>
      <c r="L48" s="119">
        <f t="shared" si="1"/>
        <v>490751</v>
      </c>
      <c r="M48" s="119">
        <f t="shared" si="1"/>
        <v>188410</v>
      </c>
      <c r="N48" s="119">
        <f t="shared" si="1"/>
        <v>477</v>
      </c>
      <c r="O48" s="119">
        <f t="shared" si="1"/>
        <v>2898894</v>
      </c>
      <c r="P48" s="119">
        <f>SUM(P45:P47)</f>
        <v>717823</v>
      </c>
      <c r="Q48" s="119">
        <f>SUM(Q45:Q47)</f>
        <v>8447027</v>
      </c>
    </row>
    <row r="49" spans="2:17" s="28" customFormat="1" ht="19.5" customHeight="1" x14ac:dyDescent="0.25">
      <c r="B49" s="280" t="s">
        <v>52</v>
      </c>
      <c r="C49" s="280"/>
      <c r="D49" s="280"/>
      <c r="E49" s="280"/>
      <c r="F49" s="280"/>
      <c r="G49" s="280"/>
      <c r="H49" s="280"/>
      <c r="I49" s="280"/>
      <c r="J49" s="280"/>
      <c r="K49" s="280"/>
      <c r="L49" s="280"/>
      <c r="M49" s="280"/>
      <c r="N49" s="280"/>
      <c r="O49" s="280"/>
      <c r="P49" s="280"/>
      <c r="Q49" s="280"/>
    </row>
    <row r="50" spans="2:17" ht="19.5" customHeight="1" x14ac:dyDescent="0.25">
      <c r="B50" s="11"/>
    </row>
  </sheetData>
  <sheetProtection password="E931" sheet="1" objects="1" scenarios="1"/>
  <sortState ref="B6:Q41">
    <sortCondition ref="B6:B41"/>
  </sortState>
  <mergeCells count="4">
    <mergeCell ref="B3:Q3"/>
    <mergeCell ref="B5:Q5"/>
    <mergeCell ref="B44:Q44"/>
    <mergeCell ref="B49:Q49"/>
  </mergeCells>
  <pageMargins left="0.7" right="0.7" top="0.75" bottom="0.75" header="0.3" footer="0.3"/>
  <pageSetup scale="3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2:S54"/>
  <sheetViews>
    <sheetView showGridLines="0" zoomScale="80" zoomScaleNormal="80" workbookViewId="0">
      <selection activeCell="B57" sqref="B57"/>
    </sheetView>
  </sheetViews>
  <sheetFormatPr defaultRowHeight="15" x14ac:dyDescent="0.25"/>
  <cols>
    <col min="1" max="1" width="8" style="11" customWidth="1"/>
    <col min="2" max="2" width="49.28515625" style="24" customWidth="1"/>
    <col min="3" max="17" width="19.5703125" style="11" customWidth="1"/>
    <col min="18" max="18" width="21.7109375" style="11" customWidth="1"/>
    <col min="19" max="19" width="14.5703125" style="11" bestFit="1" customWidth="1"/>
    <col min="20" max="16384" width="9.140625" style="11"/>
  </cols>
  <sheetData>
    <row r="2" spans="2:18" ht="15.75" customHeight="1" x14ac:dyDescent="0.25"/>
    <row r="3" spans="2:18" ht="15.75" customHeight="1" x14ac:dyDescent="0.25"/>
    <row r="4" spans="2:18" ht="19.5" customHeight="1" x14ac:dyDescent="0.25">
      <c r="B4" s="277" t="s">
        <v>284</v>
      </c>
      <c r="C4" s="277"/>
      <c r="D4" s="277"/>
      <c r="E4" s="277"/>
      <c r="F4" s="277"/>
      <c r="G4" s="277"/>
      <c r="H4" s="277"/>
      <c r="I4" s="277"/>
      <c r="J4" s="277"/>
      <c r="K4" s="277"/>
      <c r="L4" s="277"/>
      <c r="M4" s="277"/>
      <c r="N4" s="277"/>
      <c r="O4" s="277"/>
      <c r="P4" s="277"/>
      <c r="Q4" s="277"/>
      <c r="R4" s="13"/>
    </row>
    <row r="5" spans="2:18" s="123" customFormat="1" ht="45" x14ac:dyDescent="0.25">
      <c r="B5" s="184" t="s">
        <v>0</v>
      </c>
      <c r="C5" s="184" t="s">
        <v>91</v>
      </c>
      <c r="D5" s="184" t="s">
        <v>92</v>
      </c>
      <c r="E5" s="184" t="s">
        <v>93</v>
      </c>
      <c r="F5" s="184" t="s">
        <v>94</v>
      </c>
      <c r="G5" s="184" t="s">
        <v>95</v>
      </c>
      <c r="H5" s="184" t="s">
        <v>96</v>
      </c>
      <c r="I5" s="184" t="s">
        <v>97</v>
      </c>
      <c r="J5" s="184" t="s">
        <v>98</v>
      </c>
      <c r="K5" s="184" t="s">
        <v>99</v>
      </c>
      <c r="L5" s="184" t="s">
        <v>100</v>
      </c>
      <c r="M5" s="184" t="s">
        <v>101</v>
      </c>
      <c r="N5" s="184" t="s">
        <v>102</v>
      </c>
      <c r="O5" s="184" t="s">
        <v>103</v>
      </c>
      <c r="P5" s="184" t="s">
        <v>104</v>
      </c>
      <c r="Q5" s="184" t="s">
        <v>105</v>
      </c>
      <c r="R5" s="122"/>
    </row>
    <row r="6" spans="2:18" ht="28.5" customHeight="1" x14ac:dyDescent="0.25">
      <c r="B6" s="278" t="s">
        <v>16</v>
      </c>
      <c r="C6" s="278"/>
      <c r="D6" s="278"/>
      <c r="E6" s="278"/>
      <c r="F6" s="278"/>
      <c r="G6" s="278"/>
      <c r="H6" s="278"/>
      <c r="I6" s="278"/>
      <c r="J6" s="278"/>
      <c r="K6" s="278"/>
      <c r="L6" s="278"/>
      <c r="M6" s="278"/>
      <c r="N6" s="278"/>
      <c r="O6" s="278"/>
      <c r="P6" s="278"/>
      <c r="Q6" s="278"/>
      <c r="R6" s="13"/>
    </row>
    <row r="7" spans="2:18" ht="28.5" customHeight="1" x14ac:dyDescent="0.25">
      <c r="B7" s="114" t="s">
        <v>17</v>
      </c>
      <c r="C7" s="115">
        <v>0</v>
      </c>
      <c r="D7" s="115">
        <v>0</v>
      </c>
      <c r="E7" s="115">
        <v>93</v>
      </c>
      <c r="F7" s="115">
        <v>0</v>
      </c>
      <c r="G7" s="115">
        <v>0</v>
      </c>
      <c r="H7" s="115">
        <v>876</v>
      </c>
      <c r="I7" s="115">
        <v>0</v>
      </c>
      <c r="J7" s="115">
        <v>0</v>
      </c>
      <c r="K7" s="115">
        <v>0</v>
      </c>
      <c r="L7" s="115">
        <v>12577</v>
      </c>
      <c r="M7" s="115">
        <v>-1616</v>
      </c>
      <c r="N7" s="115">
        <v>3644</v>
      </c>
      <c r="O7" s="115">
        <v>3800355</v>
      </c>
      <c r="P7" s="115">
        <v>10441</v>
      </c>
      <c r="Q7" s="116">
        <v>3826369</v>
      </c>
      <c r="R7" s="13"/>
    </row>
    <row r="8" spans="2:18" ht="28.5" customHeight="1" x14ac:dyDescent="0.25">
      <c r="B8" s="114" t="s">
        <v>18</v>
      </c>
      <c r="C8" s="115">
        <v>0</v>
      </c>
      <c r="D8" s="115">
        <v>-14796</v>
      </c>
      <c r="E8" s="115">
        <v>11400</v>
      </c>
      <c r="F8" s="115">
        <v>1368</v>
      </c>
      <c r="G8" s="115">
        <v>6974</v>
      </c>
      <c r="H8" s="115">
        <v>1722</v>
      </c>
      <c r="I8" s="115">
        <v>538267</v>
      </c>
      <c r="J8" s="115">
        <v>455232</v>
      </c>
      <c r="K8" s="115">
        <v>190574</v>
      </c>
      <c r="L8" s="115">
        <v>115480</v>
      </c>
      <c r="M8" s="115">
        <v>4142</v>
      </c>
      <c r="N8" s="115">
        <v>99036</v>
      </c>
      <c r="O8" s="115">
        <v>0</v>
      </c>
      <c r="P8" s="115">
        <v>1426</v>
      </c>
      <c r="Q8" s="116">
        <v>1410825</v>
      </c>
      <c r="R8" s="13"/>
    </row>
    <row r="9" spans="2:18" ht="28.5" customHeight="1" x14ac:dyDescent="0.25">
      <c r="B9" s="114" t="s">
        <v>19</v>
      </c>
      <c r="C9" s="117">
        <v>9064</v>
      </c>
      <c r="D9" s="117">
        <v>2060</v>
      </c>
      <c r="E9" s="117">
        <v>20837</v>
      </c>
      <c r="F9" s="117">
        <v>63049</v>
      </c>
      <c r="G9" s="117">
        <v>22576</v>
      </c>
      <c r="H9" s="117">
        <v>5920</v>
      </c>
      <c r="I9" s="117">
        <v>417134</v>
      </c>
      <c r="J9" s="117">
        <v>144070</v>
      </c>
      <c r="K9" s="117">
        <v>0</v>
      </c>
      <c r="L9" s="117">
        <v>129217</v>
      </c>
      <c r="M9" s="117">
        <v>15763</v>
      </c>
      <c r="N9" s="117">
        <v>19870</v>
      </c>
      <c r="O9" s="117">
        <v>0</v>
      </c>
      <c r="P9" s="117">
        <v>0</v>
      </c>
      <c r="Q9" s="116">
        <v>849561</v>
      </c>
      <c r="R9" s="13"/>
    </row>
    <row r="10" spans="2:18" ht="28.5" customHeight="1" x14ac:dyDescent="0.25">
      <c r="B10" s="114" t="s">
        <v>202</v>
      </c>
      <c r="C10" s="117">
        <v>-1</v>
      </c>
      <c r="D10" s="117">
        <v>496</v>
      </c>
      <c r="E10" s="117">
        <v>32104</v>
      </c>
      <c r="F10" s="117">
        <v>6121</v>
      </c>
      <c r="G10" s="117">
        <v>-533</v>
      </c>
      <c r="H10" s="117">
        <v>8032</v>
      </c>
      <c r="I10" s="117">
        <v>20684</v>
      </c>
      <c r="J10" s="117">
        <v>14030</v>
      </c>
      <c r="K10" s="117">
        <v>0</v>
      </c>
      <c r="L10" s="117">
        <v>72</v>
      </c>
      <c r="M10" s="117">
        <v>595</v>
      </c>
      <c r="N10" s="117">
        <v>7909</v>
      </c>
      <c r="O10" s="117">
        <v>0</v>
      </c>
      <c r="P10" s="117">
        <v>51</v>
      </c>
      <c r="Q10" s="116">
        <v>89560</v>
      </c>
      <c r="R10" s="13"/>
    </row>
    <row r="11" spans="2:18" ht="28.5" customHeight="1" x14ac:dyDescent="0.25">
      <c r="B11" s="114" t="s">
        <v>20</v>
      </c>
      <c r="C11" s="117">
        <v>-245</v>
      </c>
      <c r="D11" s="117">
        <v>49701</v>
      </c>
      <c r="E11" s="117">
        <v>14217</v>
      </c>
      <c r="F11" s="117">
        <v>160416</v>
      </c>
      <c r="G11" s="117">
        <v>-48655</v>
      </c>
      <c r="H11" s="117">
        <v>54694</v>
      </c>
      <c r="I11" s="117">
        <v>919111</v>
      </c>
      <c r="J11" s="117">
        <v>732013</v>
      </c>
      <c r="K11" s="117">
        <v>0</v>
      </c>
      <c r="L11" s="117">
        <v>86504</v>
      </c>
      <c r="M11" s="117">
        <v>101019</v>
      </c>
      <c r="N11" s="117">
        <v>366790</v>
      </c>
      <c r="O11" s="117">
        <v>1545273</v>
      </c>
      <c r="P11" s="117">
        <v>-42699</v>
      </c>
      <c r="Q11" s="116">
        <v>3938138</v>
      </c>
      <c r="R11" s="13"/>
    </row>
    <row r="12" spans="2:18" ht="28.5" customHeight="1" x14ac:dyDescent="0.25">
      <c r="B12" s="114" t="s">
        <v>194</v>
      </c>
      <c r="C12" s="117">
        <v>0</v>
      </c>
      <c r="D12" s="117">
        <v>2933</v>
      </c>
      <c r="E12" s="117">
        <v>8358</v>
      </c>
      <c r="F12" s="117">
        <v>75076</v>
      </c>
      <c r="G12" s="117">
        <v>-10787</v>
      </c>
      <c r="H12" s="117">
        <v>27479</v>
      </c>
      <c r="I12" s="117">
        <v>961327</v>
      </c>
      <c r="J12" s="117">
        <v>492868</v>
      </c>
      <c r="K12" s="117">
        <v>0</v>
      </c>
      <c r="L12" s="117">
        <v>41659</v>
      </c>
      <c r="M12" s="117">
        <v>64842</v>
      </c>
      <c r="N12" s="117">
        <v>68131</v>
      </c>
      <c r="O12" s="117">
        <v>1924708</v>
      </c>
      <c r="P12" s="117">
        <v>359658</v>
      </c>
      <c r="Q12" s="116">
        <v>4016253</v>
      </c>
      <c r="R12" s="13"/>
    </row>
    <row r="13" spans="2:18" ht="28.5" customHeight="1" x14ac:dyDescent="0.25">
      <c r="B13" s="114" t="s">
        <v>21</v>
      </c>
      <c r="C13" s="117">
        <v>0</v>
      </c>
      <c r="D13" s="117">
        <v>5594</v>
      </c>
      <c r="E13" s="117">
        <v>3846</v>
      </c>
      <c r="F13" s="117">
        <v>-397</v>
      </c>
      <c r="G13" s="117">
        <v>-6240</v>
      </c>
      <c r="H13" s="117">
        <v>29131</v>
      </c>
      <c r="I13" s="117">
        <v>371479</v>
      </c>
      <c r="J13" s="117">
        <v>388900</v>
      </c>
      <c r="K13" s="117">
        <v>0</v>
      </c>
      <c r="L13" s="117">
        <v>-2127</v>
      </c>
      <c r="M13" s="117">
        <v>7811</v>
      </c>
      <c r="N13" s="117">
        <v>133945</v>
      </c>
      <c r="O13" s="117">
        <v>0</v>
      </c>
      <c r="P13" s="117">
        <v>-415</v>
      </c>
      <c r="Q13" s="116">
        <v>931527</v>
      </c>
      <c r="R13" s="13"/>
    </row>
    <row r="14" spans="2:18" ht="28.5" customHeight="1" x14ac:dyDescent="0.25">
      <c r="B14" s="114" t="s">
        <v>22</v>
      </c>
      <c r="C14" s="117">
        <v>0</v>
      </c>
      <c r="D14" s="117">
        <v>18902</v>
      </c>
      <c r="E14" s="117">
        <v>14701</v>
      </c>
      <c r="F14" s="117">
        <v>107885</v>
      </c>
      <c r="G14" s="117">
        <v>89654</v>
      </c>
      <c r="H14" s="117">
        <v>21559</v>
      </c>
      <c r="I14" s="117">
        <v>1992246</v>
      </c>
      <c r="J14" s="117">
        <v>1467197</v>
      </c>
      <c r="K14" s="117">
        <v>0</v>
      </c>
      <c r="L14" s="117">
        <v>89781</v>
      </c>
      <c r="M14" s="117">
        <v>124718</v>
      </c>
      <c r="N14" s="117">
        <v>184597</v>
      </c>
      <c r="O14" s="117">
        <v>1358749</v>
      </c>
      <c r="P14" s="117">
        <v>146992</v>
      </c>
      <c r="Q14" s="116">
        <v>5616982</v>
      </c>
      <c r="R14" s="13"/>
    </row>
    <row r="15" spans="2:18" ht="28.5" customHeight="1" x14ac:dyDescent="0.25">
      <c r="B15" s="114" t="s">
        <v>23</v>
      </c>
      <c r="C15" s="117">
        <v>1703</v>
      </c>
      <c r="D15" s="117">
        <v>15823</v>
      </c>
      <c r="E15" s="117">
        <v>-6242</v>
      </c>
      <c r="F15" s="117">
        <v>34958</v>
      </c>
      <c r="G15" s="117">
        <v>-21712</v>
      </c>
      <c r="H15" s="117">
        <v>9852</v>
      </c>
      <c r="I15" s="117">
        <v>64522</v>
      </c>
      <c r="J15" s="117">
        <v>31580</v>
      </c>
      <c r="K15" s="117">
        <v>0</v>
      </c>
      <c r="L15" s="117">
        <v>-19544</v>
      </c>
      <c r="M15" s="117">
        <v>-2089</v>
      </c>
      <c r="N15" s="117">
        <v>4149</v>
      </c>
      <c r="O15" s="117">
        <v>0</v>
      </c>
      <c r="P15" s="117">
        <v>603</v>
      </c>
      <c r="Q15" s="116">
        <v>113603</v>
      </c>
      <c r="R15" s="13"/>
    </row>
    <row r="16" spans="2:18" ht="28.5" customHeight="1" x14ac:dyDescent="0.25">
      <c r="B16" s="114" t="s">
        <v>24</v>
      </c>
      <c r="C16" s="117">
        <v>0</v>
      </c>
      <c r="D16" s="117">
        <v>0</v>
      </c>
      <c r="E16" s="117">
        <v>0</v>
      </c>
      <c r="F16" s="117">
        <v>0</v>
      </c>
      <c r="G16" s="117">
        <v>0</v>
      </c>
      <c r="H16" s="117">
        <v>0</v>
      </c>
      <c r="I16" s="117">
        <v>97112</v>
      </c>
      <c r="J16" s="117">
        <v>36443</v>
      </c>
      <c r="K16" s="117">
        <v>1803607</v>
      </c>
      <c r="L16" s="117">
        <v>0</v>
      </c>
      <c r="M16" s="117">
        <v>0</v>
      </c>
      <c r="N16" s="117">
        <v>0</v>
      </c>
      <c r="O16" s="117">
        <v>0</v>
      </c>
      <c r="P16" s="117">
        <v>0</v>
      </c>
      <c r="Q16" s="116">
        <v>1937162</v>
      </c>
      <c r="R16" s="13"/>
    </row>
    <row r="17" spans="2:18" ht="28.5" customHeight="1" x14ac:dyDescent="0.25">
      <c r="B17" s="114" t="s">
        <v>25</v>
      </c>
      <c r="C17" s="117">
        <v>-6</v>
      </c>
      <c r="D17" s="117">
        <v>4765</v>
      </c>
      <c r="E17" s="117">
        <v>2991</v>
      </c>
      <c r="F17" s="117">
        <v>21598</v>
      </c>
      <c r="G17" s="117">
        <v>43524</v>
      </c>
      <c r="H17" s="117">
        <v>28084</v>
      </c>
      <c r="I17" s="117">
        <v>233663</v>
      </c>
      <c r="J17" s="117">
        <v>395275</v>
      </c>
      <c r="K17" s="117">
        <v>49695</v>
      </c>
      <c r="L17" s="117">
        <v>25872</v>
      </c>
      <c r="M17" s="117">
        <v>27371</v>
      </c>
      <c r="N17" s="117">
        <v>29037</v>
      </c>
      <c r="O17" s="117">
        <v>0</v>
      </c>
      <c r="P17" s="117">
        <v>76258</v>
      </c>
      <c r="Q17" s="116">
        <v>938126</v>
      </c>
      <c r="R17" s="13"/>
    </row>
    <row r="18" spans="2:18" ht="28.5" customHeight="1" x14ac:dyDescent="0.25">
      <c r="B18" s="114" t="s">
        <v>26</v>
      </c>
      <c r="C18" s="117">
        <v>-345</v>
      </c>
      <c r="D18" s="117">
        <v>47514</v>
      </c>
      <c r="E18" s="117">
        <v>9237</v>
      </c>
      <c r="F18" s="117">
        <v>46904</v>
      </c>
      <c r="G18" s="117">
        <v>-16864</v>
      </c>
      <c r="H18" s="117">
        <v>29041</v>
      </c>
      <c r="I18" s="117">
        <v>277121</v>
      </c>
      <c r="J18" s="117">
        <v>190786</v>
      </c>
      <c r="K18" s="117">
        <v>77</v>
      </c>
      <c r="L18" s="117">
        <v>28335</v>
      </c>
      <c r="M18" s="117">
        <v>34411</v>
      </c>
      <c r="N18" s="117">
        <v>153182</v>
      </c>
      <c r="O18" s="117">
        <v>250489</v>
      </c>
      <c r="P18" s="117">
        <v>4702</v>
      </c>
      <c r="Q18" s="116">
        <v>1054591</v>
      </c>
      <c r="R18" s="13"/>
    </row>
    <row r="19" spans="2:18" ht="28.5" customHeight="1" x14ac:dyDescent="0.25">
      <c r="B19" s="114" t="s">
        <v>27</v>
      </c>
      <c r="C19" s="117">
        <v>1609</v>
      </c>
      <c r="D19" s="117">
        <v>22270</v>
      </c>
      <c r="E19" s="117">
        <v>11343</v>
      </c>
      <c r="F19" s="117">
        <v>7049</v>
      </c>
      <c r="G19" s="117">
        <v>16451</v>
      </c>
      <c r="H19" s="117">
        <v>57306</v>
      </c>
      <c r="I19" s="117">
        <v>339201</v>
      </c>
      <c r="J19" s="117">
        <v>406597</v>
      </c>
      <c r="K19" s="117">
        <v>-43226</v>
      </c>
      <c r="L19" s="117">
        <v>16002</v>
      </c>
      <c r="M19" s="117">
        <v>167628</v>
      </c>
      <c r="N19" s="117">
        <v>404729</v>
      </c>
      <c r="O19" s="117">
        <v>212012</v>
      </c>
      <c r="P19" s="117">
        <v>-48015</v>
      </c>
      <c r="Q19" s="116">
        <v>1570955</v>
      </c>
      <c r="R19" s="13"/>
    </row>
    <row r="20" spans="2:18" ht="28.5" customHeight="1" x14ac:dyDescent="0.25">
      <c r="B20" s="114" t="s">
        <v>28</v>
      </c>
      <c r="C20" s="117">
        <v>0</v>
      </c>
      <c r="D20" s="117">
        <v>225581</v>
      </c>
      <c r="E20" s="117">
        <v>13590</v>
      </c>
      <c r="F20" s="117">
        <v>79301</v>
      </c>
      <c r="G20" s="117">
        <v>26612</v>
      </c>
      <c r="H20" s="117">
        <v>98161</v>
      </c>
      <c r="I20" s="117">
        <v>607730</v>
      </c>
      <c r="J20" s="117">
        <v>426772</v>
      </c>
      <c r="K20" s="117">
        <v>0</v>
      </c>
      <c r="L20" s="117">
        <v>6651</v>
      </c>
      <c r="M20" s="117">
        <v>34533</v>
      </c>
      <c r="N20" s="117">
        <v>191234</v>
      </c>
      <c r="O20" s="117">
        <v>0</v>
      </c>
      <c r="P20" s="117">
        <v>72</v>
      </c>
      <c r="Q20" s="116">
        <v>1710236</v>
      </c>
      <c r="R20" s="13"/>
    </row>
    <row r="21" spans="2:18" ht="28.5" customHeight="1" x14ac:dyDescent="0.25">
      <c r="B21" s="114" t="s">
        <v>29</v>
      </c>
      <c r="C21" s="117">
        <v>-1129</v>
      </c>
      <c r="D21" s="117">
        <v>50274</v>
      </c>
      <c r="E21" s="117">
        <v>26579</v>
      </c>
      <c r="F21" s="117">
        <v>24711</v>
      </c>
      <c r="G21" s="117">
        <v>15851</v>
      </c>
      <c r="H21" s="117">
        <v>7808</v>
      </c>
      <c r="I21" s="117">
        <v>571255</v>
      </c>
      <c r="J21" s="117">
        <v>282559</v>
      </c>
      <c r="K21" s="117">
        <v>-3383</v>
      </c>
      <c r="L21" s="117">
        <v>45763</v>
      </c>
      <c r="M21" s="117">
        <v>50191</v>
      </c>
      <c r="N21" s="117">
        <v>99165</v>
      </c>
      <c r="O21" s="117">
        <v>305839</v>
      </c>
      <c r="P21" s="117">
        <v>25878</v>
      </c>
      <c r="Q21" s="116">
        <v>1501360</v>
      </c>
      <c r="R21" s="13"/>
    </row>
    <row r="22" spans="2:18" ht="28.5" customHeight="1" x14ac:dyDescent="0.25">
      <c r="B22" s="114" t="s">
        <v>30</v>
      </c>
      <c r="C22" s="117">
        <v>10163</v>
      </c>
      <c r="D22" s="117">
        <v>14771</v>
      </c>
      <c r="E22" s="117">
        <v>17581</v>
      </c>
      <c r="F22" s="117">
        <v>113467</v>
      </c>
      <c r="G22" s="117">
        <v>26116</v>
      </c>
      <c r="H22" s="117">
        <v>34109</v>
      </c>
      <c r="I22" s="117">
        <v>962400</v>
      </c>
      <c r="J22" s="117">
        <v>347356</v>
      </c>
      <c r="K22" s="117">
        <v>0</v>
      </c>
      <c r="L22" s="117">
        <v>64093</v>
      </c>
      <c r="M22" s="117">
        <v>120388</v>
      </c>
      <c r="N22" s="117">
        <v>217448</v>
      </c>
      <c r="O22" s="117">
        <v>240145</v>
      </c>
      <c r="P22" s="117">
        <v>2725</v>
      </c>
      <c r="Q22" s="116">
        <v>2170762</v>
      </c>
      <c r="R22" s="13"/>
    </row>
    <row r="23" spans="2:18" ht="28.5" customHeight="1" x14ac:dyDescent="0.25">
      <c r="B23" s="114" t="s">
        <v>31</v>
      </c>
      <c r="C23" s="117">
        <v>0</v>
      </c>
      <c r="D23" s="117">
        <v>22394</v>
      </c>
      <c r="E23" s="117">
        <v>17441</v>
      </c>
      <c r="F23" s="117">
        <v>23605</v>
      </c>
      <c r="G23" s="117">
        <v>12643</v>
      </c>
      <c r="H23" s="117">
        <v>68730</v>
      </c>
      <c r="I23" s="117">
        <v>154155</v>
      </c>
      <c r="J23" s="117">
        <v>13251</v>
      </c>
      <c r="K23" s="117">
        <v>0</v>
      </c>
      <c r="L23" s="117">
        <v>11865</v>
      </c>
      <c r="M23" s="117">
        <v>43856</v>
      </c>
      <c r="N23" s="117">
        <v>35086</v>
      </c>
      <c r="O23" s="117">
        <v>0</v>
      </c>
      <c r="P23" s="117">
        <v>13760</v>
      </c>
      <c r="Q23" s="116">
        <v>416785</v>
      </c>
      <c r="R23" s="13"/>
    </row>
    <row r="24" spans="2:18" ht="28.5" customHeight="1" x14ac:dyDescent="0.25">
      <c r="B24" s="114" t="s">
        <v>32</v>
      </c>
      <c r="C24" s="117">
        <v>0</v>
      </c>
      <c r="D24" s="117">
        <v>-16</v>
      </c>
      <c r="E24" s="117">
        <v>29</v>
      </c>
      <c r="F24" s="117">
        <v>-2060</v>
      </c>
      <c r="G24" s="117">
        <v>-2</v>
      </c>
      <c r="H24" s="117">
        <v>18</v>
      </c>
      <c r="I24" s="117">
        <v>117394</v>
      </c>
      <c r="J24" s="117">
        <v>71799</v>
      </c>
      <c r="K24" s="117">
        <v>841110</v>
      </c>
      <c r="L24" s="117">
        <v>750</v>
      </c>
      <c r="M24" s="117">
        <v>2446</v>
      </c>
      <c r="N24" s="117">
        <v>265</v>
      </c>
      <c r="O24" s="117">
        <v>0</v>
      </c>
      <c r="P24" s="117">
        <v>0</v>
      </c>
      <c r="Q24" s="116">
        <v>1031733</v>
      </c>
      <c r="R24" s="13"/>
    </row>
    <row r="25" spans="2:18" ht="28.5" customHeight="1" x14ac:dyDescent="0.25">
      <c r="B25" s="114" t="s">
        <v>33</v>
      </c>
      <c r="C25" s="117">
        <v>-159</v>
      </c>
      <c r="D25" s="117">
        <v>28397</v>
      </c>
      <c r="E25" s="117">
        <v>18587</v>
      </c>
      <c r="F25" s="117">
        <v>72471</v>
      </c>
      <c r="G25" s="117">
        <v>102010</v>
      </c>
      <c r="H25" s="117">
        <v>19477</v>
      </c>
      <c r="I25" s="117">
        <v>872436</v>
      </c>
      <c r="J25" s="117">
        <v>357192</v>
      </c>
      <c r="K25" s="117">
        <v>0</v>
      </c>
      <c r="L25" s="117">
        <v>232309</v>
      </c>
      <c r="M25" s="117">
        <v>48547</v>
      </c>
      <c r="N25" s="117">
        <v>-87090</v>
      </c>
      <c r="O25" s="117">
        <v>3867292</v>
      </c>
      <c r="P25" s="117">
        <v>13595</v>
      </c>
      <c r="Q25" s="116">
        <v>5545063</v>
      </c>
      <c r="R25" s="13"/>
    </row>
    <row r="26" spans="2:18" ht="28.5" customHeight="1" x14ac:dyDescent="0.25">
      <c r="B26" s="114" t="s">
        <v>34</v>
      </c>
      <c r="C26" s="117">
        <v>0</v>
      </c>
      <c r="D26" s="117">
        <v>37010</v>
      </c>
      <c r="E26" s="117">
        <v>26019</v>
      </c>
      <c r="F26" s="117">
        <v>39170</v>
      </c>
      <c r="G26" s="117">
        <v>20590</v>
      </c>
      <c r="H26" s="117">
        <v>88329</v>
      </c>
      <c r="I26" s="117">
        <v>211724</v>
      </c>
      <c r="J26" s="117">
        <v>380788</v>
      </c>
      <c r="K26" s="117">
        <v>0</v>
      </c>
      <c r="L26" s="117">
        <v>4926</v>
      </c>
      <c r="M26" s="117">
        <v>102036</v>
      </c>
      <c r="N26" s="117">
        <v>386589</v>
      </c>
      <c r="O26" s="117">
        <v>123256</v>
      </c>
      <c r="P26" s="117">
        <v>575</v>
      </c>
      <c r="Q26" s="116">
        <v>1421012</v>
      </c>
      <c r="R26" s="13"/>
    </row>
    <row r="27" spans="2:18" ht="28.5" customHeight="1" x14ac:dyDescent="0.25">
      <c r="B27" s="114" t="s">
        <v>35</v>
      </c>
      <c r="C27" s="117">
        <v>0</v>
      </c>
      <c r="D27" s="117">
        <v>4754</v>
      </c>
      <c r="E27" s="117">
        <v>6622</v>
      </c>
      <c r="F27" s="117">
        <v>11338</v>
      </c>
      <c r="G27" s="117">
        <v>-453</v>
      </c>
      <c r="H27" s="117">
        <v>55694</v>
      </c>
      <c r="I27" s="117">
        <v>759010</v>
      </c>
      <c r="J27" s="117">
        <v>298021</v>
      </c>
      <c r="K27" s="117">
        <v>148</v>
      </c>
      <c r="L27" s="117">
        <v>590</v>
      </c>
      <c r="M27" s="117">
        <v>12340</v>
      </c>
      <c r="N27" s="117">
        <v>14925</v>
      </c>
      <c r="O27" s="117">
        <v>0</v>
      </c>
      <c r="P27" s="117">
        <v>26994</v>
      </c>
      <c r="Q27" s="116">
        <v>1189982</v>
      </c>
      <c r="R27" s="13"/>
    </row>
    <row r="28" spans="2:18" ht="28.5" customHeight="1" x14ac:dyDescent="0.25">
      <c r="B28" s="114" t="s">
        <v>36</v>
      </c>
      <c r="C28" s="117">
        <v>0</v>
      </c>
      <c r="D28" s="117">
        <v>3466</v>
      </c>
      <c r="E28" s="117">
        <v>203</v>
      </c>
      <c r="F28" s="117">
        <v>13</v>
      </c>
      <c r="G28" s="117">
        <v>2873</v>
      </c>
      <c r="H28" s="117">
        <v>885</v>
      </c>
      <c r="I28" s="117">
        <v>402894</v>
      </c>
      <c r="J28" s="117">
        <v>627299</v>
      </c>
      <c r="K28" s="117">
        <v>0</v>
      </c>
      <c r="L28" s="117">
        <v>7952</v>
      </c>
      <c r="M28" s="117">
        <v>212</v>
      </c>
      <c r="N28" s="117">
        <v>21404</v>
      </c>
      <c r="O28" s="117">
        <v>1111750</v>
      </c>
      <c r="P28" s="117">
        <v>6315</v>
      </c>
      <c r="Q28" s="116">
        <v>2185267</v>
      </c>
      <c r="R28" s="13"/>
    </row>
    <row r="29" spans="2:18" ht="28.5" customHeight="1" x14ac:dyDescent="0.25">
      <c r="B29" s="114" t="s">
        <v>37</v>
      </c>
      <c r="C29" s="117">
        <v>0</v>
      </c>
      <c r="D29" s="117">
        <v>33339</v>
      </c>
      <c r="E29" s="117">
        <v>15624</v>
      </c>
      <c r="F29" s="117">
        <v>43281</v>
      </c>
      <c r="G29" s="117">
        <v>6672</v>
      </c>
      <c r="H29" s="117">
        <v>39227</v>
      </c>
      <c r="I29" s="117">
        <v>173748</v>
      </c>
      <c r="J29" s="117">
        <v>141923</v>
      </c>
      <c r="K29" s="117">
        <v>0</v>
      </c>
      <c r="L29" s="117">
        <v>4411</v>
      </c>
      <c r="M29" s="117">
        <v>11147</v>
      </c>
      <c r="N29" s="117">
        <v>159358</v>
      </c>
      <c r="O29" s="117">
        <v>0</v>
      </c>
      <c r="P29" s="117">
        <v>956</v>
      </c>
      <c r="Q29" s="116">
        <v>629683</v>
      </c>
      <c r="R29" s="13"/>
    </row>
    <row r="30" spans="2:18" ht="28.5" customHeight="1" x14ac:dyDescent="0.25">
      <c r="B30" s="114" t="s">
        <v>38</v>
      </c>
      <c r="C30" s="117">
        <v>0</v>
      </c>
      <c r="D30" s="117">
        <v>38503</v>
      </c>
      <c r="E30" s="117">
        <v>23826</v>
      </c>
      <c r="F30" s="117">
        <v>71112</v>
      </c>
      <c r="G30" s="117">
        <v>1176</v>
      </c>
      <c r="H30" s="117">
        <v>51641</v>
      </c>
      <c r="I30" s="117">
        <v>314823</v>
      </c>
      <c r="J30" s="117">
        <v>401516</v>
      </c>
      <c r="K30" s="117">
        <v>-3746</v>
      </c>
      <c r="L30" s="117">
        <v>3740</v>
      </c>
      <c r="M30" s="117">
        <v>23109</v>
      </c>
      <c r="N30" s="117">
        <v>280292</v>
      </c>
      <c r="O30" s="117">
        <v>0</v>
      </c>
      <c r="P30" s="117">
        <v>7432</v>
      </c>
      <c r="Q30" s="116">
        <v>1213423</v>
      </c>
      <c r="R30" s="13"/>
    </row>
    <row r="31" spans="2:18" ht="28.5" customHeight="1" x14ac:dyDescent="0.25">
      <c r="B31" s="114" t="s">
        <v>196</v>
      </c>
      <c r="C31" s="117">
        <v>0</v>
      </c>
      <c r="D31" s="117">
        <v>1104</v>
      </c>
      <c r="E31" s="117">
        <v>887</v>
      </c>
      <c r="F31" s="117">
        <v>22054</v>
      </c>
      <c r="G31" s="117">
        <v>3615</v>
      </c>
      <c r="H31" s="117">
        <v>-48</v>
      </c>
      <c r="I31" s="117">
        <v>102190</v>
      </c>
      <c r="J31" s="117">
        <v>132577</v>
      </c>
      <c r="K31" s="117">
        <v>0</v>
      </c>
      <c r="L31" s="117">
        <v>-2637</v>
      </c>
      <c r="M31" s="117">
        <v>19029</v>
      </c>
      <c r="N31" s="117">
        <v>5872</v>
      </c>
      <c r="O31" s="117">
        <v>41548</v>
      </c>
      <c r="P31" s="117">
        <v>-22</v>
      </c>
      <c r="Q31" s="116">
        <v>326170</v>
      </c>
      <c r="R31" s="13"/>
    </row>
    <row r="32" spans="2:18" ht="28.5" customHeight="1" x14ac:dyDescent="0.25">
      <c r="B32" s="114" t="s">
        <v>197</v>
      </c>
      <c r="C32" s="117">
        <v>0</v>
      </c>
      <c r="D32" s="117">
        <v>0</v>
      </c>
      <c r="E32" s="117">
        <v>0</v>
      </c>
      <c r="F32" s="117">
        <v>0</v>
      </c>
      <c r="G32" s="117">
        <v>0</v>
      </c>
      <c r="H32" s="117">
        <v>0</v>
      </c>
      <c r="I32" s="117">
        <v>0</v>
      </c>
      <c r="J32" s="117">
        <v>0</v>
      </c>
      <c r="K32" s="117">
        <v>0</v>
      </c>
      <c r="L32" s="117">
        <v>0</v>
      </c>
      <c r="M32" s="117">
        <v>0</v>
      </c>
      <c r="N32" s="117">
        <v>0</v>
      </c>
      <c r="O32" s="117">
        <v>0</v>
      </c>
      <c r="P32" s="117">
        <v>0</v>
      </c>
      <c r="Q32" s="116">
        <v>0</v>
      </c>
      <c r="R32" s="13"/>
    </row>
    <row r="33" spans="2:18" ht="28.5" customHeight="1" x14ac:dyDescent="0.25">
      <c r="B33" s="114" t="s">
        <v>214</v>
      </c>
      <c r="C33" s="117">
        <v>0</v>
      </c>
      <c r="D33" s="117">
        <v>1455</v>
      </c>
      <c r="E33" s="117">
        <v>637</v>
      </c>
      <c r="F33" s="117">
        <v>-102</v>
      </c>
      <c r="G33" s="117">
        <v>761</v>
      </c>
      <c r="H33" s="117">
        <v>3785</v>
      </c>
      <c r="I33" s="117">
        <v>27057</v>
      </c>
      <c r="J33" s="117">
        <v>15212</v>
      </c>
      <c r="K33" s="117">
        <v>0</v>
      </c>
      <c r="L33" s="117">
        <v>1741</v>
      </c>
      <c r="M33" s="117">
        <v>691</v>
      </c>
      <c r="N33" s="117">
        <v>1091</v>
      </c>
      <c r="O33" s="117">
        <v>0</v>
      </c>
      <c r="P33" s="117">
        <v>2617</v>
      </c>
      <c r="Q33" s="116">
        <v>54946</v>
      </c>
      <c r="R33" s="13"/>
    </row>
    <row r="34" spans="2:18" ht="28.5" customHeight="1" x14ac:dyDescent="0.25">
      <c r="B34" s="114" t="s">
        <v>198</v>
      </c>
      <c r="C34" s="117">
        <v>0</v>
      </c>
      <c r="D34" s="117">
        <v>62</v>
      </c>
      <c r="E34" s="117">
        <v>2725</v>
      </c>
      <c r="F34" s="117">
        <v>19328</v>
      </c>
      <c r="G34" s="117">
        <v>681</v>
      </c>
      <c r="H34" s="117">
        <v>405</v>
      </c>
      <c r="I34" s="117">
        <v>93903</v>
      </c>
      <c r="J34" s="117">
        <v>44907</v>
      </c>
      <c r="K34" s="117">
        <v>0</v>
      </c>
      <c r="L34" s="117">
        <v>792</v>
      </c>
      <c r="M34" s="117">
        <v>7224</v>
      </c>
      <c r="N34" s="117">
        <v>3339</v>
      </c>
      <c r="O34" s="117">
        <v>874491</v>
      </c>
      <c r="P34" s="117">
        <v>-966</v>
      </c>
      <c r="Q34" s="116">
        <v>1046892</v>
      </c>
      <c r="R34" s="13"/>
    </row>
    <row r="35" spans="2:18" ht="28.5" customHeight="1" x14ac:dyDescent="0.25">
      <c r="B35" s="114" t="s">
        <v>199</v>
      </c>
      <c r="C35" s="117">
        <v>0</v>
      </c>
      <c r="D35" s="117">
        <v>20390</v>
      </c>
      <c r="E35" s="117">
        <v>5401</v>
      </c>
      <c r="F35" s="117">
        <v>6787</v>
      </c>
      <c r="G35" s="117">
        <v>-5820</v>
      </c>
      <c r="H35" s="117">
        <v>4559</v>
      </c>
      <c r="I35" s="117">
        <v>195406</v>
      </c>
      <c r="J35" s="117">
        <v>77130</v>
      </c>
      <c r="K35" s="117">
        <v>0</v>
      </c>
      <c r="L35" s="117">
        <v>12053</v>
      </c>
      <c r="M35" s="117">
        <v>4972</v>
      </c>
      <c r="N35" s="117">
        <v>38833</v>
      </c>
      <c r="O35" s="117">
        <v>72317</v>
      </c>
      <c r="P35" s="117">
        <v>-1874</v>
      </c>
      <c r="Q35" s="116">
        <v>430154</v>
      </c>
      <c r="R35" s="13"/>
    </row>
    <row r="36" spans="2:18" ht="28.5" customHeight="1" x14ac:dyDescent="0.25">
      <c r="B36" s="114" t="s">
        <v>215</v>
      </c>
      <c r="C36" s="117">
        <v>0</v>
      </c>
      <c r="D36" s="117">
        <v>4482</v>
      </c>
      <c r="E36" s="117">
        <v>-962</v>
      </c>
      <c r="F36" s="117">
        <v>17165</v>
      </c>
      <c r="G36" s="117">
        <v>-3708</v>
      </c>
      <c r="H36" s="117">
        <v>4154</v>
      </c>
      <c r="I36" s="117">
        <v>276349</v>
      </c>
      <c r="J36" s="117">
        <v>89892</v>
      </c>
      <c r="K36" s="117">
        <v>-20521</v>
      </c>
      <c r="L36" s="117">
        <v>2259</v>
      </c>
      <c r="M36" s="117">
        <v>7140</v>
      </c>
      <c r="N36" s="117">
        <v>8858</v>
      </c>
      <c r="O36" s="117">
        <v>385621</v>
      </c>
      <c r="P36" s="117">
        <v>-854</v>
      </c>
      <c r="Q36" s="116">
        <v>769876</v>
      </c>
      <c r="R36" s="13"/>
    </row>
    <row r="37" spans="2:18" ht="28.5" customHeight="1" x14ac:dyDescent="0.25">
      <c r="B37" s="114" t="s">
        <v>40</v>
      </c>
      <c r="C37" s="117">
        <v>0</v>
      </c>
      <c r="D37" s="117">
        <v>-5031</v>
      </c>
      <c r="E37" s="117">
        <v>752</v>
      </c>
      <c r="F37" s="117">
        <v>-321</v>
      </c>
      <c r="G37" s="117">
        <v>4537</v>
      </c>
      <c r="H37" s="117">
        <v>442</v>
      </c>
      <c r="I37" s="117">
        <v>88651</v>
      </c>
      <c r="J37" s="117">
        <v>75995</v>
      </c>
      <c r="K37" s="117">
        <v>0</v>
      </c>
      <c r="L37" s="117">
        <v>1222</v>
      </c>
      <c r="M37" s="117">
        <v>-42772</v>
      </c>
      <c r="N37" s="117">
        <v>17061</v>
      </c>
      <c r="O37" s="117">
        <v>17047</v>
      </c>
      <c r="P37" s="117">
        <v>30941</v>
      </c>
      <c r="Q37" s="116">
        <v>188524</v>
      </c>
      <c r="R37" s="13"/>
    </row>
    <row r="38" spans="2:18" ht="28.5" customHeight="1" x14ac:dyDescent="0.25">
      <c r="B38" s="114" t="s">
        <v>41</v>
      </c>
      <c r="C38" s="117">
        <v>0</v>
      </c>
      <c r="D38" s="117">
        <v>2812</v>
      </c>
      <c r="E38" s="117">
        <v>3489</v>
      </c>
      <c r="F38" s="117">
        <v>15618</v>
      </c>
      <c r="G38" s="117">
        <v>2010</v>
      </c>
      <c r="H38" s="117">
        <v>33011</v>
      </c>
      <c r="I38" s="117">
        <v>64431</v>
      </c>
      <c r="J38" s="117">
        <v>41801</v>
      </c>
      <c r="K38" s="117">
        <v>0</v>
      </c>
      <c r="L38" s="117">
        <v>-287</v>
      </c>
      <c r="M38" s="117">
        <v>28609</v>
      </c>
      <c r="N38" s="117">
        <v>58307</v>
      </c>
      <c r="O38" s="117">
        <v>3287</v>
      </c>
      <c r="P38" s="117">
        <v>1466</v>
      </c>
      <c r="Q38" s="116">
        <v>254554</v>
      </c>
      <c r="R38" s="13"/>
    </row>
    <row r="39" spans="2:18" ht="28.5" customHeight="1" x14ac:dyDescent="0.25">
      <c r="B39" s="114" t="s">
        <v>42</v>
      </c>
      <c r="C39" s="117">
        <v>0</v>
      </c>
      <c r="D39" s="117">
        <v>5969</v>
      </c>
      <c r="E39" s="117">
        <v>-8432</v>
      </c>
      <c r="F39" s="117">
        <v>17840</v>
      </c>
      <c r="G39" s="117">
        <v>10268</v>
      </c>
      <c r="H39" s="117">
        <v>11605</v>
      </c>
      <c r="I39" s="117">
        <v>256969</v>
      </c>
      <c r="J39" s="117">
        <v>164374</v>
      </c>
      <c r="K39" s="117">
        <v>0</v>
      </c>
      <c r="L39" s="117">
        <v>16825</v>
      </c>
      <c r="M39" s="117">
        <v>24117</v>
      </c>
      <c r="N39" s="117">
        <v>-32749</v>
      </c>
      <c r="O39" s="117">
        <v>0</v>
      </c>
      <c r="P39" s="117">
        <v>1239</v>
      </c>
      <c r="Q39" s="116">
        <v>468025</v>
      </c>
      <c r="R39" s="13"/>
    </row>
    <row r="40" spans="2:18" ht="28.5" customHeight="1" x14ac:dyDescent="0.25">
      <c r="B40" s="114" t="s">
        <v>43</v>
      </c>
      <c r="C40" s="117">
        <v>0</v>
      </c>
      <c r="D40" s="117">
        <v>492</v>
      </c>
      <c r="E40" s="117">
        <v>444</v>
      </c>
      <c r="F40" s="117">
        <v>3441</v>
      </c>
      <c r="G40" s="117">
        <v>402</v>
      </c>
      <c r="H40" s="117">
        <v>-112</v>
      </c>
      <c r="I40" s="117">
        <v>302033</v>
      </c>
      <c r="J40" s="117">
        <v>143542</v>
      </c>
      <c r="K40" s="117">
        <v>0</v>
      </c>
      <c r="L40" s="117">
        <v>1683</v>
      </c>
      <c r="M40" s="117">
        <v>-1459</v>
      </c>
      <c r="N40" s="117">
        <v>6777</v>
      </c>
      <c r="O40" s="117">
        <v>0</v>
      </c>
      <c r="P40" s="117">
        <v>6209</v>
      </c>
      <c r="Q40" s="116">
        <v>463452</v>
      </c>
      <c r="R40" s="13"/>
    </row>
    <row r="41" spans="2:18" ht="28.5" customHeight="1" x14ac:dyDescent="0.25">
      <c r="B41" s="114" t="s">
        <v>44</v>
      </c>
      <c r="C41" s="117">
        <v>0</v>
      </c>
      <c r="D41" s="117">
        <v>7888</v>
      </c>
      <c r="E41" s="117">
        <v>1974</v>
      </c>
      <c r="F41" s="117">
        <v>450</v>
      </c>
      <c r="G41" s="117">
        <v>3547</v>
      </c>
      <c r="H41" s="117">
        <v>-1589</v>
      </c>
      <c r="I41" s="117">
        <v>74853</v>
      </c>
      <c r="J41" s="117">
        <v>15025</v>
      </c>
      <c r="K41" s="117">
        <v>0</v>
      </c>
      <c r="L41" s="117">
        <v>60</v>
      </c>
      <c r="M41" s="117">
        <v>7659</v>
      </c>
      <c r="N41" s="117">
        <v>-1199</v>
      </c>
      <c r="O41" s="117">
        <v>400464</v>
      </c>
      <c r="P41" s="117">
        <v>0</v>
      </c>
      <c r="Q41" s="116">
        <v>509132</v>
      </c>
      <c r="R41" s="13"/>
    </row>
    <row r="42" spans="2:18" ht="28.5" customHeight="1" x14ac:dyDescent="0.25">
      <c r="B42" s="114" t="s">
        <v>45</v>
      </c>
      <c r="C42" s="117">
        <v>0</v>
      </c>
      <c r="D42" s="117">
        <v>-2484</v>
      </c>
      <c r="E42" s="117">
        <v>21520</v>
      </c>
      <c r="F42" s="117">
        <v>31456</v>
      </c>
      <c r="G42" s="117">
        <v>5477</v>
      </c>
      <c r="H42" s="117">
        <v>24408</v>
      </c>
      <c r="I42" s="117">
        <v>1123817</v>
      </c>
      <c r="J42" s="117">
        <v>496597</v>
      </c>
      <c r="K42" s="117">
        <v>0</v>
      </c>
      <c r="L42" s="117">
        <v>13047</v>
      </c>
      <c r="M42" s="117">
        <v>42059</v>
      </c>
      <c r="N42" s="117">
        <v>48772</v>
      </c>
      <c r="O42" s="117">
        <v>3188745</v>
      </c>
      <c r="P42" s="117">
        <v>46434</v>
      </c>
      <c r="Q42" s="116">
        <v>5039848</v>
      </c>
      <c r="R42" s="13"/>
    </row>
    <row r="43" spans="2:18" ht="28.5" customHeight="1" x14ac:dyDescent="0.25">
      <c r="B43" s="114" t="s">
        <v>46</v>
      </c>
      <c r="C43" s="117">
        <v>0</v>
      </c>
      <c r="D43" s="117">
        <v>0</v>
      </c>
      <c r="E43" s="117">
        <v>0</v>
      </c>
      <c r="F43" s="117">
        <v>0</v>
      </c>
      <c r="G43" s="117">
        <v>0</v>
      </c>
      <c r="H43" s="117">
        <v>0</v>
      </c>
      <c r="I43" s="117">
        <v>0</v>
      </c>
      <c r="J43" s="117">
        <v>0</v>
      </c>
      <c r="K43" s="117">
        <v>0</v>
      </c>
      <c r="L43" s="117">
        <v>0</v>
      </c>
      <c r="M43" s="117">
        <v>0</v>
      </c>
      <c r="N43" s="117">
        <v>0</v>
      </c>
      <c r="O43" s="117">
        <v>0</v>
      </c>
      <c r="P43" s="117">
        <v>0</v>
      </c>
      <c r="Q43" s="116">
        <v>0</v>
      </c>
      <c r="R43" s="13"/>
    </row>
    <row r="44" spans="2:18" ht="28.5" customHeight="1" x14ac:dyDescent="0.25">
      <c r="B44" s="118" t="s">
        <v>47</v>
      </c>
      <c r="C44" s="119">
        <f t="shared" ref="C44:P44" si="0">SUM(C7:C43)</f>
        <v>20654</v>
      </c>
      <c r="D44" s="119">
        <f t="shared" si="0"/>
        <v>650874</v>
      </c>
      <c r="E44" s="119">
        <f t="shared" si="0"/>
        <v>317421</v>
      </c>
      <c r="F44" s="119">
        <f t="shared" si="0"/>
        <v>1134152</v>
      </c>
      <c r="G44" s="119">
        <f t="shared" si="0"/>
        <v>310246</v>
      </c>
      <c r="H44" s="119">
        <f t="shared" si="0"/>
        <v>818395</v>
      </c>
      <c r="I44" s="119">
        <f t="shared" si="0"/>
        <v>13985095</v>
      </c>
      <c r="J44" s="119">
        <f t="shared" si="0"/>
        <v>9400519</v>
      </c>
      <c r="K44" s="119">
        <f t="shared" si="0"/>
        <v>2814335</v>
      </c>
      <c r="L44" s="119">
        <f t="shared" si="0"/>
        <v>953636</v>
      </c>
      <c r="M44" s="119">
        <f t="shared" si="0"/>
        <v>1090669</v>
      </c>
      <c r="N44" s="119">
        <f t="shared" si="0"/>
        <v>2948657</v>
      </c>
      <c r="O44" s="119">
        <f t="shared" si="0"/>
        <v>19723388</v>
      </c>
      <c r="P44" s="119">
        <f t="shared" si="0"/>
        <v>692494</v>
      </c>
      <c r="Q44" s="119">
        <f>SUM(C44:P44)</f>
        <v>54860535</v>
      </c>
      <c r="R44" s="13"/>
    </row>
    <row r="45" spans="2:18" ht="28.5" customHeight="1" x14ac:dyDescent="0.25">
      <c r="B45" s="279" t="s">
        <v>48</v>
      </c>
      <c r="C45" s="279"/>
      <c r="D45" s="279"/>
      <c r="E45" s="279"/>
      <c r="F45" s="279"/>
      <c r="G45" s="279"/>
      <c r="H45" s="279"/>
      <c r="I45" s="279"/>
      <c r="J45" s="279"/>
      <c r="K45" s="279"/>
      <c r="L45" s="279"/>
      <c r="M45" s="279"/>
      <c r="N45" s="279"/>
      <c r="O45" s="279"/>
      <c r="P45" s="279"/>
      <c r="Q45" s="279"/>
      <c r="R45" s="13"/>
    </row>
    <row r="46" spans="2:18" ht="28.5" customHeight="1" x14ac:dyDescent="0.25">
      <c r="B46" s="114" t="s">
        <v>49</v>
      </c>
      <c r="C46" s="117">
        <v>7069</v>
      </c>
      <c r="D46" s="117">
        <v>34776</v>
      </c>
      <c r="E46" s="117">
        <v>2</v>
      </c>
      <c r="F46" s="117">
        <v>145253</v>
      </c>
      <c r="G46" s="117">
        <v>11066</v>
      </c>
      <c r="H46" s="117">
        <v>22586</v>
      </c>
      <c r="I46" s="117">
        <v>1671</v>
      </c>
      <c r="J46" s="117">
        <v>91679</v>
      </c>
      <c r="K46" s="117">
        <v>0</v>
      </c>
      <c r="L46" s="117">
        <v>10886</v>
      </c>
      <c r="M46" s="117">
        <v>3</v>
      </c>
      <c r="N46" s="117">
        <v>150</v>
      </c>
      <c r="O46" s="117">
        <v>499865</v>
      </c>
      <c r="P46" s="117">
        <v>27292</v>
      </c>
      <c r="Q46" s="120">
        <v>852298</v>
      </c>
      <c r="R46" s="13"/>
    </row>
    <row r="47" spans="2:18" ht="28.5" customHeight="1" x14ac:dyDescent="0.25">
      <c r="B47" s="114" t="s">
        <v>68</v>
      </c>
      <c r="C47" s="117">
        <v>26</v>
      </c>
      <c r="D47" s="117">
        <v>198521</v>
      </c>
      <c r="E47" s="117">
        <v>0</v>
      </c>
      <c r="F47" s="117">
        <v>589317</v>
      </c>
      <c r="G47" s="117">
        <v>-546</v>
      </c>
      <c r="H47" s="117">
        <v>103919</v>
      </c>
      <c r="I47" s="117">
        <v>0</v>
      </c>
      <c r="J47" s="117">
        <v>303887</v>
      </c>
      <c r="K47" s="117">
        <v>0</v>
      </c>
      <c r="L47" s="117">
        <v>13138</v>
      </c>
      <c r="M47" s="117">
        <v>0</v>
      </c>
      <c r="N47" s="117">
        <v>0</v>
      </c>
      <c r="O47" s="117">
        <v>283824</v>
      </c>
      <c r="P47" s="117">
        <v>174706</v>
      </c>
      <c r="Q47" s="120">
        <v>1666793</v>
      </c>
      <c r="R47" s="13"/>
    </row>
    <row r="48" spans="2:18" ht="28.5" customHeight="1" x14ac:dyDescent="0.25">
      <c r="B48" s="114" t="s">
        <v>50</v>
      </c>
      <c r="C48" s="117">
        <v>11049</v>
      </c>
      <c r="D48" s="117">
        <v>286488</v>
      </c>
      <c r="E48" s="117">
        <v>1096</v>
      </c>
      <c r="F48" s="117">
        <v>2148032</v>
      </c>
      <c r="G48" s="117">
        <v>38485</v>
      </c>
      <c r="H48" s="117">
        <v>348411</v>
      </c>
      <c r="I48" s="117">
        <v>2131</v>
      </c>
      <c r="J48" s="117">
        <v>396485</v>
      </c>
      <c r="K48" s="117">
        <v>0</v>
      </c>
      <c r="L48" s="117">
        <v>496728</v>
      </c>
      <c r="M48" s="117">
        <v>227574</v>
      </c>
      <c r="N48" s="117">
        <v>2613</v>
      </c>
      <c r="O48" s="117">
        <v>2217813</v>
      </c>
      <c r="P48" s="117">
        <v>521753</v>
      </c>
      <c r="Q48" s="120">
        <v>6698657</v>
      </c>
      <c r="R48" s="13"/>
    </row>
    <row r="49" spans="2:19" ht="28.5" customHeight="1" x14ac:dyDescent="0.25">
      <c r="B49" s="118" t="s">
        <v>47</v>
      </c>
      <c r="C49" s="119">
        <f>SUM(C46:C48)</f>
        <v>18144</v>
      </c>
      <c r="D49" s="119">
        <f t="shared" ref="D49:P49" si="1">SUM(D46:D48)</f>
        <v>519785</v>
      </c>
      <c r="E49" s="119">
        <f t="shared" si="1"/>
        <v>1098</v>
      </c>
      <c r="F49" s="119">
        <f t="shared" si="1"/>
        <v>2882602</v>
      </c>
      <c r="G49" s="119">
        <f t="shared" si="1"/>
        <v>49005</v>
      </c>
      <c r="H49" s="119">
        <f t="shared" si="1"/>
        <v>474916</v>
      </c>
      <c r="I49" s="119">
        <f t="shared" si="1"/>
        <v>3802</v>
      </c>
      <c r="J49" s="119">
        <f t="shared" si="1"/>
        <v>792051</v>
      </c>
      <c r="K49" s="119">
        <f t="shared" si="1"/>
        <v>0</v>
      </c>
      <c r="L49" s="119">
        <f t="shared" si="1"/>
        <v>520752</v>
      </c>
      <c r="M49" s="119">
        <f t="shared" si="1"/>
        <v>227577</v>
      </c>
      <c r="N49" s="119">
        <f t="shared" si="1"/>
        <v>2763</v>
      </c>
      <c r="O49" s="119">
        <f t="shared" si="1"/>
        <v>3001502</v>
      </c>
      <c r="P49" s="119">
        <f t="shared" si="1"/>
        <v>723751</v>
      </c>
      <c r="Q49" s="119">
        <f t="shared" ref="Q49" si="2">SUM(C49:P49)</f>
        <v>9217748</v>
      </c>
      <c r="R49" s="13"/>
    </row>
    <row r="50" spans="2:19" ht="18.75" customHeight="1" x14ac:dyDescent="0.25">
      <c r="B50" s="261" t="s">
        <v>52</v>
      </c>
      <c r="C50" s="261"/>
      <c r="D50" s="261"/>
      <c r="E50" s="261"/>
      <c r="F50" s="261"/>
      <c r="G50" s="261"/>
      <c r="H50" s="261"/>
      <c r="I50" s="261"/>
      <c r="J50" s="261"/>
      <c r="K50" s="261"/>
      <c r="L50" s="261"/>
      <c r="M50" s="261"/>
      <c r="N50" s="261"/>
      <c r="O50" s="261"/>
      <c r="P50" s="261"/>
      <c r="Q50" s="261"/>
      <c r="R50" s="65"/>
      <c r="S50" s="10"/>
    </row>
    <row r="51" spans="2:19" x14ac:dyDescent="0.25">
      <c r="C51" s="24"/>
      <c r="D51" s="24"/>
      <c r="E51" s="24"/>
      <c r="F51" s="24"/>
      <c r="G51" s="24"/>
      <c r="H51" s="24"/>
      <c r="I51" s="24"/>
      <c r="J51" s="24"/>
      <c r="K51" s="24"/>
      <c r="L51" s="24"/>
      <c r="M51" s="24"/>
      <c r="N51" s="24"/>
      <c r="O51" s="24"/>
      <c r="P51" s="24"/>
      <c r="Q51" s="24"/>
    </row>
    <row r="52" spans="2:19" x14ac:dyDescent="0.25">
      <c r="C52" s="24"/>
      <c r="D52" s="24"/>
      <c r="E52" s="24"/>
      <c r="F52" s="24"/>
      <c r="G52" s="24"/>
      <c r="H52" s="24"/>
      <c r="I52" s="24"/>
      <c r="J52" s="24"/>
      <c r="K52" s="24"/>
      <c r="L52" s="24"/>
      <c r="M52" s="24"/>
      <c r="N52" s="24"/>
      <c r="O52" s="24"/>
      <c r="P52" s="24"/>
      <c r="Q52" s="24"/>
    </row>
    <row r="53" spans="2:19" x14ac:dyDescent="0.25">
      <c r="C53" s="24"/>
      <c r="D53" s="24"/>
      <c r="E53" s="24"/>
      <c r="F53" s="24"/>
      <c r="G53" s="24"/>
      <c r="H53" s="24"/>
      <c r="I53" s="24"/>
      <c r="J53" s="24"/>
      <c r="K53" s="24"/>
      <c r="L53" s="24"/>
      <c r="M53" s="24"/>
      <c r="N53" s="24"/>
      <c r="O53" s="24"/>
      <c r="P53" s="24"/>
      <c r="Q53" s="24"/>
      <c r="R53" s="36"/>
    </row>
    <row r="54" spans="2:19" x14ac:dyDescent="0.25">
      <c r="C54" s="24"/>
      <c r="D54" s="24"/>
      <c r="E54" s="24"/>
      <c r="F54" s="24"/>
      <c r="G54" s="24"/>
      <c r="H54" s="24"/>
      <c r="I54" s="24"/>
      <c r="J54" s="24"/>
      <c r="K54" s="24"/>
      <c r="L54" s="24"/>
      <c r="M54" s="24"/>
      <c r="N54" s="24"/>
      <c r="O54" s="24"/>
      <c r="P54" s="24"/>
      <c r="Q54" s="24"/>
    </row>
  </sheetData>
  <sheetProtection password="E931" sheet="1" objects="1" scenarios="1"/>
  <sortState ref="B6:Q41">
    <sortCondition ref="B6:B41"/>
  </sortState>
  <mergeCells count="4">
    <mergeCell ref="B4:Q4"/>
    <mergeCell ref="B6:Q6"/>
    <mergeCell ref="B45:Q45"/>
    <mergeCell ref="B50:Q50"/>
  </mergeCells>
  <pageMargins left="0.7" right="0.7" top="0.75" bottom="0.75" header="0.3" footer="0.3"/>
  <pageSetup paperSize="9"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9"/>
  <sheetViews>
    <sheetView showGridLines="0" tabSelected="1" topLeftCell="A3" zoomScaleNormal="100" workbookViewId="0">
      <selection activeCell="E8" sqref="E8"/>
    </sheetView>
  </sheetViews>
  <sheetFormatPr defaultRowHeight="21" customHeight="1" x14ac:dyDescent="0.25"/>
  <cols>
    <col min="1" max="1" width="12.42578125" style="9" customWidth="1"/>
    <col min="2" max="3" width="9.140625" style="9"/>
    <col min="4" max="4" width="28.42578125" style="9" customWidth="1"/>
    <col min="5" max="5" width="50.42578125" style="9" customWidth="1"/>
    <col min="6" max="6" width="25" style="9" customWidth="1"/>
    <col min="7" max="16384" width="9.140625" style="9"/>
  </cols>
  <sheetData>
    <row r="2" spans="2:6" ht="38.25" customHeight="1" thickBot="1" x14ac:dyDescent="0.3"/>
    <row r="3" spans="2:6" ht="62.25" customHeight="1" thickBot="1" x14ac:dyDescent="0.35">
      <c r="B3" s="214" t="s">
        <v>255</v>
      </c>
      <c r="C3" s="215"/>
      <c r="D3" s="215"/>
      <c r="E3" s="215"/>
      <c r="F3" s="216"/>
    </row>
    <row r="4" spans="2:6" ht="23.25" customHeight="1" thickTop="1" x14ac:dyDescent="0.25">
      <c r="B4" s="217" t="s">
        <v>312</v>
      </c>
      <c r="C4" s="218"/>
      <c r="D4" s="218"/>
      <c r="E4" s="218"/>
      <c r="F4" s="219"/>
    </row>
    <row r="5" spans="2:6" ht="23.25" customHeight="1" x14ac:dyDescent="0.25">
      <c r="B5" s="220"/>
      <c r="C5" s="221"/>
      <c r="D5" s="221"/>
      <c r="E5" s="221"/>
      <c r="F5" s="222"/>
    </row>
    <row r="6" spans="2:6" ht="62.25" customHeight="1" x14ac:dyDescent="0.25">
      <c r="B6" s="220"/>
      <c r="C6" s="221"/>
      <c r="D6" s="221"/>
      <c r="E6" s="221"/>
      <c r="F6" s="222"/>
    </row>
    <row r="7" spans="2:6" ht="62.25" customHeight="1" thickBot="1" x14ac:dyDescent="0.3">
      <c r="B7" s="223"/>
      <c r="C7" s="224"/>
      <c r="D7" s="224"/>
      <c r="E7" s="224"/>
      <c r="F7" s="225"/>
    </row>
    <row r="8" spans="2:6" ht="62.25" customHeight="1" x14ac:dyDescent="0.25"/>
    <row r="9" spans="2:6" ht="62.25" customHeight="1" x14ac:dyDescent="0.25"/>
  </sheetData>
  <sheetProtection password="E931"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B2:Q49"/>
  <sheetViews>
    <sheetView showGridLines="0" zoomScale="80" zoomScaleNormal="80" workbookViewId="0">
      <selection activeCell="A7" sqref="A7"/>
    </sheetView>
  </sheetViews>
  <sheetFormatPr defaultRowHeight="15" x14ac:dyDescent="0.25"/>
  <cols>
    <col min="1" max="1" width="12.28515625" style="11" customWidth="1"/>
    <col min="2" max="2" width="41.85546875" style="24" customWidth="1"/>
    <col min="3" max="17" width="20.28515625" style="11" customWidth="1"/>
    <col min="18" max="18" width="2.42578125" style="11" customWidth="1"/>
    <col min="19" max="16384" width="9.140625" style="11"/>
  </cols>
  <sheetData>
    <row r="2" spans="2:17" ht="20.25" customHeight="1" x14ac:dyDescent="0.25"/>
    <row r="3" spans="2:17" ht="4.5" customHeight="1" x14ac:dyDescent="0.25"/>
    <row r="4" spans="2:17" ht="21" customHeight="1" x14ac:dyDescent="0.25">
      <c r="B4" s="277" t="s">
        <v>287</v>
      </c>
      <c r="C4" s="277"/>
      <c r="D4" s="277"/>
      <c r="E4" s="277"/>
      <c r="F4" s="277"/>
      <c r="G4" s="277"/>
      <c r="H4" s="277"/>
      <c r="I4" s="277"/>
      <c r="J4" s="277"/>
      <c r="K4" s="277"/>
      <c r="L4" s="277"/>
      <c r="M4" s="277"/>
      <c r="N4" s="277"/>
      <c r="O4" s="277"/>
      <c r="P4" s="277"/>
      <c r="Q4" s="277"/>
    </row>
    <row r="5" spans="2:17" ht="39" x14ac:dyDescent="0.25">
      <c r="B5" s="110" t="s">
        <v>0</v>
      </c>
      <c r="C5" s="93" t="s">
        <v>91</v>
      </c>
      <c r="D5" s="93" t="s">
        <v>92</v>
      </c>
      <c r="E5" s="93" t="s">
        <v>93</v>
      </c>
      <c r="F5" s="93" t="s">
        <v>94</v>
      </c>
      <c r="G5" s="93" t="s">
        <v>95</v>
      </c>
      <c r="H5" s="93" t="s">
        <v>96</v>
      </c>
      <c r="I5" s="93" t="s">
        <v>97</v>
      </c>
      <c r="J5" s="93" t="s">
        <v>98</v>
      </c>
      <c r="K5" s="94" t="s">
        <v>99</v>
      </c>
      <c r="L5" s="94" t="s">
        <v>100</v>
      </c>
      <c r="M5" s="94" t="s">
        <v>101</v>
      </c>
      <c r="N5" s="94" t="s">
        <v>102</v>
      </c>
      <c r="O5" s="94" t="s">
        <v>103</v>
      </c>
      <c r="P5" s="94" t="s">
        <v>104</v>
      </c>
      <c r="Q5" s="94" t="s">
        <v>105</v>
      </c>
    </row>
    <row r="6" spans="2:17" ht="27" customHeight="1" x14ac:dyDescent="0.25">
      <c r="B6" s="281" t="s">
        <v>16</v>
      </c>
      <c r="C6" s="281"/>
      <c r="D6" s="281"/>
      <c r="E6" s="281"/>
      <c r="F6" s="281"/>
      <c r="G6" s="281"/>
      <c r="H6" s="281"/>
      <c r="I6" s="281"/>
      <c r="J6" s="281"/>
      <c r="K6" s="281"/>
      <c r="L6" s="281"/>
      <c r="M6" s="281"/>
      <c r="N6" s="281"/>
      <c r="O6" s="281"/>
      <c r="P6" s="281"/>
      <c r="Q6" s="281"/>
    </row>
    <row r="7" spans="2:17" ht="27" customHeight="1" x14ac:dyDescent="0.3">
      <c r="B7" s="124" t="s">
        <v>17</v>
      </c>
      <c r="C7" s="125" t="str">
        <f>IFERROR('APPENDIX 16'!C7/NEPI!C7*100,"0.00")</f>
        <v>0.00</v>
      </c>
      <c r="D7" s="125" t="str">
        <f>IFERROR('APPENDIX 16'!D7/NEPI!D7*100,"0.00")</f>
        <v>0.00</v>
      </c>
      <c r="E7" s="125">
        <f>IFERROR('APPENDIX 16'!E7/NEPI!E7*100,"0.00")</f>
        <v>1.7412469574985958</v>
      </c>
      <c r="F7" s="125" t="str">
        <f>IFERROR('APPENDIX 16'!F7/NEPI!F7*100,"0.00")</f>
        <v>0.00</v>
      </c>
      <c r="G7" s="125">
        <f>IFERROR('APPENDIX 16'!G7/NEPI!G7*100,"0.00")</f>
        <v>0</v>
      </c>
      <c r="H7" s="125">
        <f>IFERROR('APPENDIX 16'!H7/NEPI!H7*100,"0.00")</f>
        <v>74.871794871794876</v>
      </c>
      <c r="I7" s="125" t="str">
        <f>IFERROR('APPENDIX 16'!I7/NEPI!I7*100,"0.00")</f>
        <v>0.00</v>
      </c>
      <c r="J7" s="125" t="str">
        <f>IFERROR('APPENDIX 16'!J7/NEPI!J7*100,"0.00")</f>
        <v>0.00</v>
      </c>
      <c r="K7" s="125" t="str">
        <f>IFERROR('APPENDIX 16'!K7/NEPI!K7*100,"0.00")</f>
        <v>0.00</v>
      </c>
      <c r="L7" s="125">
        <f>IFERROR('APPENDIX 16'!L7/NEPI!L7*100,"0.00")</f>
        <v>70.031738960966649</v>
      </c>
      <c r="M7" s="125">
        <f>IFERROR('APPENDIX 16'!M7/NEPI!M7*100,"0.00")</f>
        <v>-179.75528364849833</v>
      </c>
      <c r="N7" s="125">
        <f>IFERROR('APPENDIX 16'!N7/NEPI!N7*100,"0.00")</f>
        <v>21.46433409907522</v>
      </c>
      <c r="O7" s="125">
        <f>IFERROR('APPENDIX 16'!O7/NEPI!O7*100,"0.00")</f>
        <v>73.607909089553274</v>
      </c>
      <c r="P7" s="125">
        <f>IFERROR('APPENDIX 16'!P7/NEPI!P7*100,"0.00")</f>
        <v>83.069456599570373</v>
      </c>
      <c r="Q7" s="125">
        <f>IFERROR('APPENDIX 16'!Q7/NEPI!Q7*100,"0.00")</f>
        <v>73.307874108071374</v>
      </c>
    </row>
    <row r="8" spans="2:17" ht="27" customHeight="1" x14ac:dyDescent="0.3">
      <c r="B8" s="126" t="s">
        <v>18</v>
      </c>
      <c r="C8" s="125" t="str">
        <f>IFERROR('APPENDIX 16'!C8/NEPI!C8*100,"0.00")</f>
        <v>0.00</v>
      </c>
      <c r="D8" s="125">
        <f>IFERROR('APPENDIX 16'!D8/NEPI!D8*100,"0.00")</f>
        <v>-10.086095830180577</v>
      </c>
      <c r="E8" s="125">
        <f>IFERROR('APPENDIX 16'!E8/NEPI!E8*100,"0.00")</f>
        <v>347.77303233679072</v>
      </c>
      <c r="F8" s="125">
        <f>IFERROR('APPENDIX 16'!F8/NEPI!F8*100,"0.00")</f>
        <v>2.7417027417027415</v>
      </c>
      <c r="G8" s="125">
        <f>IFERROR('APPENDIX 16'!G8/NEPI!G8*100,"0.00")</f>
        <v>35.220443411948892</v>
      </c>
      <c r="H8" s="125">
        <f>IFERROR('APPENDIX 16'!H8/NEPI!H8*100,"0.00")</f>
        <v>66.486486486486484</v>
      </c>
      <c r="I8" s="125">
        <f>IFERROR('APPENDIX 16'!I8/NEPI!I8*100,"0.00")</f>
        <v>60.949295637493087</v>
      </c>
      <c r="J8" s="125">
        <f>IFERROR('APPENDIX 16'!J8/NEPI!J8*100,"0.00")</f>
        <v>72.081361342595159</v>
      </c>
      <c r="K8" s="125">
        <f>IFERROR('APPENDIX 16'!K8/NEPI!K8*100,"0.00")</f>
        <v>286.61623377599972</v>
      </c>
      <c r="L8" s="125">
        <f>IFERROR('APPENDIX 16'!L8/NEPI!L8*100,"0.00")</f>
        <v>30.664892840167081</v>
      </c>
      <c r="M8" s="125">
        <f>IFERROR('APPENDIX 16'!M8/NEPI!M8*100,"0.00")</f>
        <v>26.226809345912745</v>
      </c>
      <c r="N8" s="125">
        <f>IFERROR('APPENDIX 16'!N8/NEPI!N8*100,"0.00")</f>
        <v>79.425775924292239</v>
      </c>
      <c r="O8" s="125" t="str">
        <f>IFERROR('APPENDIX 16'!O8/NEPI!O8*100,"0.00")</f>
        <v>0.00</v>
      </c>
      <c r="P8" s="125">
        <f>IFERROR('APPENDIX 16'!P8/NEPI!P8*100,"0.00")</f>
        <v>1.441073630171595</v>
      </c>
      <c r="Q8" s="125">
        <f>IFERROR('APPENDIX 16'!Q8/NEPI!Q8*100,"0.00")</f>
        <v>58.311348481836298</v>
      </c>
    </row>
    <row r="9" spans="2:17" ht="27" customHeight="1" x14ac:dyDescent="0.3">
      <c r="B9" s="126" t="s">
        <v>19</v>
      </c>
      <c r="C9" s="125">
        <f>IFERROR('APPENDIX 16'!C9/NEPI!C9*100,"0.00")</f>
        <v>353.23460639127046</v>
      </c>
      <c r="D9" s="125">
        <f>IFERROR('APPENDIX 16'!D9/NEPI!D9*100,"0.00")</f>
        <v>6.017585370841001</v>
      </c>
      <c r="E9" s="125">
        <f>IFERROR('APPENDIX 16'!E9/NEPI!E9*100,"0.00")</f>
        <v>20.761221541373985</v>
      </c>
      <c r="F9" s="125">
        <f>IFERROR('APPENDIX 16'!F9/NEPI!F9*100,"0.00")</f>
        <v>263.91377145249055</v>
      </c>
      <c r="G9" s="125">
        <f>IFERROR('APPENDIX 16'!G9/NEPI!G9*100,"0.00")</f>
        <v>6.2107290233837684</v>
      </c>
      <c r="H9" s="125">
        <f>IFERROR('APPENDIX 16'!H9/NEPI!H9*100,"0.00")</f>
        <v>24.72745499352575</v>
      </c>
      <c r="I9" s="125">
        <f>IFERROR('APPENDIX 16'!I9/NEPI!I9*100,"0.00")</f>
        <v>91.321147956223712</v>
      </c>
      <c r="J9" s="125">
        <f>IFERROR('APPENDIX 16'!J9/NEPI!J9*100,"0.00")</f>
        <v>80.543628963728253</v>
      </c>
      <c r="K9" s="125" t="str">
        <f>IFERROR('APPENDIX 16'!K9/NEPI!K9*100,"0.00")</f>
        <v>0.00</v>
      </c>
      <c r="L9" s="125">
        <f>IFERROR('APPENDIX 16'!L9/NEPI!L9*100,"0.00")</f>
        <v>46.352049875705326</v>
      </c>
      <c r="M9" s="125">
        <f>IFERROR('APPENDIX 16'!M9/NEPI!M9*100,"0.00")</f>
        <v>19.694887300714679</v>
      </c>
      <c r="N9" s="125">
        <f>IFERROR('APPENDIX 16'!N9/NEPI!N9*100,"0.00")</f>
        <v>-33.591425480119014</v>
      </c>
      <c r="O9" s="125" t="str">
        <f>IFERROR('APPENDIX 16'!O9/NEPI!O9*100,"0.00")</f>
        <v>0.00</v>
      </c>
      <c r="P9" s="125" t="str">
        <f>IFERROR('APPENDIX 16'!P9/NEPI!P9*100,"0.00")</f>
        <v>0.00</v>
      </c>
      <c r="Q9" s="125">
        <f>IFERROR('APPENDIX 16'!Q9/NEPI!Q9*100,"0.00")</f>
        <v>57.255762232106754</v>
      </c>
    </row>
    <row r="10" spans="2:17" ht="27" customHeight="1" x14ac:dyDescent="0.3">
      <c r="B10" s="126" t="s">
        <v>202</v>
      </c>
      <c r="C10" s="125">
        <f>IFERROR('APPENDIX 16'!C10/NEPI!C10*100,"0.00")</f>
        <v>-1</v>
      </c>
      <c r="D10" s="125">
        <f>IFERROR('APPENDIX 16'!D10/NEPI!D10*100,"0.00")</f>
        <v>21.01694915254237</v>
      </c>
      <c r="E10" s="125">
        <f>IFERROR('APPENDIX 16'!E10/NEPI!E10*100,"0.00")</f>
        <v>314.00625978090767</v>
      </c>
      <c r="F10" s="125">
        <f>IFERROR('APPENDIX 16'!F10/NEPI!F10*100,"0.00")</f>
        <v>63.886859409247464</v>
      </c>
      <c r="G10" s="125">
        <f>IFERROR('APPENDIX 16'!G10/NEPI!G10*100,"0.00")</f>
        <v>-29.759910664433274</v>
      </c>
      <c r="H10" s="125">
        <f>IFERROR('APPENDIX 16'!H10/NEPI!H10*100,"0.00")</f>
        <v>26.290465123891199</v>
      </c>
      <c r="I10" s="125">
        <f>IFERROR('APPENDIX 16'!I10/NEPI!I10*100,"0.00")</f>
        <v>56.364280458893099</v>
      </c>
      <c r="J10" s="125">
        <f>IFERROR('APPENDIX 16'!J10/NEPI!J10*100,"0.00")</f>
        <v>79.162669976866212</v>
      </c>
      <c r="K10" s="125" t="str">
        <f>IFERROR('APPENDIX 16'!K10/NEPI!K10*100,"0.00")</f>
        <v>0.00</v>
      </c>
      <c r="L10" s="125">
        <f>IFERROR('APPENDIX 16'!L10/NEPI!L10*100,"0.00")</f>
        <v>4.6966731898238745</v>
      </c>
      <c r="M10" s="125">
        <f>IFERROR('APPENDIX 16'!M10/NEPI!M10*100,"0.00")</f>
        <v>464.84375</v>
      </c>
      <c r="N10" s="125">
        <f>IFERROR('APPENDIX 16'!N10/NEPI!N10*100,"0.00")</f>
        <v>31.498665817037715</v>
      </c>
      <c r="O10" s="125" t="str">
        <f>IFERROR('APPENDIX 16'!O10/NEPI!O10*100,"0.00")</f>
        <v>0.00</v>
      </c>
      <c r="P10" s="125">
        <f>IFERROR('APPENDIX 16'!P10/NEPI!P10*100,"0.00")</f>
        <v>-0.79712410128165057</v>
      </c>
      <c r="Q10" s="125">
        <f>IFERROR('APPENDIX 16'!Q10/NEPI!Q10*100,"0.00")</f>
        <v>69.212816272276228</v>
      </c>
    </row>
    <row r="11" spans="2:17" ht="27" customHeight="1" x14ac:dyDescent="0.3">
      <c r="B11" s="126" t="s">
        <v>20</v>
      </c>
      <c r="C11" s="125">
        <f>IFERROR('APPENDIX 16'!C11/NEPI!C11*100,"0.00")</f>
        <v>12250</v>
      </c>
      <c r="D11" s="125">
        <f>IFERROR('APPENDIX 16'!D11/NEPI!D11*100,"0.00")</f>
        <v>90.474023373502746</v>
      </c>
      <c r="E11" s="125">
        <f>IFERROR('APPENDIX 16'!E11/NEPI!E11*100,"0.00")</f>
        <v>26.022257202474648</v>
      </c>
      <c r="F11" s="125">
        <f>IFERROR('APPENDIX 16'!F11/NEPI!F11*100,"0.00")</f>
        <v>133.6421347284936</v>
      </c>
      <c r="G11" s="125">
        <f>IFERROR('APPENDIX 16'!G11/NEPI!G11*100,"0.00")</f>
        <v>-80.620039435966262</v>
      </c>
      <c r="H11" s="125">
        <f>IFERROR('APPENDIX 16'!H11/NEPI!H11*100,"0.00")</f>
        <v>42.933959227888941</v>
      </c>
      <c r="I11" s="125">
        <f>IFERROR('APPENDIX 16'!I11/NEPI!I11*100,"0.00")</f>
        <v>74.830024465404449</v>
      </c>
      <c r="J11" s="125">
        <f>IFERROR('APPENDIX 16'!J11/NEPI!J11*100,"0.00")</f>
        <v>53.326004780314605</v>
      </c>
      <c r="K11" s="125" t="str">
        <f>IFERROR('APPENDIX 16'!K11/NEPI!K11*100,"0.00")</f>
        <v>0.00</v>
      </c>
      <c r="L11" s="125">
        <f>IFERROR('APPENDIX 16'!L11/NEPI!L11*100,"0.00")</f>
        <v>74.610362166964222</v>
      </c>
      <c r="M11" s="125">
        <f>IFERROR('APPENDIX 16'!M11/NEPI!M11*100,"0.00")</f>
        <v>70.949277296287448</v>
      </c>
      <c r="N11" s="125">
        <f>IFERROR('APPENDIX 16'!N11/NEPI!N11*100,"0.00")</f>
        <v>62.359631748514502</v>
      </c>
      <c r="O11" s="125">
        <f>IFERROR('APPENDIX 16'!O11/NEPI!O11*100,"0.00")</f>
        <v>78.199344253667263</v>
      </c>
      <c r="P11" s="125">
        <f>IFERROR('APPENDIX 16'!P11/NEPI!P11*100,"0.00")</f>
        <v>-24.489831033414777</v>
      </c>
      <c r="Q11" s="125">
        <f>IFERROR('APPENDIX 16'!Q11/NEPI!Q11*100,"0.00")</f>
        <v>65.469221483858277</v>
      </c>
    </row>
    <row r="12" spans="2:17" ht="27" customHeight="1" x14ac:dyDescent="0.3">
      <c r="B12" s="126" t="s">
        <v>194</v>
      </c>
      <c r="C12" s="125" t="str">
        <f>IFERROR('APPENDIX 16'!C12/NEPI!C12*100,"0.00")</f>
        <v>0.00</v>
      </c>
      <c r="D12" s="125">
        <f>IFERROR('APPENDIX 16'!D12/NEPI!D12*100,"0.00")</f>
        <v>6.3962490459055719</v>
      </c>
      <c r="E12" s="125">
        <f>IFERROR('APPENDIX 16'!E12/NEPI!E12*100,"0.00")</f>
        <v>8.6402778782835234</v>
      </c>
      <c r="F12" s="125">
        <f>IFERROR('APPENDIX 16'!F12/NEPI!F12*100,"0.00")</f>
        <v>47.039805515003039</v>
      </c>
      <c r="G12" s="125">
        <f>IFERROR('APPENDIX 16'!G12/NEPI!G12*100,"0.00")</f>
        <v>-20.933436832912868</v>
      </c>
      <c r="H12" s="125">
        <f>IFERROR('APPENDIX 16'!H12/NEPI!H12*100,"0.00")</f>
        <v>24.616142613992654</v>
      </c>
      <c r="I12" s="125">
        <f>IFERROR('APPENDIX 16'!I12/NEPI!I12*100,"0.00")</f>
        <v>75.462887008235285</v>
      </c>
      <c r="J12" s="125">
        <f>IFERROR('APPENDIX 16'!J12/NEPI!J12*100,"0.00")</f>
        <v>43.701565165578415</v>
      </c>
      <c r="K12" s="125" t="str">
        <f>IFERROR('APPENDIX 16'!K12/NEPI!K12*100,"0.00")</f>
        <v>0.00</v>
      </c>
      <c r="L12" s="125">
        <f>IFERROR('APPENDIX 16'!L12/NEPI!L12*100,"0.00")</f>
        <v>10.054982718337872</v>
      </c>
      <c r="M12" s="125">
        <f>IFERROR('APPENDIX 16'!M12/NEPI!M12*100,"0.00")</f>
        <v>34.253022931490783</v>
      </c>
      <c r="N12" s="125">
        <f>IFERROR('APPENDIX 16'!N12/NEPI!N12*100,"0.00")</f>
        <v>35.503202171953248</v>
      </c>
      <c r="O12" s="125">
        <f>IFERROR('APPENDIX 16'!O12/NEPI!O12*100,"0.00")</f>
        <v>76.374301168327122</v>
      </c>
      <c r="P12" s="125">
        <f>IFERROR('APPENDIX 16'!P12/NEPI!P12*100,"0.00")</f>
        <v>54.262036127618941</v>
      </c>
      <c r="Q12" s="125">
        <f>IFERROR('APPENDIX 16'!Q12/NEPI!Q12*100,"0.00")</f>
        <v>58.670041539746151</v>
      </c>
    </row>
    <row r="13" spans="2:17" ht="27" customHeight="1" x14ac:dyDescent="0.3">
      <c r="B13" s="126" t="s">
        <v>21</v>
      </c>
      <c r="C13" s="125" t="str">
        <f>IFERROR('APPENDIX 16'!C13/NEPI!C13*100,"0.00")</f>
        <v>0.00</v>
      </c>
      <c r="D13" s="125">
        <f>IFERROR('APPENDIX 16'!D13/NEPI!D13*100,"0.00")</f>
        <v>-106.37003232553717</v>
      </c>
      <c r="E13" s="125">
        <f>IFERROR('APPENDIX 16'!E13/NEPI!E13*100,"0.00")</f>
        <v>35.368769542026854</v>
      </c>
      <c r="F13" s="125">
        <f>IFERROR('APPENDIX 16'!F13/NEPI!F13*100,"0.00")</f>
        <v>-3.4941031508537232</v>
      </c>
      <c r="G13" s="125">
        <f>IFERROR('APPENDIX 16'!G13/NEPI!G13*100,"0.00")</f>
        <v>-91.562729273661034</v>
      </c>
      <c r="H13" s="125">
        <f>IFERROR('APPENDIX 16'!H13/NEPI!H13*100,"0.00")</f>
        <v>126.01003547019639</v>
      </c>
      <c r="I13" s="125">
        <f>IFERROR('APPENDIX 16'!I13/NEPI!I13*100,"0.00")</f>
        <v>79.2476699014628</v>
      </c>
      <c r="J13" s="125">
        <f>IFERROR('APPENDIX 16'!J13/NEPI!J13*100,"0.00")</f>
        <v>100.27253295792369</v>
      </c>
      <c r="K13" s="125" t="str">
        <f>IFERROR('APPENDIX 16'!K13/NEPI!K13*100,"0.00")</f>
        <v>0.00</v>
      </c>
      <c r="L13" s="125">
        <f>IFERROR('APPENDIX 16'!L13/NEPI!L13*100,"0.00")</f>
        <v>-12.117586737309862</v>
      </c>
      <c r="M13" s="125">
        <f>IFERROR('APPENDIX 16'!M13/NEPI!M13*100,"0.00")</f>
        <v>21.721961122389388</v>
      </c>
      <c r="N13" s="125">
        <f>IFERROR('APPENDIX 16'!N13/NEPI!N13*100,"0.00")</f>
        <v>146.16593371817677</v>
      </c>
      <c r="O13" s="125" t="str">
        <f>IFERROR('APPENDIX 16'!O13/NEPI!O13*100,"0.00")</f>
        <v>0.00</v>
      </c>
      <c r="P13" s="125">
        <f>IFERROR('APPENDIX 16'!P13/NEPI!P13*100,"0.00")</f>
        <v>-3.8759689922480618</v>
      </c>
      <c r="Q13" s="125">
        <f>IFERROR('APPENDIX 16'!Q13/NEPI!Q13*100,"0.00")</f>
        <v>87.93233324019603</v>
      </c>
    </row>
    <row r="14" spans="2:17" ht="27" customHeight="1" x14ac:dyDescent="0.3">
      <c r="B14" s="126" t="s">
        <v>22</v>
      </c>
      <c r="C14" s="125" t="str">
        <f>IFERROR('APPENDIX 16'!C14/NEPI!C14*100,"0.00")</f>
        <v>0.00</v>
      </c>
      <c r="D14" s="125">
        <f>IFERROR('APPENDIX 16'!D14/NEPI!D14*100,"0.00")</f>
        <v>19.275363796742912</v>
      </c>
      <c r="E14" s="125">
        <f>IFERROR('APPENDIX 16'!E14/NEPI!E14*100,"0.00")</f>
        <v>17.408345964380448</v>
      </c>
      <c r="F14" s="125">
        <f>IFERROR('APPENDIX 16'!F14/NEPI!F14*100,"0.00")</f>
        <v>39.410189626263474</v>
      </c>
      <c r="G14" s="125">
        <f>IFERROR('APPENDIX 16'!G14/NEPI!G14*100,"0.00")</f>
        <v>104.49062365240498</v>
      </c>
      <c r="H14" s="125">
        <f>IFERROR('APPENDIX 16'!H14/NEPI!H14*100,"0.00")</f>
        <v>28.158509985240915</v>
      </c>
      <c r="I14" s="125">
        <f>IFERROR('APPENDIX 16'!I14/NEPI!I14*100,"0.00")</f>
        <v>86.584192947649541</v>
      </c>
      <c r="J14" s="125">
        <f>IFERROR('APPENDIX 16'!J14/NEPI!J14*100,"0.00")</f>
        <v>59.322656149866027</v>
      </c>
      <c r="K14" s="125" t="str">
        <f>IFERROR('APPENDIX 16'!K14/NEPI!K14*100,"0.00")</f>
        <v>0.00</v>
      </c>
      <c r="L14" s="125">
        <f>IFERROR('APPENDIX 16'!L14/NEPI!L14*100,"0.00")</f>
        <v>33.41397059097185</v>
      </c>
      <c r="M14" s="125">
        <f>IFERROR('APPENDIX 16'!M14/NEPI!M14*100,"0.00")</f>
        <v>30.143833249142581</v>
      </c>
      <c r="N14" s="125">
        <f>IFERROR('APPENDIX 16'!N14/NEPI!N14*100,"0.00")</f>
        <v>57.845819271180964</v>
      </c>
      <c r="O14" s="125">
        <f>IFERROR('APPENDIX 16'!O14/NEPI!O14*100,"0.00")</f>
        <v>71.380075343793493</v>
      </c>
      <c r="P14" s="125">
        <f>IFERROR('APPENDIX 16'!P14/NEPI!P14*100,"0.00")</f>
        <v>264.50730583747213</v>
      </c>
      <c r="Q14" s="125">
        <f>IFERROR('APPENDIX 16'!Q14/NEPI!Q14*100,"0.00")</f>
        <v>67.241261870060072</v>
      </c>
    </row>
    <row r="15" spans="2:17" ht="27" customHeight="1" x14ac:dyDescent="0.3">
      <c r="B15" s="126" t="s">
        <v>23</v>
      </c>
      <c r="C15" s="125" t="str">
        <f>IFERROR('APPENDIX 16'!C15/NEPI!C15*100,"0.00")</f>
        <v>0.00</v>
      </c>
      <c r="D15" s="125">
        <f>IFERROR('APPENDIX 16'!D15/NEPI!D15*100,"0.00")</f>
        <v>113.99034651682156</v>
      </c>
      <c r="E15" s="125">
        <f>IFERROR('APPENDIX 16'!E15/NEPI!E15*100,"0.00")</f>
        <v>-288.18097876269621</v>
      </c>
      <c r="F15" s="125">
        <f>IFERROR('APPENDIX 16'!F15/NEPI!F15*100,"0.00")</f>
        <v>131.21879809316468</v>
      </c>
      <c r="G15" s="125">
        <f>IFERROR('APPENDIX 16'!G15/NEPI!G15*100,"0.00")</f>
        <v>-369.06340302566718</v>
      </c>
      <c r="H15" s="125">
        <f>IFERROR('APPENDIX 16'!H15/NEPI!H15*100,"0.00")</f>
        <v>32.41962552239297</v>
      </c>
      <c r="I15" s="125">
        <f>IFERROR('APPENDIX 16'!I15/NEPI!I15*100,"0.00")</f>
        <v>60.877851791746082</v>
      </c>
      <c r="J15" s="125">
        <f>IFERROR('APPENDIX 16'!J15/NEPI!J15*100,"0.00")</f>
        <v>59.330790764085897</v>
      </c>
      <c r="K15" s="125" t="str">
        <f>IFERROR('APPENDIX 16'!K15/NEPI!K15*100,"0.00")</f>
        <v>0.00</v>
      </c>
      <c r="L15" s="125">
        <f>IFERROR('APPENDIX 16'!L15/NEPI!L15*100,"0.00")</f>
        <v>-47668.292682926833</v>
      </c>
      <c r="M15" s="125">
        <f>IFERROR('APPENDIX 16'!M15/NEPI!M15*100,"0.00")</f>
        <v>35.90580955654864</v>
      </c>
      <c r="N15" s="125">
        <f>IFERROR('APPENDIX 16'!N15/NEPI!N15*100,"0.00")</f>
        <v>33.825207891733243</v>
      </c>
      <c r="O15" s="125" t="str">
        <f>IFERROR('APPENDIX 16'!O15/NEPI!O15*100,"0.00")</f>
        <v>0.00</v>
      </c>
      <c r="P15" s="125">
        <f>IFERROR('APPENDIX 16'!P15/NEPI!P15*100,"0.00")</f>
        <v>2.7514144916955647</v>
      </c>
      <c r="Q15" s="125">
        <f>IFERROR('APPENDIX 16'!Q15/NEPI!Q15*100,"0.00")</f>
        <v>42.615454446557656</v>
      </c>
    </row>
    <row r="16" spans="2:17" ht="27" customHeight="1" x14ac:dyDescent="0.3">
      <c r="B16" s="126" t="s">
        <v>24</v>
      </c>
      <c r="C16" s="125" t="str">
        <f>IFERROR('APPENDIX 16'!C16/NEPI!C16*100,"0.00")</f>
        <v>0.00</v>
      </c>
      <c r="D16" s="125" t="str">
        <f>IFERROR('APPENDIX 16'!D16/NEPI!D16*100,"0.00")</f>
        <v>0.00</v>
      </c>
      <c r="E16" s="125" t="str">
        <f>IFERROR('APPENDIX 16'!E16/NEPI!E16*100,"0.00")</f>
        <v>0.00</v>
      </c>
      <c r="F16" s="125" t="str">
        <f>IFERROR('APPENDIX 16'!F16/NEPI!F16*100,"0.00")</f>
        <v>0.00</v>
      </c>
      <c r="G16" s="125" t="str">
        <f>IFERROR('APPENDIX 16'!G16/NEPI!G16*100,"0.00")</f>
        <v>0.00</v>
      </c>
      <c r="H16" s="125" t="str">
        <f>IFERROR('APPENDIX 16'!H16/NEPI!H16*100,"0.00")</f>
        <v>0.00</v>
      </c>
      <c r="I16" s="125">
        <f>IFERROR('APPENDIX 16'!I16/NEPI!I16*100,"0.00")</f>
        <v>73.147987737362627</v>
      </c>
      <c r="J16" s="125">
        <f>IFERROR('APPENDIX 16'!J16/NEPI!J16*100,"0.00")</f>
        <v>99.497638354219561</v>
      </c>
      <c r="K16" s="125">
        <f>IFERROR('APPENDIX 16'!K16/NEPI!K16*100,"0.00")</f>
        <v>59.28027140766762</v>
      </c>
      <c r="L16" s="125" t="str">
        <f>IFERROR('APPENDIX 16'!L16/NEPI!L16*100,"0.00")</f>
        <v>0.00</v>
      </c>
      <c r="M16" s="125" t="str">
        <f>IFERROR('APPENDIX 16'!M16/NEPI!M16*100,"0.00")</f>
        <v>0.00</v>
      </c>
      <c r="N16" s="125" t="str">
        <f>IFERROR('APPENDIX 16'!N16/NEPI!N16*100,"0.00")</f>
        <v>0.00</v>
      </c>
      <c r="O16" s="125" t="str">
        <f>IFERROR('APPENDIX 16'!O16/NEPI!O16*100,"0.00")</f>
        <v>0.00</v>
      </c>
      <c r="P16" s="125" t="str">
        <f>IFERROR('APPENDIX 16'!P16/NEPI!P16*100,"0.00")</f>
        <v>0.00</v>
      </c>
      <c r="Q16" s="125">
        <f>IFERROR('APPENDIX 16'!Q16/NEPI!Q16*100,"0.00")</f>
        <v>60.312102259849013</v>
      </c>
    </row>
    <row r="17" spans="2:17" ht="27" customHeight="1" x14ac:dyDescent="0.3">
      <c r="B17" s="126" t="s">
        <v>25</v>
      </c>
      <c r="C17" s="125">
        <f>IFERROR('APPENDIX 16'!C17/NEPI!C17*100,"0.00")</f>
        <v>-35.294117647058826</v>
      </c>
      <c r="D17" s="125">
        <f>IFERROR('APPENDIX 16'!D17/NEPI!D17*100,"0.00")</f>
        <v>-59.794202534822439</v>
      </c>
      <c r="E17" s="125">
        <f>IFERROR('APPENDIX 16'!E17/NEPI!E17*100,"0.00")</f>
        <v>15.163498098859316</v>
      </c>
      <c r="F17" s="125">
        <f>IFERROR('APPENDIX 16'!F17/NEPI!F17*100,"0.00")</f>
        <v>38.142163355408385</v>
      </c>
      <c r="G17" s="125">
        <f>IFERROR('APPENDIX 16'!G17/NEPI!G17*100,"0.00")</f>
        <v>376.83116883116884</v>
      </c>
      <c r="H17" s="125">
        <f>IFERROR('APPENDIX 16'!H17/NEPI!H17*100,"0.00")</f>
        <v>55.452660677263296</v>
      </c>
      <c r="I17" s="125">
        <f>IFERROR('APPENDIX 16'!I17/NEPI!I17*100,"0.00")</f>
        <v>54.069507790065096</v>
      </c>
      <c r="J17" s="125">
        <f>IFERROR('APPENDIX 16'!J17/NEPI!J17*100,"0.00")</f>
        <v>62.061163865651771</v>
      </c>
      <c r="K17" s="125">
        <f>IFERROR('APPENDIX 16'!K17/NEPI!K17*100,"0.00")</f>
        <v>114.64196733413306</v>
      </c>
      <c r="L17" s="125">
        <f>IFERROR('APPENDIX 16'!L17/NEPI!L17*100,"0.00")</f>
        <v>195.142555438226</v>
      </c>
      <c r="M17" s="125">
        <f>IFERROR('APPENDIX 16'!M17/NEPI!M17*100,"0.00")</f>
        <v>40.348187567256808</v>
      </c>
      <c r="N17" s="125">
        <f>IFERROR('APPENDIX 16'!N17/NEPI!N17*100,"0.00")</f>
        <v>16.084752804320733</v>
      </c>
      <c r="O17" s="125" t="str">
        <f>IFERROR('APPENDIX 16'!O17/NEPI!O17*100,"0.00")</f>
        <v>0.00</v>
      </c>
      <c r="P17" s="125">
        <f>IFERROR('APPENDIX 16'!P17/NEPI!P17*100,"0.00")</f>
        <v>1015.1490947816827</v>
      </c>
      <c r="Q17" s="125">
        <f>IFERROR('APPENDIX 16'!Q17/NEPI!Q17*100,"0.00")</f>
        <v>62.039666988286136</v>
      </c>
    </row>
    <row r="18" spans="2:17" ht="27" customHeight="1" x14ac:dyDescent="0.3">
      <c r="B18" s="126" t="s">
        <v>26</v>
      </c>
      <c r="C18" s="125" t="str">
        <f>IFERROR('APPENDIX 16'!C18/NEPI!C18*100,"0.00")</f>
        <v>0.00</v>
      </c>
      <c r="D18" s="125">
        <f>IFERROR('APPENDIX 16'!D18/NEPI!D18*100,"0.00")</f>
        <v>93.828867078733779</v>
      </c>
      <c r="E18" s="125">
        <f>IFERROR('APPENDIX 16'!E18/NEPI!E18*100,"0.00")</f>
        <v>45.301618440411964</v>
      </c>
      <c r="F18" s="125">
        <f>IFERROR('APPENDIX 16'!F18/NEPI!F18*100,"0.00")</f>
        <v>50.13039203112308</v>
      </c>
      <c r="G18" s="125">
        <f>IFERROR('APPENDIX 16'!G18/NEPI!G18*100,"0.00")</f>
        <v>-60.784313725490193</v>
      </c>
      <c r="H18" s="125">
        <f>IFERROR('APPENDIX 16'!H18/NEPI!H18*100,"0.00")</f>
        <v>52.146666427250366</v>
      </c>
      <c r="I18" s="125">
        <f>IFERROR('APPENDIX 16'!I18/NEPI!I18*100,"0.00")</f>
        <v>57.883919265257866</v>
      </c>
      <c r="J18" s="125">
        <f>IFERROR('APPENDIX 16'!J18/NEPI!J18*100,"0.00")</f>
        <v>50.358314614749098</v>
      </c>
      <c r="K18" s="125" t="str">
        <f>IFERROR('APPENDIX 16'!K18/NEPI!K18*100,"0.00")</f>
        <v>0.00</v>
      </c>
      <c r="L18" s="125">
        <f>IFERROR('APPENDIX 16'!L18/NEPI!L18*100,"0.00")</f>
        <v>32.579076265047775</v>
      </c>
      <c r="M18" s="125">
        <f>IFERROR('APPENDIX 16'!M18/NEPI!M18*100,"0.00")</f>
        <v>70.889126941617562</v>
      </c>
      <c r="N18" s="125">
        <f>IFERROR('APPENDIX 16'!N18/NEPI!N18*100,"0.00")</f>
        <v>139.41478953356085</v>
      </c>
      <c r="O18" s="125">
        <f>IFERROR('APPENDIX 16'!O18/NEPI!O18*100,"0.00")</f>
        <v>67.469785407031708</v>
      </c>
      <c r="P18" s="125">
        <f>IFERROR('APPENDIX 16'!P18/NEPI!P18*100,"0.00")</f>
        <v>70.855937311633511</v>
      </c>
      <c r="Q18" s="125">
        <f>IFERROR('APPENDIX 16'!Q18/NEPI!Q18*100,"0.00")</f>
        <v>60.996955331755473</v>
      </c>
    </row>
    <row r="19" spans="2:17" ht="27" customHeight="1" x14ac:dyDescent="0.3">
      <c r="B19" s="126" t="s">
        <v>27</v>
      </c>
      <c r="C19" s="125">
        <f>IFERROR('APPENDIX 16'!C19/NEPI!C19*100,"0.00")</f>
        <v>233.18840579710144</v>
      </c>
      <c r="D19" s="125">
        <f>IFERROR('APPENDIX 16'!D19/NEPI!D19*100,"0.00")</f>
        <v>36.374624330327975</v>
      </c>
      <c r="E19" s="125">
        <f>IFERROR('APPENDIX 16'!E19/NEPI!E19*100,"0.00")</f>
        <v>17.249874538071992</v>
      </c>
      <c r="F19" s="125">
        <f>IFERROR('APPENDIX 16'!F19/NEPI!F19*100,"0.00")</f>
        <v>5.5293213265978478</v>
      </c>
      <c r="G19" s="125">
        <f>IFERROR('APPENDIX 16'!G19/NEPI!G19*100,"0.00")</f>
        <v>24.591903850753408</v>
      </c>
      <c r="H19" s="125">
        <f>IFERROR('APPENDIX 16'!H19/NEPI!H19*100,"0.00")</f>
        <v>34.909689013432427</v>
      </c>
      <c r="I19" s="125">
        <f>IFERROR('APPENDIX 16'!I19/NEPI!I19*100,"0.00")</f>
        <v>71.409985158050972</v>
      </c>
      <c r="J19" s="125">
        <f>IFERROR('APPENDIX 16'!J19/NEPI!J19*100,"0.00")</f>
        <v>81.213173169494297</v>
      </c>
      <c r="K19" s="125">
        <f>IFERROR('APPENDIX 16'!K19/NEPI!K19*100,"0.00")</f>
        <v>-58.125243723694652</v>
      </c>
      <c r="L19" s="125">
        <f>IFERROR('APPENDIX 16'!L19/NEPI!L19*100,"0.00")</f>
        <v>33.491701375081099</v>
      </c>
      <c r="M19" s="125">
        <f>IFERROR('APPENDIX 16'!M19/NEPI!M19*100,"0.00")</f>
        <v>53.97743373090497</v>
      </c>
      <c r="N19" s="125">
        <f>IFERROR('APPENDIX 16'!N19/NEPI!N19*100,"0.00")</f>
        <v>89.904015958096679</v>
      </c>
      <c r="O19" s="125">
        <f>IFERROR('APPENDIX 16'!O19/NEPI!O19*100,"0.00")</f>
        <v>66.915586977448825</v>
      </c>
      <c r="P19" s="125">
        <f>IFERROR('APPENDIX 16'!P19/NEPI!P19*100,"0.00")</f>
        <v>-103.05638428022579</v>
      </c>
      <c r="Q19" s="125">
        <f>IFERROR('APPENDIX 16'!Q19/NEPI!Q19*100,"0.00")</f>
        <v>58.008033475028142</v>
      </c>
    </row>
    <row r="20" spans="2:17" ht="27" customHeight="1" x14ac:dyDescent="0.3">
      <c r="B20" s="126" t="s">
        <v>28</v>
      </c>
      <c r="C20" s="125">
        <f>IFERROR('APPENDIX 16'!C20/NEPI!C20*100,"0.00")</f>
        <v>0</v>
      </c>
      <c r="D20" s="125">
        <f>IFERROR('APPENDIX 16'!D20/NEPI!D20*100,"0.00")</f>
        <v>403.57270645484471</v>
      </c>
      <c r="E20" s="125">
        <f>IFERROR('APPENDIX 16'!E20/NEPI!E20*100,"0.00")</f>
        <v>27.539109994326012</v>
      </c>
      <c r="F20" s="125">
        <f>IFERROR('APPENDIX 16'!F20/NEPI!F20*100,"0.00")</f>
        <v>39.026850922262248</v>
      </c>
      <c r="G20" s="125">
        <f>IFERROR('APPENDIX 16'!G20/NEPI!G20*100,"0.00")</f>
        <v>-90.176544339398873</v>
      </c>
      <c r="H20" s="125">
        <f>IFERROR('APPENDIX 16'!H20/NEPI!H20*100,"0.00")</f>
        <v>53.453242502954168</v>
      </c>
      <c r="I20" s="125">
        <f>IFERROR('APPENDIX 16'!I20/NEPI!I20*100,"0.00")</f>
        <v>83.837085146242075</v>
      </c>
      <c r="J20" s="125">
        <f>IFERROR('APPENDIX 16'!J20/NEPI!J20*100,"0.00")</f>
        <v>56.603838649907225</v>
      </c>
      <c r="K20" s="125" t="str">
        <f>IFERROR('APPENDIX 16'!K20/NEPI!K20*100,"0.00")</f>
        <v>0.00</v>
      </c>
      <c r="L20" s="125">
        <f>IFERROR('APPENDIX 16'!L20/NEPI!L20*100,"0.00")</f>
        <v>26.529716792979656</v>
      </c>
      <c r="M20" s="125">
        <f>IFERROR('APPENDIX 16'!M20/NEPI!M20*100,"0.00")</f>
        <v>20.550219587960154</v>
      </c>
      <c r="N20" s="125">
        <f>IFERROR('APPENDIX 16'!N20/NEPI!N20*100,"0.00")</f>
        <v>59.068964345615562</v>
      </c>
      <c r="O20" s="125" t="str">
        <f>IFERROR('APPENDIX 16'!O20/NEPI!O20*100,"0.00")</f>
        <v>0.00</v>
      </c>
      <c r="P20" s="125">
        <f>IFERROR('APPENDIX 16'!P20/NEPI!P20*100,"0.00")</f>
        <v>0.15822784810126583</v>
      </c>
      <c r="Q20" s="125">
        <f>IFERROR('APPENDIX 16'!Q20/NEPI!Q20*100,"0.00")</f>
        <v>66.991944057302717</v>
      </c>
    </row>
    <row r="21" spans="2:17" ht="27" customHeight="1" x14ac:dyDescent="0.3">
      <c r="B21" s="126" t="s">
        <v>29</v>
      </c>
      <c r="C21" s="125">
        <f>IFERROR('APPENDIX 16'!C21/NEPI!C21*100,"0.00")</f>
        <v>-90.682730923694777</v>
      </c>
      <c r="D21" s="125">
        <f>IFERROR('APPENDIX 16'!D21/NEPI!D21*100,"0.00")</f>
        <v>117.97254487856388</v>
      </c>
      <c r="E21" s="125">
        <f>IFERROR('APPENDIX 16'!E21/NEPI!E21*100,"0.00")</f>
        <v>19.745776562708944</v>
      </c>
      <c r="F21" s="125">
        <f>IFERROR('APPENDIX 16'!F21/NEPI!F21*100,"0.00")</f>
        <v>20.275359583842725</v>
      </c>
      <c r="G21" s="125">
        <f>IFERROR('APPENDIX 16'!G21/NEPI!G21*100,"0.00")</f>
        <v>13.318713081764177</v>
      </c>
      <c r="H21" s="125">
        <f>IFERROR('APPENDIX 16'!H21/NEPI!H21*100,"0.00")</f>
        <v>11.116806196252634</v>
      </c>
      <c r="I21" s="125">
        <f>IFERROR('APPENDIX 16'!I21/NEPI!I21*100,"0.00")</f>
        <v>71.405803912941295</v>
      </c>
      <c r="J21" s="125">
        <f>IFERROR('APPENDIX 16'!J21/NEPI!J21*100,"0.00")</f>
        <v>47.548443008472795</v>
      </c>
      <c r="K21" s="125">
        <f>IFERROR('APPENDIX 16'!K21/NEPI!K21*100,"0.00")</f>
        <v>-45.574565539539272</v>
      </c>
      <c r="L21" s="125">
        <f>IFERROR('APPENDIX 16'!L21/NEPI!L21*100,"0.00")</f>
        <v>24.885261234610866</v>
      </c>
      <c r="M21" s="125">
        <f>IFERROR('APPENDIX 16'!M21/NEPI!M21*100,"0.00")</f>
        <v>36.064525400589211</v>
      </c>
      <c r="N21" s="125">
        <f>IFERROR('APPENDIX 16'!N21/NEPI!N21*100,"0.00")</f>
        <v>32.186605386667708</v>
      </c>
      <c r="O21" s="125">
        <f>IFERROR('APPENDIX 16'!O21/NEPI!O21*100,"0.00")</f>
        <v>67.084667690282956</v>
      </c>
      <c r="P21" s="125">
        <f>IFERROR('APPENDIX 16'!P21/NEPI!P21*100,"0.00")</f>
        <v>21.626635912350199</v>
      </c>
      <c r="Q21" s="125">
        <f>IFERROR('APPENDIX 16'!Q21/NEPI!Q21*100,"0.00")</f>
        <v>48.462218056094883</v>
      </c>
    </row>
    <row r="22" spans="2:17" ht="27" customHeight="1" x14ac:dyDescent="0.3">
      <c r="B22" s="126" t="s">
        <v>30</v>
      </c>
      <c r="C22" s="125">
        <f>IFERROR('APPENDIX 16'!C22/NEPI!C22*100,"0.00")</f>
        <v>173.31173260572987</v>
      </c>
      <c r="D22" s="125">
        <f>IFERROR('APPENDIX 16'!D22/NEPI!D22*100,"0.00")</f>
        <v>17.176180564438294</v>
      </c>
      <c r="E22" s="125">
        <f>IFERROR('APPENDIX 16'!E22/NEPI!E22*100,"0.00")</f>
        <v>19.308110482675307</v>
      </c>
      <c r="F22" s="125">
        <f>IFERROR('APPENDIX 16'!F22/NEPI!F22*100,"0.00")</f>
        <v>68.186434464896308</v>
      </c>
      <c r="G22" s="125">
        <f>IFERROR('APPENDIX 16'!G22/NEPI!G22*100,"0.00")</f>
        <v>50.808350032100549</v>
      </c>
      <c r="H22" s="125">
        <f>IFERROR('APPENDIX 16'!H22/NEPI!H22*100,"0.00")</f>
        <v>20.475555875714356</v>
      </c>
      <c r="I22" s="125">
        <f>IFERROR('APPENDIX 16'!I22/NEPI!I22*100,"0.00")</f>
        <v>70.769909552172948</v>
      </c>
      <c r="J22" s="125">
        <f>IFERROR('APPENDIX 16'!J22/NEPI!J22*100,"0.00")</f>
        <v>52.9270507639892</v>
      </c>
      <c r="K22" s="125" t="str">
        <f>IFERROR('APPENDIX 16'!K22/NEPI!K22*100,"0.00")</f>
        <v>0.00</v>
      </c>
      <c r="L22" s="125">
        <f>IFERROR('APPENDIX 16'!L22/NEPI!L22*100,"0.00")</f>
        <v>48.091511408912538</v>
      </c>
      <c r="M22" s="125">
        <f>IFERROR('APPENDIX 16'!M22/NEPI!M22*100,"0.00")</f>
        <v>54.901245433940929</v>
      </c>
      <c r="N22" s="125">
        <f>IFERROR('APPENDIX 16'!N22/NEPI!N22*100,"0.00")</f>
        <v>49.436516290669836</v>
      </c>
      <c r="O22" s="125">
        <f>IFERROR('APPENDIX 16'!O22/NEPI!O22*100,"0.00")</f>
        <v>68.178656499038979</v>
      </c>
      <c r="P22" s="125">
        <f>IFERROR('APPENDIX 16'!P22/NEPI!P22*100,"0.00")</f>
        <v>27.885796152271798</v>
      </c>
      <c r="Q22" s="125">
        <f>IFERROR('APPENDIX 16'!Q22/NEPI!Q22*100,"0.00")</f>
        <v>58.074217945322381</v>
      </c>
    </row>
    <row r="23" spans="2:17" ht="27" customHeight="1" x14ac:dyDescent="0.3">
      <c r="B23" s="126" t="s">
        <v>31</v>
      </c>
      <c r="C23" s="125" t="str">
        <f>IFERROR('APPENDIX 16'!C23/NEPI!C23*100,"0.00")</f>
        <v>0.00</v>
      </c>
      <c r="D23" s="125">
        <f>IFERROR('APPENDIX 16'!D23/NEPI!D23*100,"0.00")</f>
        <v>91.789974177152928</v>
      </c>
      <c r="E23" s="125">
        <f>IFERROR('APPENDIX 16'!E23/NEPI!E23*100,"0.00")</f>
        <v>92.378177966101688</v>
      </c>
      <c r="F23" s="125">
        <f>IFERROR('APPENDIX 16'!F23/NEPI!F23*100,"0.00")</f>
        <v>54.857076458284915</v>
      </c>
      <c r="G23" s="125">
        <f>IFERROR('APPENDIX 16'!G23/NEPI!G23*100,"0.00")</f>
        <v>174.33811362382792</v>
      </c>
      <c r="H23" s="125">
        <f>IFERROR('APPENDIX 16'!H23/NEPI!H23*100,"0.00")</f>
        <v>95.869774448675571</v>
      </c>
      <c r="I23" s="125">
        <f>IFERROR('APPENDIX 16'!I23/NEPI!I23*100,"0.00")</f>
        <v>52.392507927444768</v>
      </c>
      <c r="J23" s="125">
        <f>IFERROR('APPENDIX 16'!J23/NEPI!J23*100,"0.00")</f>
        <v>7.6017990522849574</v>
      </c>
      <c r="K23" s="125" t="str">
        <f>IFERROR('APPENDIX 16'!K23/NEPI!K23*100,"0.00")</f>
        <v>0.00</v>
      </c>
      <c r="L23" s="125">
        <f>IFERROR('APPENDIX 16'!L23/NEPI!L23*100,"0.00")</f>
        <v>106.43164693218515</v>
      </c>
      <c r="M23" s="125">
        <f>IFERROR('APPENDIX 16'!M23/NEPI!M23*100,"0.00")</f>
        <v>118.60345620250425</v>
      </c>
      <c r="N23" s="125">
        <f>IFERROR('APPENDIX 16'!N23/NEPI!N23*100,"0.00")</f>
        <v>29.532178509502888</v>
      </c>
      <c r="O23" s="125" t="str">
        <f>IFERROR('APPENDIX 16'!O23/NEPI!O23*100,"0.00")</f>
        <v>0.00</v>
      </c>
      <c r="P23" s="125">
        <f>IFERROR('APPENDIX 16'!P23/NEPI!P23*100,"0.00")</f>
        <v>35.043932255189098</v>
      </c>
      <c r="Q23" s="125">
        <f>IFERROR('APPENDIX 16'!Q23/NEPI!Q23*100,"0.00")</f>
        <v>49.617911663128922</v>
      </c>
    </row>
    <row r="24" spans="2:17" ht="27" customHeight="1" x14ac:dyDescent="0.3">
      <c r="B24" s="126" t="s">
        <v>32</v>
      </c>
      <c r="C24" s="125" t="str">
        <f>IFERROR('APPENDIX 16'!C24/NEPI!C24*100,"0.00")</f>
        <v>0.00</v>
      </c>
      <c r="D24" s="125">
        <f>IFERROR('APPENDIX 16'!D24/NEPI!D24*100,"0.00")</f>
        <v>10.666666666666668</v>
      </c>
      <c r="E24" s="125">
        <f>IFERROR('APPENDIX 16'!E24/NEPI!E24*100,"0.00")</f>
        <v>-4.4684129429892137</v>
      </c>
      <c r="F24" s="125">
        <f>IFERROR('APPENDIX 16'!F24/NEPI!F24*100,"0.00")</f>
        <v>74.718897352194418</v>
      </c>
      <c r="G24" s="125">
        <f>IFERROR('APPENDIX 16'!G24/NEPI!G24*100,"0.00")</f>
        <v>-28.571428571428569</v>
      </c>
      <c r="H24" s="125">
        <f>IFERROR('APPENDIX 16'!H24/NEPI!H24*100,"0.00")</f>
        <v>-11.180124223602485</v>
      </c>
      <c r="I24" s="125">
        <f>IFERROR('APPENDIX 16'!I24/NEPI!I24*100,"0.00")</f>
        <v>68.445724547267289</v>
      </c>
      <c r="J24" s="125">
        <f>IFERROR('APPENDIX 16'!J24/NEPI!J24*100,"0.00")</f>
        <v>86.36330831408776</v>
      </c>
      <c r="K24" s="125">
        <f>IFERROR('APPENDIX 16'!K24/NEPI!K24*100,"0.00")</f>
        <v>48.499816059239301</v>
      </c>
      <c r="L24" s="125">
        <f>IFERROR('APPENDIX 16'!L24/NEPI!L24*100,"0.00")</f>
        <v>345.62211981566821</v>
      </c>
      <c r="M24" s="125">
        <f>IFERROR('APPENDIX 16'!M24/NEPI!M24*100,"0.00")</f>
        <v>213.8111888111888</v>
      </c>
      <c r="N24" s="125">
        <f>IFERROR('APPENDIX 16'!N24/NEPI!N24*100,"0.00")</f>
        <v>-68.652849740932638</v>
      </c>
      <c r="O24" s="125" t="str">
        <f>IFERROR('APPENDIX 16'!O24/NEPI!O24*100,"0.00")</f>
        <v>0.00</v>
      </c>
      <c r="P24" s="125">
        <f>IFERROR('APPENDIX 16'!P24/NEPI!P24*100,"0.00")</f>
        <v>0</v>
      </c>
      <c r="Q24" s="125">
        <f>IFERROR('APPENDIX 16'!Q24/NEPI!Q24*100,"0.00")</f>
        <v>51.932311465111781</v>
      </c>
    </row>
    <row r="25" spans="2:17" ht="27" customHeight="1" x14ac:dyDescent="0.3">
      <c r="B25" s="126" t="s">
        <v>33</v>
      </c>
      <c r="C25" s="125">
        <f>IFERROR('APPENDIX 16'!C25/NEPI!C25*100,"0.00")</f>
        <v>-2.1003963011889035</v>
      </c>
      <c r="D25" s="125">
        <f>IFERROR('APPENDIX 16'!D25/NEPI!D25*100,"0.00")</f>
        <v>57.749171293189349</v>
      </c>
      <c r="E25" s="125">
        <f>IFERROR('APPENDIX 16'!E25/NEPI!E25*100,"0.00")</f>
        <v>36.813959476321571</v>
      </c>
      <c r="F25" s="125">
        <f>IFERROR('APPENDIX 16'!F25/NEPI!F25*100,"0.00")</f>
        <v>26.157433307947464</v>
      </c>
      <c r="G25" s="125">
        <f>IFERROR('APPENDIX 16'!G25/NEPI!G25*100,"0.00")</f>
        <v>84.026622296173045</v>
      </c>
      <c r="H25" s="125">
        <f>IFERROR('APPENDIX 16'!H25/NEPI!H25*100,"0.00")</f>
        <v>17.631190650770804</v>
      </c>
      <c r="I25" s="125">
        <f>IFERROR('APPENDIX 16'!I25/NEPI!I25*100,"0.00")</f>
        <v>69.87425715612936</v>
      </c>
      <c r="J25" s="125">
        <f>IFERROR('APPENDIX 16'!J25/NEPI!J25*100,"0.00")</f>
        <v>49.029544668398024</v>
      </c>
      <c r="K25" s="125" t="str">
        <f>IFERROR('APPENDIX 16'!K25/NEPI!K25*100,"0.00")</f>
        <v>0.00</v>
      </c>
      <c r="L25" s="125">
        <f>IFERROR('APPENDIX 16'!L25/NEPI!L25*100,"0.00")</f>
        <v>60.790799303929134</v>
      </c>
      <c r="M25" s="125">
        <f>IFERROR('APPENDIX 16'!M25/NEPI!M25*100,"0.00")</f>
        <v>36.652246457233886</v>
      </c>
      <c r="N25" s="125">
        <f>IFERROR('APPENDIX 16'!N25/NEPI!N25*100,"0.00")</f>
        <v>-119.59298014336326</v>
      </c>
      <c r="O25" s="125">
        <f>IFERROR('APPENDIX 16'!O25/NEPI!O25*100,"0.00")</f>
        <v>65.039845880490105</v>
      </c>
      <c r="P25" s="125">
        <f>IFERROR('APPENDIX 16'!P25/NEPI!P25*100,"0.00")</f>
        <v>18.215070475373814</v>
      </c>
      <c r="Q25" s="125">
        <f>IFERROR('APPENDIX 16'!Q25/NEPI!Q25*100,"0.00")</f>
        <v>60.263561239309048</v>
      </c>
    </row>
    <row r="26" spans="2:17" ht="27" customHeight="1" x14ac:dyDescent="0.3">
      <c r="B26" s="126" t="s">
        <v>34</v>
      </c>
      <c r="C26" s="125">
        <f>IFERROR('APPENDIX 16'!C26/NEPI!C26*100,"0.00")</f>
        <v>0</v>
      </c>
      <c r="D26" s="125">
        <f>IFERROR('APPENDIX 16'!D26/NEPI!D26*100,"0.00")</f>
        <v>166.4642648315567</v>
      </c>
      <c r="E26" s="125">
        <f>IFERROR('APPENDIX 16'!E26/NEPI!E26*100,"0.00")</f>
        <v>66.826762552972909</v>
      </c>
      <c r="F26" s="125">
        <f>IFERROR('APPENDIX 16'!F26/NEPI!F26*100,"0.00")</f>
        <v>37.676141008993412</v>
      </c>
      <c r="G26" s="125">
        <f>IFERROR('APPENDIX 16'!G26/NEPI!G26*100,"0.00")</f>
        <v>80.5240516229957</v>
      </c>
      <c r="H26" s="125">
        <f>IFERROR('APPENDIX 16'!H26/NEPI!H26*100,"0.00")</f>
        <v>41.611430671170346</v>
      </c>
      <c r="I26" s="125">
        <f>IFERROR('APPENDIX 16'!I26/NEPI!I26*100,"0.00")</f>
        <v>62.787732128135318</v>
      </c>
      <c r="J26" s="125">
        <f>IFERROR('APPENDIX 16'!J26/NEPI!J26*100,"0.00")</f>
        <v>65.384800302208177</v>
      </c>
      <c r="K26" s="125" t="str">
        <f>IFERROR('APPENDIX 16'!K26/NEPI!K26*100,"0.00")</f>
        <v>0.00</v>
      </c>
      <c r="L26" s="125">
        <f>IFERROR('APPENDIX 16'!L26/NEPI!L26*100,"0.00")</f>
        <v>28.503645411410716</v>
      </c>
      <c r="M26" s="125">
        <f>IFERROR('APPENDIX 16'!M26/NEPI!M26*100,"0.00")</f>
        <v>97.957067700933138</v>
      </c>
      <c r="N26" s="125">
        <f>IFERROR('APPENDIX 16'!N26/NEPI!N26*100,"0.00")</f>
        <v>95.002051965094481</v>
      </c>
      <c r="O26" s="125">
        <f>IFERROR('APPENDIX 16'!O26/NEPI!O26*100,"0.00")</f>
        <v>97.399385208657648</v>
      </c>
      <c r="P26" s="125">
        <f>IFERROR('APPENDIX 16'!P26/NEPI!P26*100,"0.00")</f>
        <v>8.2567489948305575</v>
      </c>
      <c r="Q26" s="125">
        <f>IFERROR('APPENDIX 16'!Q26/NEPI!Q26*100,"0.00")</f>
        <v>71.606878031991528</v>
      </c>
    </row>
    <row r="27" spans="2:17" ht="27" customHeight="1" x14ac:dyDescent="0.3">
      <c r="B27" s="126" t="s">
        <v>35</v>
      </c>
      <c r="C27" s="125" t="str">
        <f>IFERROR('APPENDIX 16'!C27/NEPI!C27*100,"0.00")</f>
        <v>0.00</v>
      </c>
      <c r="D27" s="125">
        <f>IFERROR('APPENDIX 16'!D27/NEPI!D27*100,"0.00")</f>
        <v>15.383619713296442</v>
      </c>
      <c r="E27" s="125">
        <f>IFERROR('APPENDIX 16'!E27/NEPI!E27*100,"0.00")</f>
        <v>33.544399979737605</v>
      </c>
      <c r="F27" s="125">
        <f>IFERROR('APPENDIX 16'!F27/NEPI!F27*100,"0.00")</f>
        <v>24.23115556410421</v>
      </c>
      <c r="G27" s="125">
        <f>IFERROR('APPENDIX 16'!G27/NEPI!G27*100,"0.00")</f>
        <v>-1.1733015618120128</v>
      </c>
      <c r="H27" s="125">
        <f>IFERROR('APPENDIX 16'!H27/NEPI!H27*100,"0.00")</f>
        <v>412.76217297858142</v>
      </c>
      <c r="I27" s="125">
        <f>IFERROR('APPENDIX 16'!I27/NEPI!I27*100,"0.00")</f>
        <v>94.20831306040175</v>
      </c>
      <c r="J27" s="125">
        <f>IFERROR('APPENDIX 16'!J27/NEPI!J27*100,"0.00")</f>
        <v>32.500875171626333</v>
      </c>
      <c r="K27" s="125">
        <f>IFERROR('APPENDIX 16'!K27/NEPI!K27*100,"0.00")</f>
        <v>0.74902576041297642</v>
      </c>
      <c r="L27" s="125">
        <f>IFERROR('APPENDIX 16'!L27/NEPI!L27*100,"0.00")</f>
        <v>9.3472750316856779</v>
      </c>
      <c r="M27" s="125">
        <f>IFERROR('APPENDIX 16'!M27/NEPI!M27*100,"0.00")</f>
        <v>284.33179723502303</v>
      </c>
      <c r="N27" s="125">
        <f>IFERROR('APPENDIX 16'!N27/NEPI!N27*100,"0.00")</f>
        <v>18.322550548141965</v>
      </c>
      <c r="O27" s="125" t="str">
        <f>IFERROR('APPENDIX 16'!O27/NEPI!O27*100,"0.00")</f>
        <v>0.00</v>
      </c>
      <c r="P27" s="125">
        <f>IFERROR('APPENDIX 16'!P27/NEPI!P27*100,"0.00")</f>
        <v>119.51122327002257</v>
      </c>
      <c r="Q27" s="125">
        <f>IFERROR('APPENDIX 16'!Q27/NEPI!Q27*100,"0.00")</f>
        <v>59.302571278782111</v>
      </c>
    </row>
    <row r="28" spans="2:17" ht="27" customHeight="1" x14ac:dyDescent="0.3">
      <c r="B28" s="126" t="s">
        <v>36</v>
      </c>
      <c r="C28" s="125" t="str">
        <f>IFERROR('APPENDIX 16'!C28/NEPI!C28*100,"0.00")</f>
        <v>0.00</v>
      </c>
      <c r="D28" s="125">
        <f>IFERROR('APPENDIX 16'!D28/NEPI!D28*100,"0.00")</f>
        <v>946.99453551912575</v>
      </c>
      <c r="E28" s="125">
        <f>IFERROR('APPENDIX 16'!E28/NEPI!E28*100,"0.00")</f>
        <v>0.84319833852544135</v>
      </c>
      <c r="F28" s="125">
        <f>IFERROR('APPENDIX 16'!F28/NEPI!F28*100,"0.00")</f>
        <v>8.4503380135205405E-2</v>
      </c>
      <c r="G28" s="125">
        <f>IFERROR('APPENDIX 16'!G28/NEPI!G28*100,"0.00")</f>
        <v>4.3848537110239461</v>
      </c>
      <c r="H28" s="125">
        <f>IFERROR('APPENDIX 16'!H28/NEPI!H28*100,"0.00")</f>
        <v>19.340034965034967</v>
      </c>
      <c r="I28" s="125">
        <f>IFERROR('APPENDIX 16'!I28/NEPI!I28*100,"0.00")</f>
        <v>74.389586410635161</v>
      </c>
      <c r="J28" s="125">
        <f>IFERROR('APPENDIX 16'!J28/NEPI!J28*100,"0.00")</f>
        <v>62.181212976693658</v>
      </c>
      <c r="K28" s="125" t="str">
        <f>IFERROR('APPENDIX 16'!K28/NEPI!K28*100,"0.00")</f>
        <v>0.00</v>
      </c>
      <c r="L28" s="125">
        <f>IFERROR('APPENDIX 16'!L28/NEPI!L28*100,"0.00")</f>
        <v>50.899315112334378</v>
      </c>
      <c r="M28" s="125">
        <f>IFERROR('APPENDIX 16'!M28/NEPI!M28*100,"0.00")</f>
        <v>1.7050024127392631</v>
      </c>
      <c r="N28" s="125">
        <f>IFERROR('APPENDIX 16'!N28/NEPI!N28*100,"0.00")</f>
        <v>75.584433928949778</v>
      </c>
      <c r="O28" s="125">
        <f>IFERROR('APPENDIX 16'!O28/NEPI!O28*100,"0.00")</f>
        <v>70.342865711720478</v>
      </c>
      <c r="P28" s="125">
        <f>IFERROR('APPENDIX 16'!P28/NEPI!P28*100,"0.00")</f>
        <v>13.573347662547016</v>
      </c>
      <c r="Q28" s="125">
        <f>IFERROR('APPENDIX 16'!Q28/NEPI!Q28*100,"0.00")</f>
        <v>65.354424432450472</v>
      </c>
    </row>
    <row r="29" spans="2:17" ht="27" customHeight="1" x14ac:dyDescent="0.3">
      <c r="B29" s="126" t="s">
        <v>37</v>
      </c>
      <c r="C29" s="125">
        <f>IFERROR('APPENDIX 16'!C29/NEPI!C29*100,"0.00")</f>
        <v>0</v>
      </c>
      <c r="D29" s="125">
        <f>IFERROR('APPENDIX 16'!D29/NEPI!D29*100,"0.00")</f>
        <v>58.799978835605572</v>
      </c>
      <c r="E29" s="125">
        <f>IFERROR('APPENDIX 16'!E29/NEPI!E29*100,"0.00")</f>
        <v>62.378727991376216</v>
      </c>
      <c r="F29" s="125">
        <f>IFERROR('APPENDIX 16'!F29/NEPI!F29*100,"0.00")</f>
        <v>40.680307914994408</v>
      </c>
      <c r="G29" s="125">
        <f>IFERROR('APPENDIX 16'!G29/NEPI!G29*100,"0.00")</f>
        <v>21.378448524464098</v>
      </c>
      <c r="H29" s="125">
        <f>IFERROR('APPENDIX 16'!H29/NEPI!H29*100,"0.00")</f>
        <v>30.739031289915602</v>
      </c>
      <c r="I29" s="125">
        <f>IFERROR('APPENDIX 16'!I29/NEPI!I29*100,"0.00")</f>
        <v>60.102322138318222</v>
      </c>
      <c r="J29" s="125">
        <f>IFERROR('APPENDIX 16'!J29/NEPI!J29*100,"0.00")</f>
        <v>55.105028149873817</v>
      </c>
      <c r="K29" s="125" t="str">
        <f>IFERROR('APPENDIX 16'!K29/NEPI!K29*100,"0.00")</f>
        <v>0.00</v>
      </c>
      <c r="L29" s="125">
        <f>IFERROR('APPENDIX 16'!L29/NEPI!L29*100,"0.00")</f>
        <v>20.475328412941561</v>
      </c>
      <c r="M29" s="125">
        <f>IFERROR('APPENDIX 16'!M29/NEPI!M29*100,"0.00")</f>
        <v>29.202797935605563</v>
      </c>
      <c r="N29" s="125">
        <f>IFERROR('APPENDIX 16'!N29/NEPI!N29*100,"0.00")</f>
        <v>47.108173382483791</v>
      </c>
      <c r="O29" s="125" t="str">
        <f>IFERROR('APPENDIX 16'!O29/NEPI!O29*100,"0.00")</f>
        <v>0.00</v>
      </c>
      <c r="P29" s="125">
        <f>IFERROR('APPENDIX 16'!P29/NEPI!P29*100,"0.00")</f>
        <v>2.9055984438635951</v>
      </c>
      <c r="Q29" s="125">
        <f>IFERROR('APPENDIX 16'!Q29/NEPI!Q29*100,"0.00")</f>
        <v>47.539964999010976</v>
      </c>
    </row>
    <row r="30" spans="2:17" ht="27" customHeight="1" x14ac:dyDescent="0.3">
      <c r="B30" s="126" t="s">
        <v>38</v>
      </c>
      <c r="C30" s="125" t="str">
        <f>IFERROR('APPENDIX 16'!C30/NEPI!C30*100,"0.00")</f>
        <v>0.00</v>
      </c>
      <c r="D30" s="125">
        <f>IFERROR('APPENDIX 16'!D30/NEPI!D30*100,"0.00")</f>
        <v>160.57636166485943</v>
      </c>
      <c r="E30" s="125">
        <f>IFERROR('APPENDIX 16'!E30/NEPI!E30*100,"0.00")</f>
        <v>60.918923065122343</v>
      </c>
      <c r="F30" s="125">
        <f>IFERROR('APPENDIX 16'!F30/NEPI!F30*100,"0.00")</f>
        <v>99.422579517651172</v>
      </c>
      <c r="G30" s="125">
        <f>IFERROR('APPENDIX 16'!G30/NEPI!G30*100,"0.00")</f>
        <v>37.535908075327164</v>
      </c>
      <c r="H30" s="125">
        <f>IFERROR('APPENDIX 16'!H30/NEPI!H30*100,"0.00")</f>
        <v>77.100285164006635</v>
      </c>
      <c r="I30" s="125">
        <f>IFERROR('APPENDIX 16'!I30/NEPI!I30*100,"0.00")</f>
        <v>56.056030568603077</v>
      </c>
      <c r="J30" s="125">
        <f>IFERROR('APPENDIX 16'!J30/NEPI!J30*100,"0.00")</f>
        <v>70.248773975922163</v>
      </c>
      <c r="K30" s="125" t="str">
        <f>IFERROR('APPENDIX 16'!K30/NEPI!K30*100,"0.00")</f>
        <v>0.00</v>
      </c>
      <c r="L30" s="125">
        <f>IFERROR('APPENDIX 16'!L30/NEPI!L30*100,"0.00")</f>
        <v>23.602170894863058</v>
      </c>
      <c r="M30" s="125">
        <f>IFERROR('APPENDIX 16'!M30/NEPI!M30*100,"0.00")</f>
        <v>43.537812276272653</v>
      </c>
      <c r="N30" s="125">
        <f>IFERROR('APPENDIX 16'!N30/NEPI!N30*100,"0.00")</f>
        <v>93.468677262086587</v>
      </c>
      <c r="O30" s="125" t="str">
        <f>IFERROR('APPENDIX 16'!O30/NEPI!O30*100,"0.00")</f>
        <v>0.00</v>
      </c>
      <c r="P30" s="125">
        <f>IFERROR('APPENDIX 16'!P30/NEPI!P30*100,"0.00")</f>
        <v>55.74975620733629</v>
      </c>
      <c r="Q30" s="125">
        <f>IFERROR('APPENDIX 16'!Q30/NEPI!Q30*100,"0.00")</f>
        <v>70.546085185079676</v>
      </c>
    </row>
    <row r="31" spans="2:17" ht="27" customHeight="1" x14ac:dyDescent="0.3">
      <c r="B31" s="126" t="s">
        <v>196</v>
      </c>
      <c r="C31" s="125" t="str">
        <f>IFERROR('APPENDIX 16'!C31/NEPI!C31*100,"0.00")</f>
        <v>0.00</v>
      </c>
      <c r="D31" s="125">
        <f>IFERROR('APPENDIX 16'!D31/NEPI!D31*100,"0.00")</f>
        <v>13.562653562653562</v>
      </c>
      <c r="E31" s="125">
        <f>IFERROR('APPENDIX 16'!E31/NEPI!E31*100,"0.00")</f>
        <v>8.9118858635587266</v>
      </c>
      <c r="F31" s="125">
        <f>IFERROR('APPENDIX 16'!F31/NEPI!F31*100,"0.00")</f>
        <v>26.77983801440142</v>
      </c>
      <c r="G31" s="125">
        <f>IFERROR('APPENDIX 16'!G31/NEPI!G31*100,"0.00")</f>
        <v>25.563962944629093</v>
      </c>
      <c r="H31" s="125">
        <f>IFERROR('APPENDIX 16'!H31/NEPI!H31*100,"0.00")</f>
        <v>-2.9268292682926833</v>
      </c>
      <c r="I31" s="125">
        <f>IFERROR('APPENDIX 16'!I31/NEPI!I31*100,"0.00")</f>
        <v>33.197433606757087</v>
      </c>
      <c r="J31" s="125">
        <f>IFERROR('APPENDIX 16'!J31/NEPI!J31*100,"0.00")</f>
        <v>53.293430023154102</v>
      </c>
      <c r="K31" s="125" t="str">
        <f>IFERROR('APPENDIX 16'!K31/NEPI!K31*100,"0.00")</f>
        <v>0.00</v>
      </c>
      <c r="L31" s="125">
        <f>IFERROR('APPENDIX 16'!L31/NEPI!L31*100,"0.00")</f>
        <v>-2.9182943969190247</v>
      </c>
      <c r="M31" s="125">
        <f>IFERROR('APPENDIX 16'!M31/NEPI!M31*100,"0.00")</f>
        <v>68.496454411288283</v>
      </c>
      <c r="N31" s="125">
        <f>IFERROR('APPENDIX 16'!N31/NEPI!N31*100,"0.00")</f>
        <v>8.6118647796436161</v>
      </c>
      <c r="O31" s="125">
        <f>IFERROR('APPENDIX 16'!O31/NEPI!O31*100,"0.00")</f>
        <v>63.041301247230905</v>
      </c>
      <c r="P31" s="125">
        <f>IFERROR('APPENDIX 16'!P31/NEPI!P31*100,"0.00")</f>
        <v>-1.4341590612777053</v>
      </c>
      <c r="Q31" s="125">
        <f>IFERROR('APPENDIX 16'!Q31/NEPI!Q31*100,"0.00")</f>
        <v>35.201227731448853</v>
      </c>
    </row>
    <row r="32" spans="2:17" ht="27" customHeight="1" x14ac:dyDescent="0.3">
      <c r="B32" s="126" t="s">
        <v>197</v>
      </c>
      <c r="C32" s="125" t="str">
        <f>IFERROR('APPENDIX 16'!C32/NEPI!C32*100,"0.00")</f>
        <v>0.00</v>
      </c>
      <c r="D32" s="125" t="str">
        <f>IFERROR('APPENDIX 16'!D32/NEPI!D32*100,"0.00")</f>
        <v>0.00</v>
      </c>
      <c r="E32" s="125" t="str">
        <f>IFERROR('APPENDIX 16'!E32/NEPI!E32*100,"0.00")</f>
        <v>0.00</v>
      </c>
      <c r="F32" s="125" t="str">
        <f>IFERROR('APPENDIX 16'!F32/NEPI!F32*100,"0.00")</f>
        <v>0.00</v>
      </c>
      <c r="G32" s="125" t="str">
        <f>IFERROR('APPENDIX 16'!G32/NEPI!G32*100,"0.00")</f>
        <v>0.00</v>
      </c>
      <c r="H32" s="125" t="str">
        <f>IFERROR('APPENDIX 16'!H32/NEPI!H32*100,"0.00")</f>
        <v>0.00</v>
      </c>
      <c r="I32" s="125" t="str">
        <f>IFERROR('APPENDIX 16'!I32/NEPI!I32*100,"0.00")</f>
        <v>0.00</v>
      </c>
      <c r="J32" s="125" t="str">
        <f>IFERROR('APPENDIX 16'!J32/NEPI!J32*100,"0.00")</f>
        <v>0.00</v>
      </c>
      <c r="K32" s="125" t="str">
        <f>IFERROR('APPENDIX 16'!K32/NEPI!K32*100,"0.00")</f>
        <v>0.00</v>
      </c>
      <c r="L32" s="125" t="str">
        <f>IFERROR('APPENDIX 16'!L32/NEPI!L32*100,"0.00")</f>
        <v>0.00</v>
      </c>
      <c r="M32" s="125" t="str">
        <f>IFERROR('APPENDIX 16'!M32/NEPI!M32*100,"0.00")</f>
        <v>0.00</v>
      </c>
      <c r="N32" s="125" t="str">
        <f>IFERROR('APPENDIX 16'!N32/NEPI!N32*100,"0.00")</f>
        <v>0.00</v>
      </c>
      <c r="O32" s="125" t="str">
        <f>IFERROR('APPENDIX 16'!O32/NEPI!O32*100,"0.00")</f>
        <v>0.00</v>
      </c>
      <c r="P32" s="125" t="str">
        <f>IFERROR('APPENDIX 16'!P32/NEPI!P32*100,"0.00")</f>
        <v>0.00</v>
      </c>
      <c r="Q32" s="125" t="str">
        <f>IFERROR('APPENDIX 16'!Q32/NEPI!Q32*100,"0.00")</f>
        <v>0.00</v>
      </c>
    </row>
    <row r="33" spans="2:17" ht="27" customHeight="1" x14ac:dyDescent="0.3">
      <c r="B33" s="126" t="s">
        <v>214</v>
      </c>
      <c r="C33" s="125" t="str">
        <f>IFERROR('APPENDIX 16'!C33/NEPI!C33*100,"0.00")</f>
        <v>0.00</v>
      </c>
      <c r="D33" s="125">
        <f>IFERROR('APPENDIX 16'!D33/NEPI!D33*100,"0.00")</f>
        <v>111.57975460122699</v>
      </c>
      <c r="E33" s="125">
        <f>IFERROR('APPENDIX 16'!E33/NEPI!E33*100,"0.00")</f>
        <v>87.379972565157743</v>
      </c>
      <c r="F33" s="125">
        <f>IFERROR('APPENDIX 16'!F33/NEPI!F33*100,"0.00")</f>
        <v>-3.0366180410836559</v>
      </c>
      <c r="G33" s="125">
        <f>IFERROR('APPENDIX 16'!G33/NEPI!G33*100,"0.00")</f>
        <v>16.941228851291186</v>
      </c>
      <c r="H33" s="125">
        <f>IFERROR('APPENDIX 16'!H33/NEPI!H33*100,"0.00")</f>
        <v>51.245599783373954</v>
      </c>
      <c r="I33" s="125">
        <f>IFERROR('APPENDIX 16'!I33/NEPI!I33*100,"0.00")</f>
        <v>100.88366890380314</v>
      </c>
      <c r="J33" s="125">
        <f>IFERROR('APPENDIX 16'!J33/NEPI!J33*100,"0.00")</f>
        <v>87.154806921049627</v>
      </c>
      <c r="K33" s="125" t="str">
        <f>IFERROR('APPENDIX 16'!K33/NEPI!K33*100,"0.00")</f>
        <v>0.00</v>
      </c>
      <c r="L33" s="125">
        <f>IFERROR('APPENDIX 16'!L33/NEPI!L33*100,"0.00")</f>
        <v>25.188078703703702</v>
      </c>
      <c r="M33" s="125">
        <f>IFERROR('APPENDIX 16'!M33/NEPI!M33*100,"0.00")</f>
        <v>241.60839160839163</v>
      </c>
      <c r="N33" s="125">
        <f>IFERROR('APPENDIX 16'!N33/NEPI!N33*100,"0.00")</f>
        <v>10.890397284887204</v>
      </c>
      <c r="O33" s="125" t="str">
        <f>IFERROR('APPENDIX 16'!O33/NEPI!O33*100,"0.00")</f>
        <v>0.00</v>
      </c>
      <c r="P33" s="125">
        <f>IFERROR('APPENDIX 16'!P33/NEPI!P33*100,"0.00")</f>
        <v>18.169825730750539</v>
      </c>
      <c r="Q33" s="125">
        <f>IFERROR('APPENDIX 16'!Q33/NEPI!Q33*100,"0.00")</f>
        <v>58.979615933706164</v>
      </c>
    </row>
    <row r="34" spans="2:17" ht="27" customHeight="1" x14ac:dyDescent="0.3">
      <c r="B34" s="126" t="s">
        <v>198</v>
      </c>
      <c r="C34" s="125" t="str">
        <f>IFERROR('APPENDIX 16'!C34/NEPI!C34*100,"0.00")</f>
        <v>0.00</v>
      </c>
      <c r="D34" s="125">
        <f>IFERROR('APPENDIX 16'!D34/NEPI!D34*100,"0.00")</f>
        <v>4.1416165664662659</v>
      </c>
      <c r="E34" s="125">
        <f>IFERROR('APPENDIX 16'!E34/NEPI!E34*100,"0.00")</f>
        <v>169.46517412935322</v>
      </c>
      <c r="F34" s="125">
        <f>IFERROR('APPENDIX 16'!F34/NEPI!F34*100,"0.00")</f>
        <v>539.58682300390842</v>
      </c>
      <c r="G34" s="125">
        <f>IFERROR('APPENDIX 16'!G34/NEPI!G34*100,"0.00")</f>
        <v>1.8377590673575128</v>
      </c>
      <c r="H34" s="125">
        <f>IFERROR('APPENDIX 16'!H34/NEPI!H34*100,"0.00")</f>
        <v>7.109004739336493</v>
      </c>
      <c r="I34" s="125">
        <f>IFERROR('APPENDIX 16'!I34/NEPI!I34*100,"0.00")</f>
        <v>56.337293016558675</v>
      </c>
      <c r="J34" s="125">
        <f>IFERROR('APPENDIX 16'!J34/NEPI!J34*100,"0.00")</f>
        <v>39.555880487633004</v>
      </c>
      <c r="K34" s="125" t="str">
        <f>IFERROR('APPENDIX 16'!K34/NEPI!K34*100,"0.00")</f>
        <v>0.00</v>
      </c>
      <c r="L34" s="125">
        <f>IFERROR('APPENDIX 16'!L34/NEPI!L34*100,"0.00")</f>
        <v>1.2133282267330525</v>
      </c>
      <c r="M34" s="125">
        <f>IFERROR('APPENDIX 16'!M34/NEPI!M34*100,"0.00")</f>
        <v>84.235074626865668</v>
      </c>
      <c r="N34" s="125">
        <f>IFERROR('APPENDIX 16'!N34/NEPI!N34*100,"0.00")</f>
        <v>5.9640975261230693</v>
      </c>
      <c r="O34" s="125">
        <f>IFERROR('APPENDIX 16'!O34/NEPI!O34*100,"0.00")</f>
        <v>73.220951203950705</v>
      </c>
      <c r="P34" s="125">
        <f>IFERROR('APPENDIX 16'!P34/NEPI!P34*100,"0.00")</f>
        <v>-7.8831401991186549</v>
      </c>
      <c r="Q34" s="125">
        <f>IFERROR('APPENDIX 16'!Q34/NEPI!Q34*100,"0.00")</f>
        <v>62.836543309468581</v>
      </c>
    </row>
    <row r="35" spans="2:17" ht="27" customHeight="1" x14ac:dyDescent="0.3">
      <c r="B35" s="126" t="s">
        <v>199</v>
      </c>
      <c r="C35" s="125" t="str">
        <f>IFERROR('APPENDIX 16'!C35/NEPI!C35*100,"0.00")</f>
        <v>0.00</v>
      </c>
      <c r="D35" s="125">
        <f>IFERROR('APPENDIX 16'!D35/NEPI!D35*100,"0.00")</f>
        <v>95.18252264027636</v>
      </c>
      <c r="E35" s="125">
        <f>IFERROR('APPENDIX 16'!E35/NEPI!E35*100,"0.00")</f>
        <v>44.335905434247252</v>
      </c>
      <c r="F35" s="125">
        <f>IFERROR('APPENDIX 16'!F35/NEPI!F35*100,"0.00")</f>
        <v>36.601412932103763</v>
      </c>
      <c r="G35" s="125">
        <f>IFERROR('APPENDIX 16'!G35/NEPI!G35*100,"0.00")</f>
        <v>-275.04725897920605</v>
      </c>
      <c r="H35" s="125">
        <f>IFERROR('APPENDIX 16'!H35/NEPI!H35*100,"0.00")</f>
        <v>50.181618051733622</v>
      </c>
      <c r="I35" s="125">
        <f>IFERROR('APPENDIX 16'!I35/NEPI!I35*100,"0.00")</f>
        <v>72.61356204292764</v>
      </c>
      <c r="J35" s="125">
        <f>IFERROR('APPENDIX 16'!J35/NEPI!J35*100,"0.00")</f>
        <v>45.482153281873771</v>
      </c>
      <c r="K35" s="125" t="str">
        <f>IFERROR('APPENDIX 16'!K35/NEPI!K35*100,"0.00")</f>
        <v>0.00</v>
      </c>
      <c r="L35" s="125">
        <f>IFERROR('APPENDIX 16'!L35/NEPI!L35*100,"0.00")</f>
        <v>270.79308020669515</v>
      </c>
      <c r="M35" s="125">
        <f>IFERROR('APPENDIX 16'!M35/NEPI!M35*100,"0.00")</f>
        <v>19.632773938795655</v>
      </c>
      <c r="N35" s="125">
        <f>IFERROR('APPENDIX 16'!N35/NEPI!N35*100,"0.00")</f>
        <v>38.249315446289621</v>
      </c>
      <c r="O35" s="125">
        <f>IFERROR('APPENDIX 16'!O35/NEPI!O35*100,"0.00")</f>
        <v>65.859478165839448</v>
      </c>
      <c r="P35" s="125">
        <f>IFERROR('APPENDIX 16'!P35/NEPI!P35*100,"0.00")</f>
        <v>-2.173005565862709</v>
      </c>
      <c r="Q35" s="125">
        <f>IFERROR('APPENDIX 16'!Q35/NEPI!Q35*100,"0.00")</f>
        <v>51.864275172899411</v>
      </c>
    </row>
    <row r="36" spans="2:17" ht="27" customHeight="1" x14ac:dyDescent="0.3">
      <c r="B36" s="126" t="s">
        <v>215</v>
      </c>
      <c r="C36" s="125" t="str">
        <f>IFERROR('APPENDIX 16'!C36/NEPI!C36*100,"0.00")</f>
        <v>0.00</v>
      </c>
      <c r="D36" s="125">
        <f>IFERROR('APPENDIX 16'!D36/NEPI!D36*100,"0.00")</f>
        <v>30.658731787399958</v>
      </c>
      <c r="E36" s="125">
        <f>IFERROR('APPENDIX 16'!E36/NEPI!E36*100,"0.00")</f>
        <v>-9.8414322250639383</v>
      </c>
      <c r="F36" s="125">
        <f>IFERROR('APPENDIX 16'!F36/NEPI!F36*100,"0.00")</f>
        <v>92.091850421159933</v>
      </c>
      <c r="G36" s="125">
        <f>IFERROR('APPENDIX 16'!G36/NEPI!G36*100,"0.00")</f>
        <v>-10.31317794960227</v>
      </c>
      <c r="H36" s="125">
        <f>IFERROR('APPENDIX 16'!H36/NEPI!H36*100,"0.00")</f>
        <v>23.711399052457331</v>
      </c>
      <c r="I36" s="125">
        <f>IFERROR('APPENDIX 16'!I36/NEPI!I36*100,"0.00")</f>
        <v>66.964800643601066</v>
      </c>
      <c r="J36" s="125">
        <f>IFERROR('APPENDIX 16'!J36/NEPI!J36*100,"0.00")</f>
        <v>32.946781996774668</v>
      </c>
      <c r="K36" s="125">
        <f>IFERROR('APPENDIX 16'!K36/NEPI!K36*100,"0.00")</f>
        <v>-15.678409620512351</v>
      </c>
      <c r="L36" s="125">
        <f>IFERROR('APPENDIX 16'!L36/NEPI!L36*100,"0.00")</f>
        <v>19.079391891891891</v>
      </c>
      <c r="M36" s="125">
        <f>IFERROR('APPENDIX 16'!M36/NEPI!M36*100,"0.00")</f>
        <v>28.554289142171569</v>
      </c>
      <c r="N36" s="125">
        <f>IFERROR('APPENDIX 16'!N36/NEPI!N36*100,"0.00")</f>
        <v>17.689112548925635</v>
      </c>
      <c r="O36" s="125">
        <f>IFERROR('APPENDIX 16'!O36/NEPI!O36*100,"0.00")</f>
        <v>81.768833267246109</v>
      </c>
      <c r="P36" s="125">
        <f>IFERROR('APPENDIX 16'!P36/NEPI!P36*100,"0.00")</f>
        <v>-4.9723435225618635</v>
      </c>
      <c r="Q36" s="125">
        <f>IFERROR('APPENDIX 16'!Q36/NEPI!Q36*100,"0.00")</f>
        <v>51.717881213779059</v>
      </c>
    </row>
    <row r="37" spans="2:17" ht="27" customHeight="1" x14ac:dyDescent="0.3">
      <c r="B37" s="126" t="s">
        <v>40</v>
      </c>
      <c r="C37" s="125" t="str">
        <f>IFERROR('APPENDIX 16'!C37/NEPI!C37*100,"0.00")</f>
        <v>0.00</v>
      </c>
      <c r="D37" s="125">
        <f>IFERROR('APPENDIX 16'!D37/NEPI!D37*100,"0.00")</f>
        <v>-55.974632843791724</v>
      </c>
      <c r="E37" s="125">
        <f>IFERROR('APPENDIX 16'!E37/NEPI!E37*100,"0.00")</f>
        <v>12.508316699933467</v>
      </c>
      <c r="F37" s="125">
        <f>IFERROR('APPENDIX 16'!F37/NEPI!F37*100,"0.00")</f>
        <v>-2.3933790635252015</v>
      </c>
      <c r="G37" s="125">
        <f>IFERROR('APPENDIX 16'!G37/NEPI!G37*100,"0.00")</f>
        <v>44.916344916344919</v>
      </c>
      <c r="H37" s="125">
        <f>IFERROR('APPENDIX 16'!H37/NEPI!H37*100,"0.00")</f>
        <v>-40.587695133149673</v>
      </c>
      <c r="I37" s="125">
        <f>IFERROR('APPENDIX 16'!I37/NEPI!I37*100,"0.00")</f>
        <v>59.663492277147753</v>
      </c>
      <c r="J37" s="125">
        <f>IFERROR('APPENDIX 16'!J37/NEPI!J37*100,"0.00")</f>
        <v>40.074987343908205</v>
      </c>
      <c r="K37" s="125" t="str">
        <f>IFERROR('APPENDIX 16'!K37/NEPI!K37*100,"0.00")</f>
        <v>0.00</v>
      </c>
      <c r="L37" s="125">
        <f>IFERROR('APPENDIX 16'!L37/NEPI!L37*100,"0.00")</f>
        <v>9.6945656485521621</v>
      </c>
      <c r="M37" s="125">
        <f>IFERROR('APPENDIX 16'!M37/NEPI!M37*100,"0.00")</f>
        <v>-161.84349931890418</v>
      </c>
      <c r="N37" s="125">
        <f>IFERROR('APPENDIX 16'!N37/NEPI!N37*100,"0.00")</f>
        <v>56.156808531648075</v>
      </c>
      <c r="O37" s="125">
        <f>IFERROR('APPENDIX 16'!O37/NEPI!O37*100,"0.00")</f>
        <v>25.041130501204535</v>
      </c>
      <c r="P37" s="125">
        <f>IFERROR('APPENDIX 16'!P37/NEPI!P37*100,"0.00")</f>
        <v>-42.769860249091138</v>
      </c>
      <c r="Q37" s="125">
        <f>IFERROR('APPENDIX 16'!Q37/NEPI!Q37*100,"0.00")</f>
        <v>42.769863902519809</v>
      </c>
    </row>
    <row r="38" spans="2:17" ht="27" customHeight="1" x14ac:dyDescent="0.3">
      <c r="B38" s="126" t="s">
        <v>41</v>
      </c>
      <c r="C38" s="125" t="str">
        <f>IFERROR('APPENDIX 16'!C38/NEPI!C38*100,"0.00")</f>
        <v>0.00</v>
      </c>
      <c r="D38" s="125">
        <f>IFERROR('APPENDIX 16'!D38/NEPI!D38*100,"0.00")</f>
        <v>22.409945808096907</v>
      </c>
      <c r="E38" s="125">
        <f>IFERROR('APPENDIX 16'!E38/NEPI!E38*100,"0.00")</f>
        <v>12.043909006179017</v>
      </c>
      <c r="F38" s="125">
        <f>IFERROR('APPENDIX 16'!F38/NEPI!F38*100,"0.00")</f>
        <v>29.937892961202266</v>
      </c>
      <c r="G38" s="125">
        <f>IFERROR('APPENDIX 16'!G38/NEPI!G38*100,"0.00")</f>
        <v>15.233042819249714</v>
      </c>
      <c r="H38" s="125">
        <f>IFERROR('APPENDIX 16'!H38/NEPI!H38*100,"0.00")</f>
        <v>37.047719518764588</v>
      </c>
      <c r="I38" s="125">
        <f>IFERROR('APPENDIX 16'!I38/NEPI!I38*100,"0.00")</f>
        <v>42.05376898525563</v>
      </c>
      <c r="J38" s="125">
        <f>IFERROR('APPENDIX 16'!J38/NEPI!J38*100,"0.00")</f>
        <v>45.004898741400282</v>
      </c>
      <c r="K38" s="125">
        <f>IFERROR('APPENDIX 16'!K38/NEPI!K38*100,"0.00")</f>
        <v>0</v>
      </c>
      <c r="L38" s="125">
        <f>IFERROR('APPENDIX 16'!L38/NEPI!L38*100,"0.00")</f>
        <v>-2.2434143672320799</v>
      </c>
      <c r="M38" s="125">
        <f>IFERROR('APPENDIX 16'!M38/NEPI!M38*100,"0.00")</f>
        <v>29.477404331609208</v>
      </c>
      <c r="N38" s="125">
        <f>IFERROR('APPENDIX 16'!N38/NEPI!N38*100,"0.00")</f>
        <v>33.070352556831075</v>
      </c>
      <c r="O38" s="125">
        <f>IFERROR('APPENDIX 16'!O38/NEPI!O38*100,"0.00")</f>
        <v>43.814982671287659</v>
      </c>
      <c r="P38" s="125">
        <f>IFERROR('APPENDIX 16'!P38/NEPI!P38*100,"0.00")</f>
        <v>13.742032245969254</v>
      </c>
      <c r="Q38" s="125">
        <f>IFERROR('APPENDIX 16'!Q38/NEPI!Q38*100,"0.00")</f>
        <v>33.965260042644381</v>
      </c>
    </row>
    <row r="39" spans="2:17" ht="27" customHeight="1" x14ac:dyDescent="0.3">
      <c r="B39" s="126" t="s">
        <v>42</v>
      </c>
      <c r="C39" s="125" t="str">
        <f>IFERROR('APPENDIX 16'!C39/NEPI!C39*100,"0.00")</f>
        <v>0.00</v>
      </c>
      <c r="D39" s="125">
        <f>IFERROR('APPENDIX 16'!D39/NEPI!D39*100,"0.00")</f>
        <v>76.496219402793798</v>
      </c>
      <c r="E39" s="125">
        <f>IFERROR('APPENDIX 16'!E39/NEPI!E39*100,"0.00")</f>
        <v>-46.332216055827239</v>
      </c>
      <c r="F39" s="125">
        <f>IFERROR('APPENDIX 16'!F39/NEPI!F39*100,"0.00")</f>
        <v>46.705238631306123</v>
      </c>
      <c r="G39" s="125">
        <f>IFERROR('APPENDIX 16'!G39/NEPI!G39*100,"0.00")</f>
        <v>-14.037678068520492</v>
      </c>
      <c r="H39" s="125">
        <f>IFERROR('APPENDIX 16'!H39/NEPI!H39*100,"0.00")</f>
        <v>120.97362660273117</v>
      </c>
      <c r="I39" s="125">
        <f>IFERROR('APPENDIX 16'!I39/NEPI!I39*100,"0.00")</f>
        <v>48.407447734371175</v>
      </c>
      <c r="J39" s="125">
        <f>IFERROR('APPENDIX 16'!J39/NEPI!J39*100,"0.00")</f>
        <v>47.085615418108482</v>
      </c>
      <c r="K39" s="125" t="str">
        <f>IFERROR('APPENDIX 16'!K39/NEPI!K39*100,"0.00")</f>
        <v>0.00</v>
      </c>
      <c r="L39" s="125">
        <f>IFERROR('APPENDIX 16'!L39/NEPI!L39*100,"0.00")</f>
        <v>48.28387763301383</v>
      </c>
      <c r="M39" s="125">
        <f>IFERROR('APPENDIX 16'!M39/NEPI!M39*100,"0.00")</f>
        <v>58.380537400145236</v>
      </c>
      <c r="N39" s="125">
        <f>IFERROR('APPENDIX 16'!N39/NEPI!N39*100,"0.00")</f>
        <v>-57.110719704235912</v>
      </c>
      <c r="O39" s="125" t="str">
        <f>IFERROR('APPENDIX 16'!O39/NEPI!O39*100,"0.00")</f>
        <v>0.00</v>
      </c>
      <c r="P39" s="125">
        <f>IFERROR('APPENDIX 16'!P39/NEPI!P39*100,"0.00")</f>
        <v>72.668621700879768</v>
      </c>
      <c r="Q39" s="125">
        <f>IFERROR('APPENDIX 16'!Q39/NEPI!Q39*100,"0.00")</f>
        <v>46.074885409611419</v>
      </c>
    </row>
    <row r="40" spans="2:17" ht="27" customHeight="1" x14ac:dyDescent="0.3">
      <c r="B40" s="126" t="s">
        <v>43</v>
      </c>
      <c r="C40" s="125" t="str">
        <f>IFERROR('APPENDIX 16'!C40/NEPI!C40*100,"0.00")</f>
        <v>0.00</v>
      </c>
      <c r="D40" s="125">
        <f>IFERROR('APPENDIX 16'!D40/NEPI!D40*100,"0.00")</f>
        <v>15.11056511056511</v>
      </c>
      <c r="E40" s="125">
        <f>IFERROR('APPENDIX 16'!E40/NEPI!E40*100,"0.00")</f>
        <v>31.53409090909091</v>
      </c>
      <c r="F40" s="125">
        <f>IFERROR('APPENDIX 16'!F40/NEPI!F40*100,"0.00")</f>
        <v>35.266987803628162</v>
      </c>
      <c r="G40" s="125">
        <f>IFERROR('APPENDIX 16'!G40/NEPI!G40*100,"0.00")</f>
        <v>9.8048780487804876</v>
      </c>
      <c r="H40" s="125">
        <f>IFERROR('APPENDIX 16'!H40/NEPI!H40*100,"0.00")</f>
        <v>-14.213197969543149</v>
      </c>
      <c r="I40" s="125">
        <f>IFERROR('APPENDIX 16'!I40/NEPI!I40*100,"0.00")</f>
        <v>58.685016360061248</v>
      </c>
      <c r="J40" s="125">
        <f>IFERROR('APPENDIX 16'!J40/NEPI!J40*100,"0.00")</f>
        <v>44.165682075518141</v>
      </c>
      <c r="K40" s="125" t="str">
        <f>IFERROR('APPENDIX 16'!K40/NEPI!K40*100,"0.00")</f>
        <v>0.00</v>
      </c>
      <c r="L40" s="125">
        <f>IFERROR('APPENDIX 16'!L40/NEPI!L40*100,"0.00")</f>
        <v>6.6469194312796214</v>
      </c>
      <c r="M40" s="125">
        <f>IFERROR('APPENDIX 16'!M40/NEPI!M40*100,"0.00")</f>
        <v>-82.803632236095353</v>
      </c>
      <c r="N40" s="125">
        <f>IFERROR('APPENDIX 16'!N40/NEPI!N40*100,"0.00")</f>
        <v>18.91959798994975</v>
      </c>
      <c r="O40" s="125" t="str">
        <f>IFERROR('APPENDIX 16'!O40/NEPI!O40*100,"0.00")</f>
        <v>0.00</v>
      </c>
      <c r="P40" s="125">
        <f>IFERROR('APPENDIX 16'!P40/NEPI!P40*100,"0.00")</f>
        <v>8.3608257140164017</v>
      </c>
      <c r="Q40" s="125">
        <f>IFERROR('APPENDIX 16'!Q40/NEPI!Q40*100,"0.00")</f>
        <v>46.524365330889253</v>
      </c>
    </row>
    <row r="41" spans="2:17" ht="27" customHeight="1" x14ac:dyDescent="0.3">
      <c r="B41" s="126" t="s">
        <v>44</v>
      </c>
      <c r="C41" s="125">
        <f>IFERROR('APPENDIX 16'!C41/NEPI!C41*100,"0.00")</f>
        <v>0</v>
      </c>
      <c r="D41" s="125">
        <f>IFERROR('APPENDIX 16'!D41/NEPI!D41*100,"0.00")</f>
        <v>98.292834890965736</v>
      </c>
      <c r="E41" s="125">
        <f>IFERROR('APPENDIX 16'!E41/NEPI!E41*100,"0.00")</f>
        <v>46.381578947368425</v>
      </c>
      <c r="F41" s="125">
        <f>IFERROR('APPENDIX 16'!F41/NEPI!F41*100,"0.00")</f>
        <v>3.8733000516440006</v>
      </c>
      <c r="G41" s="125">
        <f>IFERROR('APPENDIX 16'!G41/NEPI!G41*100,"0.00")</f>
        <v>74.298282362798489</v>
      </c>
      <c r="H41" s="125">
        <f>IFERROR('APPENDIX 16'!H41/NEPI!H41*100,"0.00")</f>
        <v>-28.476702508960571</v>
      </c>
      <c r="I41" s="125">
        <f>IFERROR('APPENDIX 16'!I41/NEPI!I41*100,"0.00")</f>
        <v>27.154299893346099</v>
      </c>
      <c r="J41" s="125">
        <f>IFERROR('APPENDIX 16'!J41/NEPI!J41*100,"0.00")</f>
        <v>9.8598943465564197</v>
      </c>
      <c r="K41" s="125">
        <f>IFERROR('APPENDIX 16'!K41/NEPI!K41*100,"0.00")</f>
        <v>0</v>
      </c>
      <c r="L41" s="125">
        <f>IFERROR('APPENDIX 16'!L41/NEPI!L41*100,"0.00")</f>
        <v>0.51746442432082795</v>
      </c>
      <c r="M41" s="125">
        <f>IFERROR('APPENDIX 16'!M41/NEPI!M41*100,"0.00")</f>
        <v>146.2757830404889</v>
      </c>
      <c r="N41" s="125">
        <f>IFERROR('APPENDIX 16'!N41/NEPI!N41*100,"0.00")</f>
        <v>-3.4437200218284172</v>
      </c>
      <c r="O41" s="125">
        <f>IFERROR('APPENDIX 16'!O41/NEPI!O41*100,"0.00")</f>
        <v>114.60099243937478</v>
      </c>
      <c r="P41" s="125">
        <f>IFERROR('APPENDIX 16'!P41/NEPI!P41*100,"0.00")</f>
        <v>0</v>
      </c>
      <c r="Q41" s="125">
        <f>IFERROR('APPENDIX 16'!Q41/NEPI!Q41*100,"0.00")</f>
        <v>56.621244254544933</v>
      </c>
    </row>
    <row r="42" spans="2:17" ht="27" customHeight="1" x14ac:dyDescent="0.3">
      <c r="B42" s="126" t="s">
        <v>45</v>
      </c>
      <c r="C42" s="125" t="str">
        <f>IFERROR('APPENDIX 16'!C42/NEPI!C42*100,"0.00")</f>
        <v>0.00</v>
      </c>
      <c r="D42" s="125">
        <f>IFERROR('APPENDIX 16'!D42/NEPI!D42*100,"0.00")</f>
        <v>-5.6619256017505473</v>
      </c>
      <c r="E42" s="125">
        <f>IFERROR('APPENDIX 16'!E42/NEPI!E42*100,"0.00")</f>
        <v>21.263141253655839</v>
      </c>
      <c r="F42" s="125">
        <f>IFERROR('APPENDIX 16'!F42/NEPI!F42*100,"0.00")</f>
        <v>13.329152436078884</v>
      </c>
      <c r="G42" s="125">
        <f>IFERROR('APPENDIX 16'!G42/NEPI!G42*100,"0.00")</f>
        <v>7.4523090320298264</v>
      </c>
      <c r="H42" s="125">
        <f>IFERROR('APPENDIX 16'!H42/NEPI!H42*100,"0.00")</f>
        <v>33.868483494525925</v>
      </c>
      <c r="I42" s="125">
        <f>IFERROR('APPENDIX 16'!I42/NEPI!I42*100,"0.00")</f>
        <v>78.914413073275952</v>
      </c>
      <c r="J42" s="125">
        <f>IFERROR('APPENDIX 16'!J42/NEPI!J42*100,"0.00")</f>
        <v>42.41710634321506</v>
      </c>
      <c r="K42" s="125" t="str">
        <f>IFERROR('APPENDIX 16'!K42/NEPI!K42*100,"0.00")</f>
        <v>0.00</v>
      </c>
      <c r="L42" s="125">
        <f>IFERROR('APPENDIX 16'!L42/NEPI!L42*100,"0.00")</f>
        <v>16.76345882050623</v>
      </c>
      <c r="M42" s="125">
        <f>IFERROR('APPENDIX 16'!M42/NEPI!M42*100,"0.00")</f>
        <v>25.003864217347367</v>
      </c>
      <c r="N42" s="125">
        <f>IFERROR('APPENDIX 16'!N42/NEPI!N42*100,"0.00")</f>
        <v>19.147148656182033</v>
      </c>
      <c r="O42" s="125">
        <f>IFERROR('APPENDIX 16'!O42/NEPI!O42*100,"0.00")</f>
        <v>69.966133156922965</v>
      </c>
      <c r="P42" s="125">
        <f>IFERROR('APPENDIX 16'!P42/NEPI!P42*100,"0.00")</f>
        <v>526.28357701462085</v>
      </c>
      <c r="Q42" s="125">
        <f>IFERROR('APPENDIX 16'!Q42/NEPI!Q42*100,"0.00")</f>
        <v>61.547013750188526</v>
      </c>
    </row>
    <row r="43" spans="2:17" ht="27" customHeight="1" x14ac:dyDescent="0.3">
      <c r="B43" s="126" t="s">
        <v>46</v>
      </c>
      <c r="C43" s="125" t="str">
        <f>IFERROR('APPENDIX 16'!C43/NEPI!C43*100,"0.00")</f>
        <v>0.00</v>
      </c>
      <c r="D43" s="125" t="str">
        <f>IFERROR('APPENDIX 16'!D43/NEPI!D43*100,"0.00")</f>
        <v>0.00</v>
      </c>
      <c r="E43" s="125" t="str">
        <f>IFERROR('APPENDIX 16'!E43/NEPI!E43*100,"0.00")</f>
        <v>0.00</v>
      </c>
      <c r="F43" s="125" t="str">
        <f>IFERROR('APPENDIX 16'!F43/NEPI!F43*100,"0.00")</f>
        <v>0.00</v>
      </c>
      <c r="G43" s="125" t="str">
        <f>IFERROR('APPENDIX 16'!G43/NEPI!G43*100,"0.00")</f>
        <v>0.00</v>
      </c>
      <c r="H43" s="125" t="str">
        <f>IFERROR('APPENDIX 16'!H43/NEPI!H43*100,"0.00")</f>
        <v>0.00</v>
      </c>
      <c r="I43" s="125" t="str">
        <f>IFERROR('APPENDIX 16'!I43/NEPI!I43*100,"0.00")</f>
        <v>0.00</v>
      </c>
      <c r="J43" s="125" t="str">
        <f>IFERROR('APPENDIX 16'!J43/NEPI!J43*100,"0.00")</f>
        <v>0.00</v>
      </c>
      <c r="K43" s="125" t="str">
        <f>IFERROR('APPENDIX 16'!K43/NEPI!K43*100,"0.00")</f>
        <v>0.00</v>
      </c>
      <c r="L43" s="125" t="str">
        <f>IFERROR('APPENDIX 16'!L43/NEPI!L43*100,"0.00")</f>
        <v>0.00</v>
      </c>
      <c r="M43" s="125" t="str">
        <f>IFERROR('APPENDIX 16'!M43/NEPI!M43*100,"0.00")</f>
        <v>0.00</v>
      </c>
      <c r="N43" s="125" t="str">
        <f>IFERROR('APPENDIX 16'!N43/NEPI!N43*100,"0.00")</f>
        <v>0.00</v>
      </c>
      <c r="O43" s="125" t="str">
        <f>IFERROR('APPENDIX 16'!O43/NEPI!O43*100,"0.00")</f>
        <v>0.00</v>
      </c>
      <c r="P43" s="125" t="str">
        <f>IFERROR('APPENDIX 16'!P43/NEPI!P43*100,"0.00")</f>
        <v>0.00</v>
      </c>
      <c r="Q43" s="125" t="str">
        <f>IFERROR('APPENDIX 16'!Q43/NEPI!Q43*100,"0.00")</f>
        <v>0.00</v>
      </c>
    </row>
    <row r="44" spans="2:17" ht="27" customHeight="1" x14ac:dyDescent="0.25">
      <c r="B44" s="128" t="s">
        <v>47</v>
      </c>
      <c r="C44" s="129">
        <f>IFERROR('APPENDIX 16'!C44/NEPI!C44*100,"0.00")</f>
        <v>30.62892055818368</v>
      </c>
      <c r="D44" s="129">
        <f>IFERROR('APPENDIX 16'!D44/NEPI!D44*100,"0.00")</f>
        <v>63.921535120929377</v>
      </c>
      <c r="E44" s="129">
        <f>IFERROR('APPENDIX 16'!E44/NEPI!E44*100,"0.00")</f>
        <v>27.390514224176616</v>
      </c>
      <c r="F44" s="129">
        <f>IFERROR('APPENDIX 16'!F44/NEPI!F44*100,"0.00")</f>
        <v>43.740389684667882</v>
      </c>
      <c r="G44" s="129">
        <f>IFERROR('APPENDIX 16'!G44/NEPI!G44*100,"0.00")</f>
        <v>24.559409205008997</v>
      </c>
      <c r="H44" s="129">
        <f>IFERROR('APPENDIX 16'!H44/NEPI!H44*100,"0.00")</f>
        <v>42.128978057175097</v>
      </c>
      <c r="I44" s="129">
        <f>IFERROR('APPENDIX 16'!I44/NEPI!I44*100,"0.00")</f>
        <v>71.215820203095845</v>
      </c>
      <c r="J44" s="129">
        <f>IFERROR('APPENDIX 16'!J44/NEPI!J44*100,"0.00")</f>
        <v>54.572575195695741</v>
      </c>
      <c r="K44" s="129">
        <f>IFERROR('APPENDIX 16'!K44/NEPI!K44*100,"0.00")</f>
        <v>54.8245725107951</v>
      </c>
      <c r="L44" s="129">
        <f>IFERROR('APPENDIX 16'!L44/NEPI!L44*100,"0.00")</f>
        <v>33.990629405275548</v>
      </c>
      <c r="M44" s="129">
        <f>IFERROR('APPENDIX 16'!M44/NEPI!M44*100,"0.00")</f>
        <v>41.382456936472877</v>
      </c>
      <c r="N44" s="129">
        <f>IFERROR('APPENDIX 16'!N44/NEPI!N44*100,"0.00")</f>
        <v>55.173919104390755</v>
      </c>
      <c r="O44" s="129">
        <f>IFERROR('APPENDIX 16'!O44/NEPI!O44*100,"0.00")</f>
        <v>71.627219812724093</v>
      </c>
      <c r="P44" s="129">
        <f>IFERROR('APPENDIX 16'!P44/NEPI!P44*100,"0.00")</f>
        <v>41.17226326932601</v>
      </c>
      <c r="Q44" s="129">
        <f>IFERROR('APPENDIX 16'!Q44/NEPI!Q44*100,"0.00")</f>
        <v>60.926668262190908</v>
      </c>
    </row>
    <row r="45" spans="2:17" ht="27" customHeight="1" x14ac:dyDescent="0.25">
      <c r="B45" s="281" t="s">
        <v>48</v>
      </c>
      <c r="C45" s="281"/>
      <c r="D45" s="281"/>
      <c r="E45" s="281"/>
      <c r="F45" s="281"/>
      <c r="G45" s="281"/>
      <c r="H45" s="281"/>
      <c r="I45" s="281"/>
      <c r="J45" s="281"/>
      <c r="K45" s="281"/>
      <c r="L45" s="281"/>
      <c r="M45" s="281"/>
      <c r="N45" s="281"/>
      <c r="O45" s="281"/>
      <c r="P45" s="281"/>
      <c r="Q45" s="281"/>
    </row>
    <row r="46" spans="2:17" ht="27" customHeight="1" x14ac:dyDescent="0.3">
      <c r="B46" s="126" t="s">
        <v>49</v>
      </c>
      <c r="C46" s="127">
        <f>IFERROR('APPENDIX 16'!C46/NEPI!C46*100,"0.00")</f>
        <v>165.24076671341749</v>
      </c>
      <c r="D46" s="127">
        <f>IFERROR('APPENDIX 16'!D46/NEPI!D46*100,"0.00")</f>
        <v>19.188664253553455</v>
      </c>
      <c r="E46" s="127">
        <f>IFERROR('APPENDIX 16'!E46/NEPI!E46*100,"0.00")</f>
        <v>0.20920502092050208</v>
      </c>
      <c r="F46" s="127">
        <f>IFERROR('APPENDIX 16'!F46/NEPI!F46*100,"0.00")</f>
        <v>30.03776097673957</v>
      </c>
      <c r="G46" s="127">
        <f>IFERROR('APPENDIX 16'!G46/NEPI!G46*100,"0.00")</f>
        <v>46.997366856366263</v>
      </c>
      <c r="H46" s="127">
        <f>IFERROR('APPENDIX 16'!H46/NEPI!H46*100,"0.00")</f>
        <v>44.833952001905629</v>
      </c>
      <c r="I46" s="127">
        <f>IFERROR('APPENDIX 16'!I46/NEPI!I46*100,"0.00")</f>
        <v>2610.9375</v>
      </c>
      <c r="J46" s="127">
        <f>IFERROR('APPENDIX 16'!J46/NEPI!J46*100,"0.00")</f>
        <v>127.32133433325001</v>
      </c>
      <c r="K46" s="127" t="str">
        <f>IFERROR('APPENDIX 16'!K46/NEPI!K46*100,"0.00")</f>
        <v>0.00</v>
      </c>
      <c r="L46" s="127">
        <f>IFERROR('APPENDIX 16'!L46/NEPI!L46*100,"0.00")</f>
        <v>31.616856902210216</v>
      </c>
      <c r="M46" s="127">
        <f>IFERROR('APPENDIX 16'!M46/NEPI!M46*100,"0.00")</f>
        <v>-100</v>
      </c>
      <c r="N46" s="127">
        <f>IFERROR('APPENDIX 16'!N46/NEPI!N46*100,"0.00")</f>
        <v>12.135922330097088</v>
      </c>
      <c r="O46" s="127">
        <f>IFERROR('APPENDIX 16'!O46/NEPI!O46*100,"0.00")</f>
        <v>82.905563304712132</v>
      </c>
      <c r="P46" s="127">
        <f>IFERROR('APPENDIX 16'!P46/NEPI!P46*100,"0.00")</f>
        <v>27.246498347759239</v>
      </c>
      <c r="Q46" s="127">
        <f>IFERROR('APPENDIX 16'!Q46/NEPI!Q46*100,"0.00")</f>
        <v>54.81752852955799</v>
      </c>
    </row>
    <row r="47" spans="2:17" ht="27" customHeight="1" x14ac:dyDescent="0.3">
      <c r="B47" s="126" t="s">
        <v>68</v>
      </c>
      <c r="C47" s="127">
        <f>IFERROR('APPENDIX 16'!C47/NEPI!C47*100,"0.00")</f>
        <v>5.1080550098231825</v>
      </c>
      <c r="D47" s="127">
        <f>IFERROR('APPENDIX 16'!D47/NEPI!D47*100,"0.00")</f>
        <v>81.145895923514288</v>
      </c>
      <c r="E47" s="127" t="str">
        <f>IFERROR('APPENDIX 16'!E47/NEPI!E47*100,"0.00")</f>
        <v>0.00</v>
      </c>
      <c r="F47" s="127">
        <f>IFERROR('APPENDIX 16'!F47/NEPI!F47*100,"0.00")</f>
        <v>45.067840706259148</v>
      </c>
      <c r="G47" s="127">
        <f>IFERROR('APPENDIX 16'!G47/NEPI!G47*100,"0.00")</f>
        <v>-5.8539723383724676</v>
      </c>
      <c r="H47" s="127">
        <f>IFERROR('APPENDIX 16'!H47/NEPI!H47*100,"0.00")</f>
        <v>65.122356258812474</v>
      </c>
      <c r="I47" s="127" t="str">
        <f>IFERROR('APPENDIX 16'!I47/NEPI!I47*100,"0.00")</f>
        <v>0.00</v>
      </c>
      <c r="J47" s="127">
        <f>IFERROR('APPENDIX 16'!J47/NEPI!J47*100,"0.00")</f>
        <v>90.655708361922379</v>
      </c>
      <c r="K47" s="127" t="str">
        <f>IFERROR('APPENDIX 16'!K47/NEPI!K47*100,"0.00")</f>
        <v>0.00</v>
      </c>
      <c r="L47" s="127">
        <f>IFERROR('APPENDIX 16'!L47/NEPI!L47*100,"0.00")</f>
        <v>88.388051668460704</v>
      </c>
      <c r="M47" s="127" t="str">
        <f>IFERROR('APPENDIX 16'!M47/NEPI!M47*100,"0.00")</f>
        <v>0.00</v>
      </c>
      <c r="N47" s="127" t="str">
        <f>IFERROR('APPENDIX 16'!N47/NEPI!N47*100,"0.00")</f>
        <v>0.00</v>
      </c>
      <c r="O47" s="127">
        <f>IFERROR('APPENDIX 16'!O47/NEPI!O47*100,"0.00")</f>
        <v>68.421991543197663</v>
      </c>
      <c r="P47" s="127">
        <f>IFERROR('APPENDIX 16'!P47/NEPI!P47*100,"0.00")</f>
        <v>41.83572796934866</v>
      </c>
      <c r="Q47" s="127">
        <f>IFERROR('APPENDIX 16'!Q47/NEPI!Q47*100,"0.00")</f>
        <v>57.39311314183162</v>
      </c>
    </row>
    <row r="48" spans="2:17" ht="27" customHeight="1" x14ac:dyDescent="0.3">
      <c r="B48" s="126" t="s">
        <v>50</v>
      </c>
      <c r="C48" s="127">
        <f>IFERROR('APPENDIX 16'!C48/NEPI!C48*100,"0.00")</f>
        <v>75.101957585644371</v>
      </c>
      <c r="D48" s="127">
        <f>IFERROR('APPENDIX 16'!D48/NEPI!D48*100,"0.00")</f>
        <v>36.773406001825272</v>
      </c>
      <c r="E48" s="127">
        <f>IFERROR('APPENDIX 16'!E48/NEPI!E48*100,"0.00")</f>
        <v>8.3728036669213139</v>
      </c>
      <c r="F48" s="127">
        <f>IFERROR('APPENDIX 16'!F48/NEPI!F48*100,"0.00")</f>
        <v>64.824624540342015</v>
      </c>
      <c r="G48" s="127">
        <f>IFERROR('APPENDIX 16'!G48/NEPI!G48*100,"0.00")</f>
        <v>21.06170474757149</v>
      </c>
      <c r="H48" s="127">
        <f>IFERROR('APPENDIX 16'!H48/NEPI!H48*100,"0.00")</f>
        <v>60.629595148393392</v>
      </c>
      <c r="I48" s="127">
        <f>IFERROR('APPENDIX 16'!I48/NEPI!I48*100,"0.00")</f>
        <v>9.8166574534733737</v>
      </c>
      <c r="J48" s="127">
        <f>IFERROR('APPENDIX 16'!J48/NEPI!J48*100,"0.00")</f>
        <v>65.044138177678107</v>
      </c>
      <c r="K48" s="127" t="str">
        <f>IFERROR('APPENDIX 16'!K48/NEPI!K48*100,"0.00")</f>
        <v>0.00</v>
      </c>
      <c r="L48" s="127">
        <f>IFERROR('APPENDIX 16'!L48/NEPI!L48*100,"0.00")</f>
        <v>97.850059687732696</v>
      </c>
      <c r="M48" s="127">
        <f>IFERROR('APPENDIX 16'!M48/NEPI!M48*100,"0.00")</f>
        <v>41.830072567659968</v>
      </c>
      <c r="N48" s="127">
        <f>IFERROR('APPENDIX 16'!N48/NEPI!N48*100,"0.00")</f>
        <v>23.449699362828682</v>
      </c>
      <c r="O48" s="127">
        <f>IFERROR('APPENDIX 16'!O48/NEPI!O48*100,"0.00")</f>
        <v>65.850082527383677</v>
      </c>
      <c r="P48" s="127">
        <f>IFERROR('APPENDIX 16'!P48/NEPI!P48*100,"0.00")</f>
        <v>34.056561961698904</v>
      </c>
      <c r="Q48" s="127">
        <f>IFERROR('APPENDIX 16'!Q48/NEPI!Q48*100,"0.00")</f>
        <v>58.391651701895661</v>
      </c>
    </row>
    <row r="49" spans="2:17" ht="27" customHeight="1" x14ac:dyDescent="0.25">
      <c r="B49" s="128" t="s">
        <v>47</v>
      </c>
      <c r="C49" s="129">
        <f>IFERROR('APPENDIX 16'!C49/NEPI!C49*100,"0.00")</f>
        <v>93.050925688496847</v>
      </c>
      <c r="D49" s="129">
        <f>IFERROR('APPENDIX 16'!D49/NEPI!D49*100,"0.00")</f>
        <v>43.1377609876658</v>
      </c>
      <c r="E49" s="129">
        <f>IFERROR('APPENDIX 16'!E49/NEPI!E49*100,"0.00")</f>
        <v>7.8171721486544206</v>
      </c>
      <c r="F49" s="129">
        <f>IFERROR('APPENDIX 16'!F49/NEPI!F49*100,"0.00")</f>
        <v>56.468516365495582</v>
      </c>
      <c r="G49" s="129">
        <f>IFERROR('APPENDIX 16'!G49/NEPI!G49*100,"0.00")</f>
        <v>22.729802688336626</v>
      </c>
      <c r="H49" s="129">
        <f>IFERROR('APPENDIX 16'!H49/NEPI!H49*100,"0.00")</f>
        <v>60.529156635105217</v>
      </c>
      <c r="I49" s="129">
        <f>IFERROR('APPENDIX 16'!I49/NEPI!I49*100,"0.00")</f>
        <v>17.462796252066877</v>
      </c>
      <c r="J49" s="129">
        <f>IFERROR('APPENDIX 16'!J49/NEPI!J49*100,"0.00")</f>
        <v>77.898048641838585</v>
      </c>
      <c r="K49" s="129" t="str">
        <f>IFERROR('APPENDIX 16'!K49/NEPI!K49*100,"0.00")</f>
        <v>0.00</v>
      </c>
      <c r="L49" s="129">
        <f>IFERROR('APPENDIX 16'!L49/NEPI!L49*100,"0.00")</f>
        <v>93.502855798770781</v>
      </c>
      <c r="M49" s="129">
        <f>IFERROR('APPENDIX 16'!M49/NEPI!M49*100,"0.00")</f>
        <v>41.830854659850999</v>
      </c>
      <c r="N49" s="129">
        <f>IFERROR('APPENDIX 16'!N49/NEPI!N49*100,"0.00")</f>
        <v>22.320058163018015</v>
      </c>
      <c r="O49" s="129">
        <f>IFERROR('APPENDIX 16'!O49/NEPI!O49*100,"0.00")</f>
        <v>68.438067181671428</v>
      </c>
      <c r="P49" s="129">
        <f>IFERROR('APPENDIX 16'!P49/NEPI!P49*100,"0.00")</f>
        <v>35.308612703960321</v>
      </c>
      <c r="Q49" s="129">
        <f>IFERROR('APPENDIX 16'!Q49/NEPI!Q49*100,"0.00")</f>
        <v>57.860800483186672</v>
      </c>
    </row>
  </sheetData>
  <sheetProtection password="E931" sheet="1" objects="1" scenarios="1"/>
  <sortState ref="B7:Q42">
    <sortCondition ref="B7:B42"/>
  </sortState>
  <mergeCells count="3">
    <mergeCell ref="B4:Q4"/>
    <mergeCell ref="B6:Q6"/>
    <mergeCell ref="B45:Q45"/>
  </mergeCells>
  <pageMargins left="0.7" right="0.7" top="0.75" bottom="0.75" header="0.3" footer="0.3"/>
  <pageSetup paperSize="9" scale="3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B3:S58"/>
  <sheetViews>
    <sheetView showGridLines="0" zoomScale="80" zoomScaleNormal="80" workbookViewId="0">
      <selection activeCell="C54" sqref="C54"/>
    </sheetView>
  </sheetViews>
  <sheetFormatPr defaultRowHeight="15" x14ac:dyDescent="0.25"/>
  <cols>
    <col min="1" max="1" width="12.42578125" style="11" customWidth="1"/>
    <col min="2" max="2" width="51.28515625" style="24" customWidth="1"/>
    <col min="3" max="17" width="21.5703125" style="11" customWidth="1"/>
    <col min="18" max="19" width="6.140625" style="11" bestFit="1" customWidth="1"/>
    <col min="20" max="20" width="13.5703125" style="11" customWidth="1"/>
    <col min="21" max="16384" width="9.140625" style="11"/>
  </cols>
  <sheetData>
    <row r="3" spans="2:18" ht="5.25" customHeight="1" x14ac:dyDescent="0.25"/>
    <row r="4" spans="2:18" ht="22.5" customHeight="1" x14ac:dyDescent="0.25">
      <c r="B4" s="277" t="s">
        <v>285</v>
      </c>
      <c r="C4" s="277"/>
      <c r="D4" s="277"/>
      <c r="E4" s="277"/>
      <c r="F4" s="277"/>
      <c r="G4" s="277"/>
      <c r="H4" s="277"/>
      <c r="I4" s="277"/>
      <c r="J4" s="277"/>
      <c r="K4" s="277"/>
      <c r="L4" s="277"/>
      <c r="M4" s="277"/>
      <c r="N4" s="277"/>
      <c r="O4" s="277"/>
      <c r="P4" s="277"/>
      <c r="Q4" s="277"/>
      <c r="R4" s="13"/>
    </row>
    <row r="5" spans="2:18" ht="45" x14ac:dyDescent="0.25">
      <c r="B5" s="97" t="s">
        <v>0</v>
      </c>
      <c r="C5" s="100" t="s">
        <v>91</v>
      </c>
      <c r="D5" s="100" t="s">
        <v>92</v>
      </c>
      <c r="E5" s="100" t="s">
        <v>93</v>
      </c>
      <c r="F5" s="100" t="s">
        <v>94</v>
      </c>
      <c r="G5" s="100" t="s">
        <v>95</v>
      </c>
      <c r="H5" s="100" t="s">
        <v>96</v>
      </c>
      <c r="I5" s="100" t="s">
        <v>97</v>
      </c>
      <c r="J5" s="100" t="s">
        <v>98</v>
      </c>
      <c r="K5" s="100" t="s">
        <v>99</v>
      </c>
      <c r="L5" s="100" t="s">
        <v>100</v>
      </c>
      <c r="M5" s="100" t="s">
        <v>101</v>
      </c>
      <c r="N5" s="100" t="s">
        <v>102</v>
      </c>
      <c r="O5" s="100" t="s">
        <v>103</v>
      </c>
      <c r="P5" s="100" t="s">
        <v>104</v>
      </c>
      <c r="Q5" s="100" t="s">
        <v>105</v>
      </c>
      <c r="R5" s="121"/>
    </row>
    <row r="6" spans="2:18" ht="30" customHeight="1" x14ac:dyDescent="0.25">
      <c r="B6" s="278" t="s">
        <v>16</v>
      </c>
      <c r="C6" s="278"/>
      <c r="D6" s="278"/>
      <c r="E6" s="278"/>
      <c r="F6" s="278"/>
      <c r="G6" s="278"/>
      <c r="H6" s="278"/>
      <c r="I6" s="278"/>
      <c r="J6" s="278"/>
      <c r="K6" s="278"/>
      <c r="L6" s="278"/>
      <c r="M6" s="278"/>
      <c r="N6" s="278"/>
      <c r="O6" s="278"/>
      <c r="P6" s="278"/>
      <c r="Q6" s="278"/>
      <c r="R6" s="121"/>
    </row>
    <row r="7" spans="2:18" ht="30" customHeight="1" x14ac:dyDescent="0.25">
      <c r="B7" s="114" t="s">
        <v>17</v>
      </c>
      <c r="C7" s="117">
        <v>0</v>
      </c>
      <c r="D7" s="117">
        <v>0</v>
      </c>
      <c r="E7" s="117">
        <v>4598</v>
      </c>
      <c r="F7" s="117">
        <v>0</v>
      </c>
      <c r="G7" s="117">
        <v>1413</v>
      </c>
      <c r="H7" s="117">
        <v>-264</v>
      </c>
      <c r="I7" s="117">
        <v>0</v>
      </c>
      <c r="J7" s="117">
        <v>0</v>
      </c>
      <c r="K7" s="117">
        <v>0</v>
      </c>
      <c r="L7" s="117">
        <v>-7659</v>
      </c>
      <c r="M7" s="117">
        <v>2314</v>
      </c>
      <c r="N7" s="117">
        <v>-5285</v>
      </c>
      <c r="O7" s="117">
        <v>-271532</v>
      </c>
      <c r="P7" s="117">
        <v>-11764</v>
      </c>
      <c r="Q7" s="120">
        <v>-288181</v>
      </c>
      <c r="R7" s="131"/>
    </row>
    <row r="8" spans="2:18" ht="30" customHeight="1" x14ac:dyDescent="0.25">
      <c r="B8" s="114" t="s">
        <v>18</v>
      </c>
      <c r="C8" s="117">
        <v>0</v>
      </c>
      <c r="D8" s="117">
        <v>86304</v>
      </c>
      <c r="E8" s="117">
        <v>-9811</v>
      </c>
      <c r="F8" s="117">
        <v>-94322</v>
      </c>
      <c r="G8" s="117">
        <v>2365</v>
      </c>
      <c r="H8" s="117">
        <v>-2467</v>
      </c>
      <c r="I8" s="117">
        <v>-35191</v>
      </c>
      <c r="J8" s="117">
        <v>-116579</v>
      </c>
      <c r="K8" s="117">
        <v>-124083</v>
      </c>
      <c r="L8" s="117">
        <v>226450</v>
      </c>
      <c r="M8" s="117">
        <v>-5258</v>
      </c>
      <c r="N8" s="117">
        <v>-25913</v>
      </c>
      <c r="O8" s="117">
        <v>0</v>
      </c>
      <c r="P8" s="117">
        <v>50682</v>
      </c>
      <c r="Q8" s="120">
        <v>-47822</v>
      </c>
      <c r="R8" s="131"/>
    </row>
    <row r="9" spans="2:18" ht="30" customHeight="1" x14ac:dyDescent="0.25">
      <c r="B9" s="114" t="s">
        <v>19</v>
      </c>
      <c r="C9" s="117">
        <v>-8042</v>
      </c>
      <c r="D9" s="117">
        <v>19672</v>
      </c>
      <c r="E9" s="117">
        <v>40623</v>
      </c>
      <c r="F9" s="117">
        <v>35285</v>
      </c>
      <c r="G9" s="117">
        <v>275164</v>
      </c>
      <c r="H9" s="117">
        <v>24254</v>
      </c>
      <c r="I9" s="117">
        <v>-87616</v>
      </c>
      <c r="J9" s="117">
        <v>-24958</v>
      </c>
      <c r="K9" s="117">
        <v>0</v>
      </c>
      <c r="L9" s="117">
        <v>45692</v>
      </c>
      <c r="M9" s="117">
        <v>74392</v>
      </c>
      <c r="N9" s="117">
        <v>-130224</v>
      </c>
      <c r="O9" s="117">
        <v>0</v>
      </c>
      <c r="P9" s="117">
        <v>0</v>
      </c>
      <c r="Q9" s="120">
        <v>264241</v>
      </c>
      <c r="R9" s="131"/>
    </row>
    <row r="10" spans="2:18" ht="30" customHeight="1" x14ac:dyDescent="0.25">
      <c r="B10" s="114" t="s">
        <v>202</v>
      </c>
      <c r="C10" s="117">
        <v>-14156</v>
      </c>
      <c r="D10" s="117">
        <v>-2601</v>
      </c>
      <c r="E10" s="117">
        <v>-37887</v>
      </c>
      <c r="F10" s="117">
        <v>-48544</v>
      </c>
      <c r="G10" s="117">
        <v>-17046</v>
      </c>
      <c r="H10" s="117">
        <v>-10358</v>
      </c>
      <c r="I10" s="117">
        <v>-27859</v>
      </c>
      <c r="J10" s="117">
        <v>-24656</v>
      </c>
      <c r="K10" s="117">
        <v>0</v>
      </c>
      <c r="L10" s="117">
        <v>-76</v>
      </c>
      <c r="M10" s="117">
        <v>-4742</v>
      </c>
      <c r="N10" s="117">
        <v>-14658</v>
      </c>
      <c r="O10" s="117">
        <v>0</v>
      </c>
      <c r="P10" s="117">
        <v>-12986</v>
      </c>
      <c r="Q10" s="120">
        <v>-215567</v>
      </c>
      <c r="R10" s="131"/>
    </row>
    <row r="11" spans="2:18" ht="30" customHeight="1" x14ac:dyDescent="0.25">
      <c r="B11" s="114" t="s">
        <v>20</v>
      </c>
      <c r="C11" s="117">
        <v>80</v>
      </c>
      <c r="D11" s="117">
        <v>-28209</v>
      </c>
      <c r="E11" s="117">
        <v>16483</v>
      </c>
      <c r="F11" s="117">
        <v>-166193</v>
      </c>
      <c r="G11" s="117">
        <v>70612</v>
      </c>
      <c r="H11" s="117">
        <v>13196</v>
      </c>
      <c r="I11" s="117">
        <v>-82354</v>
      </c>
      <c r="J11" s="117">
        <v>206923</v>
      </c>
      <c r="K11" s="117">
        <v>0</v>
      </c>
      <c r="L11" s="117">
        <v>-31659</v>
      </c>
      <c r="M11" s="117">
        <v>-10696</v>
      </c>
      <c r="N11" s="117">
        <v>-5473</v>
      </c>
      <c r="O11" s="117">
        <v>34302</v>
      </c>
      <c r="P11" s="117">
        <v>171536</v>
      </c>
      <c r="Q11" s="120">
        <v>188547</v>
      </c>
      <c r="R11" s="131"/>
    </row>
    <row r="12" spans="2:18" ht="30" customHeight="1" x14ac:dyDescent="0.25">
      <c r="B12" s="114" t="s">
        <v>194</v>
      </c>
      <c r="C12" s="117">
        <v>0</v>
      </c>
      <c r="D12" s="117">
        <v>46255</v>
      </c>
      <c r="E12" s="117">
        <v>21355</v>
      </c>
      <c r="F12" s="117">
        <v>-19523</v>
      </c>
      <c r="G12" s="117">
        <v>35608</v>
      </c>
      <c r="H12" s="117">
        <v>49520</v>
      </c>
      <c r="I12" s="117">
        <v>-526460</v>
      </c>
      <c r="J12" s="117">
        <v>-85406</v>
      </c>
      <c r="K12" s="117">
        <v>0</v>
      </c>
      <c r="L12" s="117">
        <v>106730</v>
      </c>
      <c r="M12" s="117">
        <v>-676</v>
      </c>
      <c r="N12" s="117">
        <v>-14559</v>
      </c>
      <c r="O12" s="117">
        <v>49762</v>
      </c>
      <c r="P12" s="117">
        <v>39116</v>
      </c>
      <c r="Q12" s="120">
        <v>-298279</v>
      </c>
      <c r="R12" s="131"/>
    </row>
    <row r="13" spans="2:18" ht="30" customHeight="1" x14ac:dyDescent="0.25">
      <c r="B13" s="114" t="s">
        <v>21</v>
      </c>
      <c r="C13" s="117">
        <v>0</v>
      </c>
      <c r="D13" s="117">
        <v>-61427</v>
      </c>
      <c r="E13" s="117">
        <v>-232</v>
      </c>
      <c r="F13" s="117">
        <v>-5832</v>
      </c>
      <c r="G13" s="117">
        <v>454</v>
      </c>
      <c r="H13" s="117">
        <v>-22306</v>
      </c>
      <c r="I13" s="117">
        <v>-63605</v>
      </c>
      <c r="J13" s="117">
        <v>-180354</v>
      </c>
      <c r="K13" s="117">
        <v>0</v>
      </c>
      <c r="L13" s="117">
        <v>-332</v>
      </c>
      <c r="M13" s="117">
        <v>9524</v>
      </c>
      <c r="N13" s="117">
        <v>-89232</v>
      </c>
      <c r="O13" s="117">
        <v>-26660</v>
      </c>
      <c r="P13" s="117">
        <v>20388</v>
      </c>
      <c r="Q13" s="120">
        <v>-419615</v>
      </c>
      <c r="R13" s="131"/>
    </row>
    <row r="14" spans="2:18" ht="30" customHeight="1" x14ac:dyDescent="0.25">
      <c r="B14" s="114" t="s">
        <v>22</v>
      </c>
      <c r="C14" s="117">
        <v>0</v>
      </c>
      <c r="D14" s="117">
        <v>93633</v>
      </c>
      <c r="E14" s="117">
        <v>18540</v>
      </c>
      <c r="F14" s="117">
        <v>46829</v>
      </c>
      <c r="G14" s="117">
        <v>-25606</v>
      </c>
      <c r="H14" s="117">
        <v>673</v>
      </c>
      <c r="I14" s="117">
        <v>-539357</v>
      </c>
      <c r="J14" s="117">
        <v>-34102</v>
      </c>
      <c r="K14" s="117">
        <v>0</v>
      </c>
      <c r="L14" s="117">
        <v>-1750</v>
      </c>
      <c r="M14" s="117">
        <v>-19166</v>
      </c>
      <c r="N14" s="117">
        <v>-25078</v>
      </c>
      <c r="O14" s="117">
        <v>58669</v>
      </c>
      <c r="P14" s="117">
        <v>-130034</v>
      </c>
      <c r="Q14" s="120">
        <v>-556748</v>
      </c>
      <c r="R14" s="131"/>
    </row>
    <row r="15" spans="2:18" ht="30" customHeight="1" x14ac:dyDescent="0.25">
      <c r="B15" s="114" t="s">
        <v>23</v>
      </c>
      <c r="C15" s="117">
        <v>-1703</v>
      </c>
      <c r="D15" s="117">
        <v>-9636</v>
      </c>
      <c r="E15" s="117">
        <v>6768</v>
      </c>
      <c r="F15" s="117">
        <v>-24518</v>
      </c>
      <c r="G15" s="117">
        <v>23510</v>
      </c>
      <c r="H15" s="117">
        <v>-203</v>
      </c>
      <c r="I15" s="117">
        <v>-4830</v>
      </c>
      <c r="J15" s="117">
        <v>435</v>
      </c>
      <c r="K15" s="117">
        <v>0</v>
      </c>
      <c r="L15" s="117">
        <v>18067</v>
      </c>
      <c r="M15" s="117">
        <v>-26123</v>
      </c>
      <c r="N15" s="117">
        <v>315</v>
      </c>
      <c r="O15" s="117">
        <v>0</v>
      </c>
      <c r="P15" s="117">
        <v>9416</v>
      </c>
      <c r="Q15" s="120">
        <v>-8500</v>
      </c>
      <c r="R15" s="131"/>
    </row>
    <row r="16" spans="2:18" ht="30" customHeight="1" x14ac:dyDescent="0.25">
      <c r="B16" s="114" t="s">
        <v>24</v>
      </c>
      <c r="C16" s="117">
        <v>0</v>
      </c>
      <c r="D16" s="117">
        <v>0</v>
      </c>
      <c r="E16" s="117">
        <v>0</v>
      </c>
      <c r="F16" s="117">
        <v>0</v>
      </c>
      <c r="G16" s="117">
        <v>0</v>
      </c>
      <c r="H16" s="117">
        <v>0</v>
      </c>
      <c r="I16" s="117">
        <v>19377</v>
      </c>
      <c r="J16" s="117">
        <v>-4263</v>
      </c>
      <c r="K16" s="117">
        <v>88044</v>
      </c>
      <c r="L16" s="117">
        <v>0</v>
      </c>
      <c r="M16" s="117">
        <v>0</v>
      </c>
      <c r="N16" s="117">
        <v>0</v>
      </c>
      <c r="O16" s="117">
        <v>0</v>
      </c>
      <c r="P16" s="117">
        <v>0</v>
      </c>
      <c r="Q16" s="120">
        <v>103159</v>
      </c>
      <c r="R16" s="131"/>
    </row>
    <row r="17" spans="2:18" ht="30" customHeight="1" x14ac:dyDescent="0.25">
      <c r="B17" s="114" t="s">
        <v>25</v>
      </c>
      <c r="C17" s="117">
        <v>-25409</v>
      </c>
      <c r="D17" s="117">
        <v>-27932</v>
      </c>
      <c r="E17" s="117">
        <v>8566</v>
      </c>
      <c r="F17" s="117">
        <v>9119</v>
      </c>
      <c r="G17" s="117">
        <v>-45647</v>
      </c>
      <c r="H17" s="117">
        <v>2197</v>
      </c>
      <c r="I17" s="117">
        <v>63702</v>
      </c>
      <c r="J17" s="117">
        <v>45139</v>
      </c>
      <c r="K17" s="117">
        <v>-20312</v>
      </c>
      <c r="L17" s="117">
        <v>-18364</v>
      </c>
      <c r="M17" s="117">
        <v>23079</v>
      </c>
      <c r="N17" s="117">
        <v>78072</v>
      </c>
      <c r="O17" s="117">
        <v>0</v>
      </c>
      <c r="P17" s="117">
        <v>-78602</v>
      </c>
      <c r="Q17" s="120">
        <v>13610</v>
      </c>
      <c r="R17" s="131"/>
    </row>
    <row r="18" spans="2:18" ht="30" customHeight="1" x14ac:dyDescent="0.25">
      <c r="B18" s="114" t="s">
        <v>26</v>
      </c>
      <c r="C18" s="117">
        <v>345</v>
      </c>
      <c r="D18" s="117">
        <v>6110</v>
      </c>
      <c r="E18" s="117">
        <v>-1579</v>
      </c>
      <c r="F18" s="117">
        <v>-2193</v>
      </c>
      <c r="G18" s="117">
        <v>31639</v>
      </c>
      <c r="H18" s="117">
        <v>-11366</v>
      </c>
      <c r="I18" s="117">
        <v>-46509</v>
      </c>
      <c r="J18" s="117">
        <v>-2793</v>
      </c>
      <c r="K18" s="117">
        <v>-77</v>
      </c>
      <c r="L18" s="117">
        <v>5023</v>
      </c>
      <c r="M18" s="117">
        <v>-3001</v>
      </c>
      <c r="N18" s="117">
        <v>-118966</v>
      </c>
      <c r="O18" s="117">
        <v>-75844</v>
      </c>
      <c r="P18" s="117">
        <v>21812</v>
      </c>
      <c r="Q18" s="120">
        <v>-197401</v>
      </c>
      <c r="R18" s="131"/>
    </row>
    <row r="19" spans="2:18" ht="30" customHeight="1" x14ac:dyDescent="0.25">
      <c r="B19" s="114" t="s">
        <v>27</v>
      </c>
      <c r="C19" s="117">
        <v>-3358</v>
      </c>
      <c r="D19" s="117">
        <v>31572</v>
      </c>
      <c r="E19" s="117">
        <v>33033</v>
      </c>
      <c r="F19" s="117">
        <v>101026</v>
      </c>
      <c r="G19" s="117">
        <v>28245</v>
      </c>
      <c r="H19" s="117">
        <v>56666</v>
      </c>
      <c r="I19" s="117">
        <v>25221</v>
      </c>
      <c r="J19" s="117">
        <v>-36107</v>
      </c>
      <c r="K19" s="117">
        <v>110381</v>
      </c>
      <c r="L19" s="117">
        <v>9056</v>
      </c>
      <c r="M19" s="117">
        <v>55224</v>
      </c>
      <c r="N19" s="117">
        <v>-99992</v>
      </c>
      <c r="O19" s="117">
        <v>13320</v>
      </c>
      <c r="P19" s="117">
        <v>104822</v>
      </c>
      <c r="Q19" s="120">
        <v>429108</v>
      </c>
      <c r="R19" s="131"/>
    </row>
    <row r="20" spans="2:18" ht="30" customHeight="1" x14ac:dyDescent="0.25">
      <c r="B20" s="114" t="s">
        <v>28</v>
      </c>
      <c r="C20" s="117">
        <v>39497</v>
      </c>
      <c r="D20" s="117">
        <v>-195461</v>
      </c>
      <c r="E20" s="117">
        <v>18842</v>
      </c>
      <c r="F20" s="117">
        <v>51050</v>
      </c>
      <c r="G20" s="117">
        <v>-67028</v>
      </c>
      <c r="H20" s="117">
        <v>23972</v>
      </c>
      <c r="I20" s="117">
        <v>-100600</v>
      </c>
      <c r="J20" s="117">
        <v>113756</v>
      </c>
      <c r="K20" s="117">
        <v>0</v>
      </c>
      <c r="L20" s="117">
        <v>11483</v>
      </c>
      <c r="M20" s="117">
        <v>94284</v>
      </c>
      <c r="N20" s="117">
        <v>18112</v>
      </c>
      <c r="O20" s="117">
        <v>0</v>
      </c>
      <c r="P20" s="117">
        <v>40939</v>
      </c>
      <c r="Q20" s="120">
        <v>48846</v>
      </c>
      <c r="R20" s="131"/>
    </row>
    <row r="21" spans="2:18" ht="30" customHeight="1" x14ac:dyDescent="0.25">
      <c r="B21" s="114" t="s">
        <v>29</v>
      </c>
      <c r="C21" s="117">
        <v>-1042</v>
      </c>
      <c r="D21" s="117">
        <v>-34757</v>
      </c>
      <c r="E21" s="117">
        <v>35969</v>
      </c>
      <c r="F21" s="117">
        <v>-2127</v>
      </c>
      <c r="G21" s="117">
        <v>30364</v>
      </c>
      <c r="H21" s="117">
        <v>28459</v>
      </c>
      <c r="I21" s="117">
        <v>-78582</v>
      </c>
      <c r="J21" s="117">
        <v>80546</v>
      </c>
      <c r="K21" s="117">
        <v>10807</v>
      </c>
      <c r="L21" s="117">
        <v>-37890</v>
      </c>
      <c r="M21" s="117">
        <v>28419</v>
      </c>
      <c r="N21" s="117">
        <v>69301</v>
      </c>
      <c r="O21" s="117">
        <v>87074</v>
      </c>
      <c r="P21" s="117">
        <v>47455</v>
      </c>
      <c r="Q21" s="120">
        <v>263995</v>
      </c>
      <c r="R21" s="131"/>
    </row>
    <row r="22" spans="2:18" ht="30" customHeight="1" x14ac:dyDescent="0.25">
      <c r="B22" s="114" t="s">
        <v>30</v>
      </c>
      <c r="C22" s="117">
        <v>3782</v>
      </c>
      <c r="D22" s="117">
        <v>70178</v>
      </c>
      <c r="E22" s="117">
        <v>33527</v>
      </c>
      <c r="F22" s="117">
        <v>60791</v>
      </c>
      <c r="G22" s="117">
        <v>13057</v>
      </c>
      <c r="H22" s="117">
        <v>94906</v>
      </c>
      <c r="I22" s="117">
        <v>-87218</v>
      </c>
      <c r="J22" s="117">
        <v>-8258</v>
      </c>
      <c r="K22" s="117">
        <v>0</v>
      </c>
      <c r="L22" s="117">
        <v>2736</v>
      </c>
      <c r="M22" s="117">
        <v>8321</v>
      </c>
      <c r="N22" s="117">
        <v>44314</v>
      </c>
      <c r="O22" s="117">
        <v>14206</v>
      </c>
      <c r="P22" s="117">
        <v>16471</v>
      </c>
      <c r="Q22" s="120">
        <v>266814</v>
      </c>
      <c r="R22" s="131"/>
    </row>
    <row r="23" spans="2:18" ht="30" customHeight="1" x14ac:dyDescent="0.25">
      <c r="B23" s="114" t="s">
        <v>31</v>
      </c>
      <c r="C23" s="117">
        <v>0</v>
      </c>
      <c r="D23" s="117">
        <v>-4974</v>
      </c>
      <c r="E23" s="117">
        <v>-7268</v>
      </c>
      <c r="F23" s="117">
        <v>1657</v>
      </c>
      <c r="G23" s="117">
        <v>-9635</v>
      </c>
      <c r="H23" s="117">
        <v>-34566</v>
      </c>
      <c r="I23" s="117">
        <v>4355</v>
      </c>
      <c r="J23" s="117">
        <v>67018</v>
      </c>
      <c r="K23" s="117">
        <v>0</v>
      </c>
      <c r="L23" s="117">
        <v>-2921</v>
      </c>
      <c r="M23" s="117">
        <v>-20802</v>
      </c>
      <c r="N23" s="117">
        <v>8290</v>
      </c>
      <c r="O23" s="117">
        <v>0</v>
      </c>
      <c r="P23" s="117">
        <v>14330</v>
      </c>
      <c r="Q23" s="120">
        <v>15484</v>
      </c>
      <c r="R23" s="131"/>
    </row>
    <row r="24" spans="2:18" ht="30" customHeight="1" x14ac:dyDescent="0.25">
      <c r="B24" s="114" t="s">
        <v>32</v>
      </c>
      <c r="C24" s="117">
        <v>0</v>
      </c>
      <c r="D24" s="117">
        <v>-141</v>
      </c>
      <c r="E24" s="117">
        <v>-456</v>
      </c>
      <c r="F24" s="117">
        <v>-700</v>
      </c>
      <c r="G24" s="117">
        <v>-13</v>
      </c>
      <c r="H24" s="117">
        <v>-1023</v>
      </c>
      <c r="I24" s="117">
        <v>-42177</v>
      </c>
      <c r="J24" s="117">
        <v>-29341</v>
      </c>
      <c r="K24" s="117">
        <v>-33682</v>
      </c>
      <c r="L24" s="117">
        <v>-724</v>
      </c>
      <c r="M24" s="117">
        <v>-1450</v>
      </c>
      <c r="N24" s="117">
        <v>-1032</v>
      </c>
      <c r="O24" s="117">
        <v>0</v>
      </c>
      <c r="P24" s="117">
        <v>486</v>
      </c>
      <c r="Q24" s="120">
        <v>-110253</v>
      </c>
      <c r="R24" s="131"/>
    </row>
    <row r="25" spans="2:18" ht="30" customHeight="1" x14ac:dyDescent="0.25">
      <c r="B25" s="114" t="s">
        <v>33</v>
      </c>
      <c r="C25" s="117">
        <v>-420</v>
      </c>
      <c r="D25" s="117">
        <v>-949</v>
      </c>
      <c r="E25" s="117">
        <v>11069</v>
      </c>
      <c r="F25" s="117">
        <v>-58289</v>
      </c>
      <c r="G25" s="117">
        <v>-52014</v>
      </c>
      <c r="H25" s="117">
        <v>42018</v>
      </c>
      <c r="I25" s="117">
        <v>-28964</v>
      </c>
      <c r="J25" s="117">
        <v>135650</v>
      </c>
      <c r="K25" s="117">
        <v>0</v>
      </c>
      <c r="L25" s="117">
        <v>-42103</v>
      </c>
      <c r="M25" s="117">
        <v>39156</v>
      </c>
      <c r="N25" s="117">
        <v>133516</v>
      </c>
      <c r="O25" s="117">
        <v>884152</v>
      </c>
      <c r="P25" s="117">
        <v>22563</v>
      </c>
      <c r="Q25" s="120">
        <v>1085384</v>
      </c>
      <c r="R25" s="131"/>
    </row>
    <row r="26" spans="2:18" ht="30" customHeight="1" x14ac:dyDescent="0.25">
      <c r="B26" s="114" t="s">
        <v>34</v>
      </c>
      <c r="C26" s="117">
        <v>2</v>
      </c>
      <c r="D26" s="117">
        <v>-38070</v>
      </c>
      <c r="E26" s="117">
        <v>-4923</v>
      </c>
      <c r="F26" s="117">
        <v>-76484</v>
      </c>
      <c r="G26" s="117">
        <v>-7894</v>
      </c>
      <c r="H26" s="117">
        <v>31668</v>
      </c>
      <c r="I26" s="117">
        <v>24034</v>
      </c>
      <c r="J26" s="117">
        <v>42655</v>
      </c>
      <c r="K26" s="117">
        <v>0</v>
      </c>
      <c r="L26" s="117">
        <v>3998</v>
      </c>
      <c r="M26" s="117">
        <v>-28448</v>
      </c>
      <c r="N26" s="117">
        <v>-151895</v>
      </c>
      <c r="O26" s="117">
        <v>-37123</v>
      </c>
      <c r="P26" s="117">
        <v>3438</v>
      </c>
      <c r="Q26" s="120">
        <v>-239041</v>
      </c>
      <c r="R26" s="131"/>
    </row>
    <row r="27" spans="2:18" ht="30" customHeight="1" x14ac:dyDescent="0.25">
      <c r="B27" s="114" t="s">
        <v>35</v>
      </c>
      <c r="C27" s="117">
        <v>-26509</v>
      </c>
      <c r="D27" s="117">
        <v>28881</v>
      </c>
      <c r="E27" s="117">
        <v>-19517</v>
      </c>
      <c r="F27" s="117">
        <v>26392</v>
      </c>
      <c r="G27" s="117">
        <v>24111</v>
      </c>
      <c r="H27" s="117">
        <v>-267464</v>
      </c>
      <c r="I27" s="117">
        <v>-279579</v>
      </c>
      <c r="J27" s="117">
        <v>531719</v>
      </c>
      <c r="K27" s="117">
        <v>14940</v>
      </c>
      <c r="L27" s="117">
        <v>-14762</v>
      </c>
      <c r="M27" s="117">
        <v>-17849</v>
      </c>
      <c r="N27" s="117">
        <v>56174</v>
      </c>
      <c r="O27" s="117">
        <v>-19529</v>
      </c>
      <c r="P27" s="117">
        <v>4610</v>
      </c>
      <c r="Q27" s="120">
        <v>41617</v>
      </c>
      <c r="R27" s="131"/>
    </row>
    <row r="28" spans="2:18" ht="30" customHeight="1" x14ac:dyDescent="0.25">
      <c r="B28" s="114" t="s">
        <v>36</v>
      </c>
      <c r="C28" s="117">
        <v>0</v>
      </c>
      <c r="D28" s="117">
        <v>-6344</v>
      </c>
      <c r="E28" s="117">
        <v>10673</v>
      </c>
      <c r="F28" s="117">
        <v>5866</v>
      </c>
      <c r="G28" s="117">
        <v>25372</v>
      </c>
      <c r="H28" s="117">
        <v>835</v>
      </c>
      <c r="I28" s="117">
        <v>-106937</v>
      </c>
      <c r="J28" s="117">
        <v>-15367</v>
      </c>
      <c r="K28" s="117">
        <v>0</v>
      </c>
      <c r="L28" s="117">
        <v>-1590</v>
      </c>
      <c r="M28" s="117">
        <v>3313</v>
      </c>
      <c r="N28" s="117">
        <v>-7524</v>
      </c>
      <c r="O28" s="117">
        <v>132978</v>
      </c>
      <c r="P28" s="117">
        <v>804</v>
      </c>
      <c r="Q28" s="120">
        <v>42081</v>
      </c>
      <c r="R28" s="131"/>
    </row>
    <row r="29" spans="2:18" ht="30" customHeight="1" x14ac:dyDescent="0.25">
      <c r="B29" s="114" t="s">
        <v>37</v>
      </c>
      <c r="C29" s="117">
        <v>984</v>
      </c>
      <c r="D29" s="117">
        <v>12986</v>
      </c>
      <c r="E29" s="117">
        <v>1114</v>
      </c>
      <c r="F29" s="117">
        <v>30979</v>
      </c>
      <c r="G29" s="117">
        <v>14288</v>
      </c>
      <c r="H29" s="117">
        <v>44536</v>
      </c>
      <c r="I29" s="117">
        <v>9836</v>
      </c>
      <c r="J29" s="117">
        <v>16599</v>
      </c>
      <c r="K29" s="117">
        <v>0</v>
      </c>
      <c r="L29" s="117">
        <v>11068</v>
      </c>
      <c r="M29" s="117">
        <v>15799</v>
      </c>
      <c r="N29" s="117">
        <v>57282</v>
      </c>
      <c r="O29" s="117">
        <v>0</v>
      </c>
      <c r="P29" s="117">
        <v>30056</v>
      </c>
      <c r="Q29" s="120">
        <v>245528</v>
      </c>
      <c r="R29" s="131"/>
    </row>
    <row r="30" spans="2:18" ht="30" customHeight="1" x14ac:dyDescent="0.25">
      <c r="B30" s="114" t="s">
        <v>38</v>
      </c>
      <c r="C30" s="117">
        <v>0</v>
      </c>
      <c r="D30" s="117">
        <v>-16652</v>
      </c>
      <c r="E30" s="117">
        <v>-334</v>
      </c>
      <c r="F30" s="117">
        <v>-13361</v>
      </c>
      <c r="G30" s="117">
        <v>1035</v>
      </c>
      <c r="H30" s="117">
        <v>-5270</v>
      </c>
      <c r="I30" s="117">
        <v>46960</v>
      </c>
      <c r="J30" s="117">
        <v>-30555</v>
      </c>
      <c r="K30" s="117">
        <v>3746</v>
      </c>
      <c r="L30" s="117">
        <v>10045</v>
      </c>
      <c r="M30" s="117">
        <v>15789</v>
      </c>
      <c r="N30" s="117">
        <v>-111731</v>
      </c>
      <c r="O30" s="117">
        <v>0</v>
      </c>
      <c r="P30" s="117">
        <v>5013</v>
      </c>
      <c r="Q30" s="120">
        <v>-95314</v>
      </c>
      <c r="R30" s="131"/>
    </row>
    <row r="31" spans="2:18" ht="30" customHeight="1" x14ac:dyDescent="0.25">
      <c r="B31" s="114" t="s">
        <v>196</v>
      </c>
      <c r="C31" s="117">
        <v>0</v>
      </c>
      <c r="D31" s="117">
        <v>1683</v>
      </c>
      <c r="E31" s="117">
        <v>2527</v>
      </c>
      <c r="F31" s="117">
        <v>4063</v>
      </c>
      <c r="G31" s="117">
        <v>887</v>
      </c>
      <c r="H31" s="117">
        <v>761</v>
      </c>
      <c r="I31" s="117">
        <v>52844</v>
      </c>
      <c r="J31" s="117">
        <v>-14360</v>
      </c>
      <c r="K31" s="117">
        <v>-39981</v>
      </c>
      <c r="L31" s="117">
        <v>-17916</v>
      </c>
      <c r="M31" s="117">
        <v>-9563</v>
      </c>
      <c r="N31" s="117">
        <v>23184</v>
      </c>
      <c r="O31" s="117">
        <v>5566</v>
      </c>
      <c r="P31" s="117">
        <v>704</v>
      </c>
      <c r="Q31" s="120">
        <v>10400</v>
      </c>
      <c r="R31" s="131"/>
    </row>
    <row r="32" spans="2:18" ht="30" customHeight="1" x14ac:dyDescent="0.25">
      <c r="B32" s="114" t="s">
        <v>197</v>
      </c>
      <c r="C32" s="117">
        <v>0</v>
      </c>
      <c r="D32" s="117">
        <v>0</v>
      </c>
      <c r="E32" s="117">
        <v>0</v>
      </c>
      <c r="F32" s="117">
        <v>0</v>
      </c>
      <c r="G32" s="117">
        <v>0</v>
      </c>
      <c r="H32" s="117">
        <v>0</v>
      </c>
      <c r="I32" s="117">
        <v>0</v>
      </c>
      <c r="J32" s="117">
        <v>0</v>
      </c>
      <c r="K32" s="117">
        <v>0</v>
      </c>
      <c r="L32" s="117">
        <v>0</v>
      </c>
      <c r="M32" s="117">
        <v>0</v>
      </c>
      <c r="N32" s="117">
        <v>0</v>
      </c>
      <c r="O32" s="117">
        <v>0</v>
      </c>
      <c r="P32" s="117">
        <v>0</v>
      </c>
      <c r="Q32" s="120">
        <v>0</v>
      </c>
      <c r="R32" s="131"/>
    </row>
    <row r="33" spans="2:18" ht="30" customHeight="1" x14ac:dyDescent="0.25">
      <c r="B33" s="114" t="s">
        <v>214</v>
      </c>
      <c r="C33" s="117">
        <v>0</v>
      </c>
      <c r="D33" s="117">
        <v>-675</v>
      </c>
      <c r="E33" s="117">
        <v>-2405</v>
      </c>
      <c r="F33" s="117">
        <v>-2619</v>
      </c>
      <c r="G33" s="117">
        <v>1547</v>
      </c>
      <c r="H33" s="117">
        <v>-1668</v>
      </c>
      <c r="I33" s="117">
        <v>-43657</v>
      </c>
      <c r="J33" s="117">
        <v>-12182</v>
      </c>
      <c r="K33" s="117">
        <v>0</v>
      </c>
      <c r="L33" s="117">
        <v>2193</v>
      </c>
      <c r="M33" s="117">
        <v>-2760</v>
      </c>
      <c r="N33" s="117">
        <v>5947</v>
      </c>
      <c r="O33" s="117">
        <v>0</v>
      </c>
      <c r="P33" s="117">
        <v>11106</v>
      </c>
      <c r="Q33" s="120">
        <v>-45171</v>
      </c>
      <c r="R33" s="131"/>
    </row>
    <row r="34" spans="2:18" ht="30" customHeight="1" x14ac:dyDescent="0.25">
      <c r="B34" s="114" t="s">
        <v>198</v>
      </c>
      <c r="C34" s="117">
        <v>0</v>
      </c>
      <c r="D34" s="117">
        <v>-4039</v>
      </c>
      <c r="E34" s="117">
        <v>-2311</v>
      </c>
      <c r="F34" s="117">
        <v>-24156</v>
      </c>
      <c r="G34" s="117">
        <v>16793</v>
      </c>
      <c r="H34" s="117">
        <v>-1993</v>
      </c>
      <c r="I34" s="117">
        <v>-45550</v>
      </c>
      <c r="J34" s="117">
        <v>-26363</v>
      </c>
      <c r="K34" s="117">
        <v>0</v>
      </c>
      <c r="L34" s="117">
        <v>29384</v>
      </c>
      <c r="M34" s="117">
        <v>-4444</v>
      </c>
      <c r="N34" s="117">
        <v>20538</v>
      </c>
      <c r="O34" s="117">
        <v>-415368</v>
      </c>
      <c r="P34" s="117">
        <v>6167</v>
      </c>
      <c r="Q34" s="120">
        <v>-451341</v>
      </c>
      <c r="R34" s="131"/>
    </row>
    <row r="35" spans="2:18" ht="30" customHeight="1" x14ac:dyDescent="0.25">
      <c r="B35" s="114" t="s">
        <v>199</v>
      </c>
      <c r="C35" s="117">
        <v>0</v>
      </c>
      <c r="D35" s="117">
        <v>1786</v>
      </c>
      <c r="E35" s="117">
        <v>-1662</v>
      </c>
      <c r="F35" s="117">
        <v>14829</v>
      </c>
      <c r="G35" s="117">
        <v>8894</v>
      </c>
      <c r="H35" s="117">
        <v>6406</v>
      </c>
      <c r="I35" s="117">
        <v>-94550</v>
      </c>
      <c r="J35" s="117">
        <v>-7885</v>
      </c>
      <c r="K35" s="117">
        <v>0</v>
      </c>
      <c r="L35" s="117">
        <v>-8768</v>
      </c>
      <c r="M35" s="117">
        <v>4367</v>
      </c>
      <c r="N35" s="117">
        <v>-8458</v>
      </c>
      <c r="O35" s="117">
        <v>28877</v>
      </c>
      <c r="P35" s="117">
        <v>55240</v>
      </c>
      <c r="Q35" s="120">
        <v>-923</v>
      </c>
      <c r="R35" s="131"/>
    </row>
    <row r="36" spans="2:18" ht="30" customHeight="1" x14ac:dyDescent="0.25">
      <c r="B36" s="114" t="s">
        <v>215</v>
      </c>
      <c r="C36" s="117">
        <v>0</v>
      </c>
      <c r="D36" s="117">
        <v>6667</v>
      </c>
      <c r="E36" s="117">
        <v>6813</v>
      </c>
      <c r="F36" s="117">
        <v>-1783</v>
      </c>
      <c r="G36" s="117">
        <v>28138</v>
      </c>
      <c r="H36" s="117">
        <v>11861</v>
      </c>
      <c r="I36" s="117">
        <v>-223016</v>
      </c>
      <c r="J36" s="117">
        <v>47091</v>
      </c>
      <c r="K36" s="117">
        <v>13521</v>
      </c>
      <c r="L36" s="117">
        <v>-5186</v>
      </c>
      <c r="M36" s="117">
        <v>14054</v>
      </c>
      <c r="N36" s="117">
        <v>22342</v>
      </c>
      <c r="O36" s="117">
        <v>102269</v>
      </c>
      <c r="P36" s="117">
        <v>13382</v>
      </c>
      <c r="Q36" s="120">
        <v>36153</v>
      </c>
      <c r="R36" s="131"/>
    </row>
    <row r="37" spans="2:18" ht="30" customHeight="1" x14ac:dyDescent="0.25">
      <c r="B37" s="114" t="s">
        <v>40</v>
      </c>
      <c r="C37" s="117">
        <v>0</v>
      </c>
      <c r="D37" s="117">
        <v>8525</v>
      </c>
      <c r="E37" s="117">
        <v>2344</v>
      </c>
      <c r="F37" s="117">
        <v>6311</v>
      </c>
      <c r="G37" s="117">
        <v>-290</v>
      </c>
      <c r="H37" s="117">
        <v>-4268</v>
      </c>
      <c r="I37" s="117">
        <v>-1260</v>
      </c>
      <c r="J37" s="117">
        <v>38836</v>
      </c>
      <c r="K37" s="117">
        <v>0</v>
      </c>
      <c r="L37" s="117">
        <v>4652</v>
      </c>
      <c r="M37" s="117">
        <v>53455</v>
      </c>
      <c r="N37" s="117">
        <v>-1837</v>
      </c>
      <c r="O37" s="117">
        <v>38692</v>
      </c>
      <c r="P37" s="117">
        <v>-202781</v>
      </c>
      <c r="Q37" s="120">
        <v>-57621</v>
      </c>
      <c r="R37" s="131"/>
    </row>
    <row r="38" spans="2:18" ht="30" customHeight="1" x14ac:dyDescent="0.25">
      <c r="B38" s="114" t="s">
        <v>41</v>
      </c>
      <c r="C38" s="117">
        <v>0</v>
      </c>
      <c r="D38" s="117">
        <v>-858</v>
      </c>
      <c r="E38" s="117">
        <v>8407</v>
      </c>
      <c r="F38" s="117">
        <v>-30755</v>
      </c>
      <c r="G38" s="117">
        <v>4333</v>
      </c>
      <c r="H38" s="117">
        <v>10308</v>
      </c>
      <c r="I38" s="117">
        <v>28349</v>
      </c>
      <c r="J38" s="117">
        <v>13413</v>
      </c>
      <c r="K38" s="117">
        <v>3047</v>
      </c>
      <c r="L38" s="117">
        <v>6850</v>
      </c>
      <c r="M38" s="117">
        <v>15006</v>
      </c>
      <c r="N38" s="117">
        <v>34126</v>
      </c>
      <c r="O38" s="117">
        <v>3490</v>
      </c>
      <c r="P38" s="117">
        <v>2899</v>
      </c>
      <c r="Q38" s="120">
        <v>98616</v>
      </c>
      <c r="R38" s="131"/>
    </row>
    <row r="39" spans="2:18" ht="30" customHeight="1" x14ac:dyDescent="0.25">
      <c r="B39" s="114" t="s">
        <v>42</v>
      </c>
      <c r="C39" s="117">
        <v>0</v>
      </c>
      <c r="D39" s="117">
        <v>-13548</v>
      </c>
      <c r="E39" s="117">
        <v>8836</v>
      </c>
      <c r="F39" s="117">
        <v>1540</v>
      </c>
      <c r="G39" s="117">
        <v>-83026</v>
      </c>
      <c r="H39" s="117">
        <v>-11266</v>
      </c>
      <c r="I39" s="117">
        <v>40106</v>
      </c>
      <c r="J39" s="117">
        <v>37751</v>
      </c>
      <c r="K39" s="117">
        <v>0</v>
      </c>
      <c r="L39" s="117">
        <v>2028</v>
      </c>
      <c r="M39" s="117">
        <v>2048</v>
      </c>
      <c r="N39" s="117">
        <v>58003</v>
      </c>
      <c r="O39" s="117">
        <v>0</v>
      </c>
      <c r="P39" s="117">
        <v>-62</v>
      </c>
      <c r="Q39" s="120">
        <v>42411</v>
      </c>
      <c r="R39" s="131"/>
    </row>
    <row r="40" spans="2:18" ht="30" customHeight="1" x14ac:dyDescent="0.25">
      <c r="B40" s="114" t="s">
        <v>43</v>
      </c>
      <c r="C40" s="117">
        <v>0</v>
      </c>
      <c r="D40" s="117">
        <v>-3033</v>
      </c>
      <c r="E40" s="117">
        <v>-455</v>
      </c>
      <c r="F40" s="117">
        <v>-6181</v>
      </c>
      <c r="G40" s="117">
        <v>1271</v>
      </c>
      <c r="H40" s="117">
        <v>24</v>
      </c>
      <c r="I40" s="117">
        <v>-36769</v>
      </c>
      <c r="J40" s="117">
        <v>27638</v>
      </c>
      <c r="K40" s="117">
        <v>0</v>
      </c>
      <c r="L40" s="117">
        <v>18028</v>
      </c>
      <c r="M40" s="117">
        <v>3249</v>
      </c>
      <c r="N40" s="117">
        <v>18477</v>
      </c>
      <c r="O40" s="117">
        <v>0</v>
      </c>
      <c r="P40" s="117">
        <v>46874</v>
      </c>
      <c r="Q40" s="120">
        <v>69122</v>
      </c>
      <c r="R40" s="131"/>
    </row>
    <row r="41" spans="2:18" ht="30" customHeight="1" x14ac:dyDescent="0.25">
      <c r="B41" s="114" t="s">
        <v>44</v>
      </c>
      <c r="C41" s="117">
        <v>-4473</v>
      </c>
      <c r="D41" s="117">
        <v>-7818</v>
      </c>
      <c r="E41" s="117">
        <v>628</v>
      </c>
      <c r="F41" s="117">
        <v>4317</v>
      </c>
      <c r="G41" s="117">
        <v>-1341</v>
      </c>
      <c r="H41" s="117">
        <v>4687</v>
      </c>
      <c r="I41" s="117">
        <v>120673</v>
      </c>
      <c r="J41" s="117">
        <v>77882</v>
      </c>
      <c r="K41" s="117">
        <v>9131</v>
      </c>
      <c r="L41" s="117">
        <v>7797</v>
      </c>
      <c r="M41" s="117">
        <v>-5206</v>
      </c>
      <c r="N41" s="117">
        <v>28105</v>
      </c>
      <c r="O41" s="117">
        <v>-57504</v>
      </c>
      <c r="P41" s="117">
        <v>-162566</v>
      </c>
      <c r="Q41" s="120">
        <v>14310</v>
      </c>
      <c r="R41" s="131"/>
    </row>
    <row r="42" spans="2:18" ht="30" customHeight="1" x14ac:dyDescent="0.25">
      <c r="B42" s="114" t="s">
        <v>45</v>
      </c>
      <c r="C42" s="117">
        <v>0</v>
      </c>
      <c r="D42" s="117">
        <v>38971</v>
      </c>
      <c r="E42" s="117">
        <v>30427</v>
      </c>
      <c r="F42" s="117">
        <v>131576</v>
      </c>
      <c r="G42" s="117">
        <v>28725</v>
      </c>
      <c r="H42" s="117">
        <v>21808</v>
      </c>
      <c r="I42" s="117">
        <v>-394023</v>
      </c>
      <c r="J42" s="117">
        <v>278875</v>
      </c>
      <c r="K42" s="117">
        <v>0</v>
      </c>
      <c r="L42" s="117">
        <v>17089</v>
      </c>
      <c r="M42" s="117">
        <v>60846</v>
      </c>
      <c r="N42" s="117">
        <v>100736</v>
      </c>
      <c r="O42" s="117">
        <v>58657</v>
      </c>
      <c r="P42" s="117">
        <v>-65158</v>
      </c>
      <c r="Q42" s="120">
        <v>308528</v>
      </c>
      <c r="R42" s="131"/>
    </row>
    <row r="43" spans="2:18" ht="30" customHeight="1" x14ac:dyDescent="0.25">
      <c r="B43" s="114" t="s">
        <v>46</v>
      </c>
      <c r="C43" s="117">
        <v>0</v>
      </c>
      <c r="D43" s="117">
        <v>0</v>
      </c>
      <c r="E43" s="117">
        <v>0</v>
      </c>
      <c r="F43" s="117">
        <v>0</v>
      </c>
      <c r="G43" s="117">
        <v>0</v>
      </c>
      <c r="H43" s="117">
        <v>0</v>
      </c>
      <c r="I43" s="117">
        <v>0</v>
      </c>
      <c r="J43" s="117">
        <v>0</v>
      </c>
      <c r="K43" s="117">
        <v>0</v>
      </c>
      <c r="L43" s="117">
        <v>0</v>
      </c>
      <c r="M43" s="117">
        <v>0</v>
      </c>
      <c r="N43" s="117">
        <v>0</v>
      </c>
      <c r="O43" s="117">
        <v>0</v>
      </c>
      <c r="P43" s="117">
        <v>0</v>
      </c>
      <c r="Q43" s="120">
        <v>0</v>
      </c>
      <c r="R43" s="131"/>
    </row>
    <row r="44" spans="2:18" ht="30" customHeight="1" x14ac:dyDescent="0.25">
      <c r="B44" s="118" t="s">
        <v>47</v>
      </c>
      <c r="C44" s="119">
        <f>SUM(C7:C43)</f>
        <v>-40422</v>
      </c>
      <c r="D44" s="119">
        <f t="shared" ref="D44:Q44" si="0">SUM(D7:D43)</f>
        <v>-3901</v>
      </c>
      <c r="E44" s="119">
        <f t="shared" si="0"/>
        <v>232302</v>
      </c>
      <c r="F44" s="119">
        <f t="shared" si="0"/>
        <v>-45950</v>
      </c>
      <c r="G44" s="119">
        <f t="shared" si="0"/>
        <v>358285</v>
      </c>
      <c r="H44" s="119">
        <f t="shared" si="0"/>
        <v>94273</v>
      </c>
      <c r="I44" s="119">
        <f t="shared" si="0"/>
        <v>-2541206</v>
      </c>
      <c r="J44" s="119">
        <f t="shared" si="0"/>
        <v>1108397</v>
      </c>
      <c r="K44" s="119">
        <f t="shared" si="0"/>
        <v>35482</v>
      </c>
      <c r="L44" s="119">
        <f t="shared" si="0"/>
        <v>346669</v>
      </c>
      <c r="M44" s="119">
        <f t="shared" si="0"/>
        <v>362455</v>
      </c>
      <c r="N44" s="119">
        <f t="shared" si="0"/>
        <v>-35023</v>
      </c>
      <c r="O44" s="119">
        <f t="shared" si="0"/>
        <v>608454</v>
      </c>
      <c r="P44" s="119">
        <f t="shared" si="0"/>
        <v>76356</v>
      </c>
      <c r="Q44" s="119">
        <f t="shared" si="0"/>
        <v>556177</v>
      </c>
      <c r="R44" s="131"/>
    </row>
    <row r="45" spans="2:18" ht="30" customHeight="1" x14ac:dyDescent="0.25">
      <c r="B45" s="279" t="s">
        <v>48</v>
      </c>
      <c r="C45" s="279"/>
      <c r="D45" s="279"/>
      <c r="E45" s="279"/>
      <c r="F45" s="279"/>
      <c r="G45" s="279"/>
      <c r="H45" s="279"/>
      <c r="I45" s="279"/>
      <c r="J45" s="279"/>
      <c r="K45" s="279"/>
      <c r="L45" s="279"/>
      <c r="M45" s="279"/>
      <c r="N45" s="279"/>
      <c r="O45" s="279"/>
      <c r="P45" s="279"/>
      <c r="Q45" s="279"/>
      <c r="R45" s="132"/>
    </row>
    <row r="46" spans="2:18" ht="30" customHeight="1" x14ac:dyDescent="0.25">
      <c r="B46" s="114" t="s">
        <v>49</v>
      </c>
      <c r="C46" s="117">
        <v>-6214</v>
      </c>
      <c r="D46" s="117">
        <v>48291</v>
      </c>
      <c r="E46" s="117">
        <v>-58</v>
      </c>
      <c r="F46" s="117">
        <v>51991</v>
      </c>
      <c r="G46" s="117">
        <v>877</v>
      </c>
      <c r="H46" s="117">
        <v>1963</v>
      </c>
      <c r="I46" s="117">
        <v>-1647</v>
      </c>
      <c r="J46" s="117">
        <v>-40479</v>
      </c>
      <c r="K46" s="117">
        <v>0</v>
      </c>
      <c r="L46" s="117">
        <v>4223</v>
      </c>
      <c r="M46" s="117">
        <v>-6</v>
      </c>
      <c r="N46" s="117">
        <v>503</v>
      </c>
      <c r="O46" s="117">
        <v>-180523</v>
      </c>
      <c r="P46" s="117">
        <v>12227</v>
      </c>
      <c r="Q46" s="120">
        <v>-108851</v>
      </c>
      <c r="R46" s="131"/>
    </row>
    <row r="47" spans="2:18" ht="30" customHeight="1" x14ac:dyDescent="0.25">
      <c r="B47" s="114" t="s">
        <v>68</v>
      </c>
      <c r="C47" s="117">
        <v>399</v>
      </c>
      <c r="D47" s="117">
        <v>-63686</v>
      </c>
      <c r="E47" s="117">
        <v>0</v>
      </c>
      <c r="F47" s="117">
        <v>165011</v>
      </c>
      <c r="G47" s="117">
        <v>7258</v>
      </c>
      <c r="H47" s="117">
        <v>-24421</v>
      </c>
      <c r="I47" s="117">
        <v>0</v>
      </c>
      <c r="J47" s="117">
        <v>-11597</v>
      </c>
      <c r="K47" s="117">
        <v>0</v>
      </c>
      <c r="L47" s="117">
        <v>-7098</v>
      </c>
      <c r="M47" s="117">
        <v>0</v>
      </c>
      <c r="N47" s="117">
        <v>0</v>
      </c>
      <c r="O47" s="117">
        <v>8960</v>
      </c>
      <c r="P47" s="117">
        <v>47768</v>
      </c>
      <c r="Q47" s="120">
        <v>122595</v>
      </c>
      <c r="R47" s="131"/>
    </row>
    <row r="48" spans="2:18" ht="30" customHeight="1" x14ac:dyDescent="0.25">
      <c r="B48" s="114" t="s">
        <v>50</v>
      </c>
      <c r="C48" s="117">
        <v>-6068</v>
      </c>
      <c r="D48" s="117">
        <v>162891</v>
      </c>
      <c r="E48" s="117">
        <v>7872</v>
      </c>
      <c r="F48" s="117">
        <v>-370245</v>
      </c>
      <c r="G48" s="117">
        <v>69993</v>
      </c>
      <c r="H48" s="117">
        <v>-6673</v>
      </c>
      <c r="I48" s="117">
        <v>14766</v>
      </c>
      <c r="J48" s="117">
        <v>79414</v>
      </c>
      <c r="K48" s="117">
        <v>0</v>
      </c>
      <c r="L48" s="117">
        <v>-178360</v>
      </c>
      <c r="M48" s="117">
        <v>59050</v>
      </c>
      <c r="N48" s="117">
        <v>5647</v>
      </c>
      <c r="O48" s="117">
        <v>12252</v>
      </c>
      <c r="P48" s="117">
        <v>388500</v>
      </c>
      <c r="Q48" s="120">
        <v>239041</v>
      </c>
      <c r="R48" s="131"/>
    </row>
    <row r="49" spans="2:19" ht="30" customHeight="1" x14ac:dyDescent="0.25">
      <c r="B49" s="118" t="s">
        <v>47</v>
      </c>
      <c r="C49" s="119">
        <f>SUM(C46:C48)</f>
        <v>-11883</v>
      </c>
      <c r="D49" s="119">
        <f t="shared" ref="D49:Q49" si="1">SUM(D46:D48)</f>
        <v>147496</v>
      </c>
      <c r="E49" s="119">
        <f t="shared" si="1"/>
        <v>7814</v>
      </c>
      <c r="F49" s="119">
        <f t="shared" si="1"/>
        <v>-153243</v>
      </c>
      <c r="G49" s="119">
        <f t="shared" si="1"/>
        <v>78128</v>
      </c>
      <c r="H49" s="119">
        <f t="shared" si="1"/>
        <v>-29131</v>
      </c>
      <c r="I49" s="119">
        <f t="shared" si="1"/>
        <v>13119</v>
      </c>
      <c r="J49" s="119">
        <f t="shared" si="1"/>
        <v>27338</v>
      </c>
      <c r="K49" s="119">
        <f t="shared" si="1"/>
        <v>0</v>
      </c>
      <c r="L49" s="119">
        <f t="shared" si="1"/>
        <v>-181235</v>
      </c>
      <c r="M49" s="119">
        <f t="shared" si="1"/>
        <v>59044</v>
      </c>
      <c r="N49" s="119">
        <f t="shared" si="1"/>
        <v>6150</v>
      </c>
      <c r="O49" s="119">
        <f t="shared" si="1"/>
        <v>-159311</v>
      </c>
      <c r="P49" s="119">
        <f t="shared" si="1"/>
        <v>448495</v>
      </c>
      <c r="Q49" s="119">
        <f t="shared" si="1"/>
        <v>252785</v>
      </c>
      <c r="R49" s="131"/>
    </row>
    <row r="50" spans="2:19" ht="20.25" customHeight="1" x14ac:dyDescent="0.25">
      <c r="B50" s="280" t="s">
        <v>52</v>
      </c>
      <c r="C50" s="280"/>
      <c r="D50" s="280"/>
      <c r="E50" s="280"/>
      <c r="F50" s="280"/>
      <c r="G50" s="280"/>
      <c r="H50" s="280"/>
      <c r="I50" s="280"/>
      <c r="J50" s="280"/>
      <c r="K50" s="280"/>
      <c r="L50" s="280"/>
      <c r="M50" s="280"/>
      <c r="N50" s="280"/>
      <c r="O50" s="280"/>
      <c r="P50" s="280"/>
      <c r="Q50" s="280"/>
      <c r="R50" s="133"/>
      <c r="S50" s="10"/>
    </row>
    <row r="51" spans="2:19" x14ac:dyDescent="0.25">
      <c r="B51" s="11"/>
    </row>
    <row r="52" spans="2:19" x14ac:dyDescent="0.25">
      <c r="B52" s="11"/>
    </row>
    <row r="53" spans="2:19" x14ac:dyDescent="0.25">
      <c r="B53" s="11"/>
    </row>
    <row r="54" spans="2:19" x14ac:dyDescent="0.25">
      <c r="B54" s="11"/>
    </row>
    <row r="55" spans="2:19" x14ac:dyDescent="0.25">
      <c r="B55" s="11"/>
    </row>
    <row r="56" spans="2:19" x14ac:dyDescent="0.25">
      <c r="B56" s="11"/>
    </row>
    <row r="57" spans="2:19" x14ac:dyDescent="0.25">
      <c r="B57" s="11"/>
    </row>
    <row r="58" spans="2:19" x14ac:dyDescent="0.25">
      <c r="B58" s="11"/>
    </row>
  </sheetData>
  <sheetProtection password="E931" sheet="1" objects="1" scenarios="1"/>
  <sortState ref="B7:Q42">
    <sortCondition ref="B7:B42"/>
  </sortState>
  <mergeCells count="4">
    <mergeCell ref="B4:Q4"/>
    <mergeCell ref="B6:Q6"/>
    <mergeCell ref="B45:Q45"/>
    <mergeCell ref="B50:Q50"/>
  </mergeCells>
  <pageMargins left="0.7" right="0.7" top="0.75" bottom="0.75" header="0.3" footer="0.3"/>
  <pageSetup paperSize="9" scale="3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S56"/>
  <sheetViews>
    <sheetView workbookViewId="0">
      <selection activeCell="C48" sqref="C48"/>
    </sheetView>
  </sheetViews>
  <sheetFormatPr defaultRowHeight="15" x14ac:dyDescent="0.25"/>
  <cols>
    <col min="1" max="1" width="12.42578125" style="11" customWidth="1"/>
    <col min="2" max="2" width="51.28515625" style="24" customWidth="1"/>
    <col min="3" max="17" width="21.5703125" style="11" customWidth="1"/>
    <col min="18" max="19" width="6.140625" style="11" bestFit="1" customWidth="1"/>
    <col min="20" max="20" width="13.5703125" style="11" customWidth="1"/>
    <col min="21" max="16384" width="9.140625" style="11"/>
  </cols>
  <sheetData>
    <row r="3" spans="2:18" ht="5.25" customHeight="1" x14ac:dyDescent="0.25"/>
    <row r="4" spans="2:18" ht="21" customHeight="1" x14ac:dyDescent="0.25">
      <c r="B4" s="277" t="s">
        <v>289</v>
      </c>
      <c r="C4" s="277"/>
      <c r="D4" s="277"/>
      <c r="E4" s="277"/>
      <c r="F4" s="277"/>
      <c r="G4" s="277"/>
      <c r="H4" s="277"/>
      <c r="I4" s="277"/>
      <c r="J4" s="277"/>
      <c r="K4" s="277"/>
      <c r="L4" s="277"/>
      <c r="M4" s="277"/>
      <c r="N4" s="277"/>
      <c r="O4" s="277"/>
      <c r="P4" s="277"/>
      <c r="Q4" s="277"/>
      <c r="R4" s="13"/>
    </row>
    <row r="5" spans="2:18" ht="28.5" customHeight="1" x14ac:dyDescent="0.25">
      <c r="B5" s="97" t="s">
        <v>0</v>
      </c>
      <c r="C5" s="100" t="s">
        <v>91</v>
      </c>
      <c r="D5" s="100" t="s">
        <v>92</v>
      </c>
      <c r="E5" s="100" t="s">
        <v>93</v>
      </c>
      <c r="F5" s="100" t="s">
        <v>94</v>
      </c>
      <c r="G5" s="100" t="s">
        <v>95</v>
      </c>
      <c r="H5" s="100" t="s">
        <v>96</v>
      </c>
      <c r="I5" s="100" t="s">
        <v>97</v>
      </c>
      <c r="J5" s="100" t="s">
        <v>98</v>
      </c>
      <c r="K5" s="100" t="s">
        <v>99</v>
      </c>
      <c r="L5" s="100" t="s">
        <v>100</v>
      </c>
      <c r="M5" s="100" t="s">
        <v>101</v>
      </c>
      <c r="N5" s="100" t="s">
        <v>102</v>
      </c>
      <c r="O5" s="100" t="s">
        <v>103</v>
      </c>
      <c r="P5" s="100" t="s">
        <v>104</v>
      </c>
      <c r="Q5" s="100" t="s">
        <v>105</v>
      </c>
      <c r="R5" s="121"/>
    </row>
    <row r="6" spans="2:18" ht="21" customHeight="1" x14ac:dyDescent="0.25">
      <c r="B6" s="278" t="s">
        <v>16</v>
      </c>
      <c r="C6" s="278"/>
      <c r="D6" s="278"/>
      <c r="E6" s="278"/>
      <c r="F6" s="278"/>
      <c r="G6" s="278"/>
      <c r="H6" s="278"/>
      <c r="I6" s="278"/>
      <c r="J6" s="278"/>
      <c r="K6" s="278"/>
      <c r="L6" s="278"/>
      <c r="M6" s="278"/>
      <c r="N6" s="278"/>
      <c r="O6" s="278"/>
      <c r="P6" s="278"/>
      <c r="Q6" s="278"/>
      <c r="R6" s="121"/>
    </row>
    <row r="7" spans="2:18" ht="18.75" customHeight="1" x14ac:dyDescent="0.25">
      <c r="B7" s="114" t="s">
        <v>17</v>
      </c>
      <c r="C7" s="117">
        <v>0</v>
      </c>
      <c r="D7" s="117">
        <v>0</v>
      </c>
      <c r="E7" s="117">
        <v>419</v>
      </c>
      <c r="F7" s="117">
        <v>0</v>
      </c>
      <c r="G7" s="117">
        <v>248</v>
      </c>
      <c r="H7" s="117">
        <v>479</v>
      </c>
      <c r="I7" s="117">
        <v>0</v>
      </c>
      <c r="J7" s="117">
        <v>0</v>
      </c>
      <c r="K7" s="117">
        <v>0</v>
      </c>
      <c r="L7" s="117">
        <v>9630</v>
      </c>
      <c r="M7" s="117">
        <v>173</v>
      </c>
      <c r="N7" s="117">
        <v>8260</v>
      </c>
      <c r="O7" s="117">
        <v>1179466</v>
      </c>
      <c r="P7" s="117">
        <v>10893</v>
      </c>
      <c r="Q7" s="120">
        <v>1209568</v>
      </c>
      <c r="R7" s="131"/>
    </row>
    <row r="8" spans="2:18" ht="21" customHeight="1" x14ac:dyDescent="0.25">
      <c r="B8" s="114" t="s">
        <v>18</v>
      </c>
      <c r="C8" s="117">
        <v>0</v>
      </c>
      <c r="D8" s="117">
        <v>75976</v>
      </c>
      <c r="E8" s="117">
        <v>1216</v>
      </c>
      <c r="F8" s="117">
        <v>129815</v>
      </c>
      <c r="G8" s="117">
        <v>7323</v>
      </c>
      <c r="H8" s="117">
        <v>2657</v>
      </c>
      <c r="I8" s="117">
        <v>301416</v>
      </c>
      <c r="J8" s="117">
        <v>233403</v>
      </c>
      <c r="K8" s="117">
        <v>0</v>
      </c>
      <c r="L8" s="117">
        <v>23161</v>
      </c>
      <c r="M8" s="117">
        <v>12792</v>
      </c>
      <c r="N8" s="117">
        <v>37940</v>
      </c>
      <c r="O8" s="117">
        <v>0</v>
      </c>
      <c r="P8" s="117">
        <v>49371</v>
      </c>
      <c r="Q8" s="120">
        <v>875071</v>
      </c>
      <c r="R8" s="131"/>
    </row>
    <row r="9" spans="2:18" ht="21" customHeight="1" x14ac:dyDescent="0.25">
      <c r="B9" s="114" t="s">
        <v>19</v>
      </c>
      <c r="C9" s="117">
        <v>597</v>
      </c>
      <c r="D9" s="117">
        <v>12916</v>
      </c>
      <c r="E9" s="117">
        <v>35915</v>
      </c>
      <c r="F9" s="117">
        <v>57859</v>
      </c>
      <c r="G9" s="117">
        <v>80868</v>
      </c>
      <c r="H9" s="117">
        <v>4230</v>
      </c>
      <c r="I9" s="117">
        <v>192555</v>
      </c>
      <c r="J9" s="117">
        <v>69603</v>
      </c>
      <c r="K9" s="117">
        <v>0</v>
      </c>
      <c r="L9" s="117">
        <v>101828</v>
      </c>
      <c r="M9" s="117">
        <v>50724</v>
      </c>
      <c r="N9" s="117">
        <v>43758</v>
      </c>
      <c r="O9" s="117">
        <v>0</v>
      </c>
      <c r="P9" s="117">
        <v>0</v>
      </c>
      <c r="Q9" s="120">
        <v>650855</v>
      </c>
      <c r="R9" s="131"/>
    </row>
    <row r="10" spans="2:18" ht="21" customHeight="1" x14ac:dyDescent="0.25">
      <c r="B10" s="114" t="s">
        <v>202</v>
      </c>
      <c r="C10" s="117">
        <v>13671</v>
      </c>
      <c r="D10" s="117">
        <v>3389</v>
      </c>
      <c r="E10" s="117">
        <v>12683</v>
      </c>
      <c r="F10" s="117">
        <v>45798</v>
      </c>
      <c r="G10" s="117">
        <v>16800</v>
      </c>
      <c r="H10" s="117">
        <v>29419</v>
      </c>
      <c r="I10" s="117">
        <v>39030</v>
      </c>
      <c r="J10" s="117">
        <v>26623</v>
      </c>
      <c r="K10" s="117">
        <v>0</v>
      </c>
      <c r="L10" s="117">
        <v>1174</v>
      </c>
      <c r="M10" s="117">
        <v>4650</v>
      </c>
      <c r="N10" s="117">
        <v>25933</v>
      </c>
      <c r="O10" s="117">
        <v>0</v>
      </c>
      <c r="P10" s="117">
        <v>9476</v>
      </c>
      <c r="Q10" s="120">
        <v>228644</v>
      </c>
      <c r="R10" s="131"/>
    </row>
    <row r="11" spans="2:18" ht="21" customHeight="1" x14ac:dyDescent="0.25">
      <c r="B11" s="114" t="s">
        <v>20</v>
      </c>
      <c r="C11" s="117">
        <v>752</v>
      </c>
      <c r="D11" s="117">
        <v>35856</v>
      </c>
      <c r="E11" s="117">
        <v>14972</v>
      </c>
      <c r="F11" s="117">
        <v>146695</v>
      </c>
      <c r="G11" s="117">
        <v>31177</v>
      </c>
      <c r="H11" s="117">
        <v>44914</v>
      </c>
      <c r="I11" s="117">
        <v>270963</v>
      </c>
      <c r="J11" s="117">
        <v>290107</v>
      </c>
      <c r="K11" s="117">
        <v>0</v>
      </c>
      <c r="L11" s="117">
        <v>39497</v>
      </c>
      <c r="M11" s="117">
        <v>38532</v>
      </c>
      <c r="N11" s="117">
        <v>119075</v>
      </c>
      <c r="O11" s="117">
        <v>383112</v>
      </c>
      <c r="P11" s="117">
        <v>50040</v>
      </c>
      <c r="Q11" s="120">
        <v>1465690</v>
      </c>
      <c r="R11" s="131"/>
    </row>
    <row r="12" spans="2:18" ht="21" customHeight="1" x14ac:dyDescent="0.25">
      <c r="B12" s="114" t="s">
        <v>194</v>
      </c>
      <c r="C12" s="117">
        <v>0</v>
      </c>
      <c r="D12" s="117">
        <v>24057</v>
      </c>
      <c r="E12" s="117">
        <v>50749</v>
      </c>
      <c r="F12" s="117">
        <v>83731</v>
      </c>
      <c r="G12" s="117">
        <v>27034</v>
      </c>
      <c r="H12" s="117">
        <v>58564</v>
      </c>
      <c r="I12" s="117">
        <v>668324</v>
      </c>
      <c r="J12" s="117">
        <v>591675</v>
      </c>
      <c r="K12" s="117">
        <v>0</v>
      </c>
      <c r="L12" s="117">
        <v>217359</v>
      </c>
      <c r="M12" s="117">
        <v>99313</v>
      </c>
      <c r="N12" s="117">
        <v>100676</v>
      </c>
      <c r="O12" s="117">
        <v>302964</v>
      </c>
      <c r="P12" s="117">
        <v>194561</v>
      </c>
      <c r="Q12" s="120">
        <v>2419008</v>
      </c>
      <c r="R12" s="131"/>
    </row>
    <row r="13" spans="2:18" ht="21" customHeight="1" x14ac:dyDescent="0.25">
      <c r="B13" s="114" t="s">
        <v>21</v>
      </c>
      <c r="C13" s="117">
        <v>0</v>
      </c>
      <c r="D13" s="117">
        <v>65342</v>
      </c>
      <c r="E13" s="117">
        <v>5134</v>
      </c>
      <c r="F13" s="117">
        <v>17648</v>
      </c>
      <c r="G13" s="117">
        <v>3530</v>
      </c>
      <c r="H13" s="117">
        <v>13190</v>
      </c>
      <c r="I13" s="117">
        <v>119806</v>
      </c>
      <c r="J13" s="117">
        <v>135946</v>
      </c>
      <c r="K13" s="117">
        <v>0</v>
      </c>
      <c r="L13" s="117">
        <v>23474</v>
      </c>
      <c r="M13" s="117">
        <v>16175</v>
      </c>
      <c r="N13" s="117">
        <v>32181</v>
      </c>
      <c r="O13" s="117">
        <v>26660</v>
      </c>
      <c r="P13" s="117">
        <v>4118</v>
      </c>
      <c r="Q13" s="120">
        <v>463204</v>
      </c>
      <c r="R13" s="131"/>
    </row>
    <row r="14" spans="2:18" ht="21" customHeight="1" x14ac:dyDescent="0.25">
      <c r="B14" s="114" t="s">
        <v>22</v>
      </c>
      <c r="C14" s="117">
        <v>0</v>
      </c>
      <c r="D14" s="117">
        <v>44225</v>
      </c>
      <c r="E14" s="117">
        <v>35652</v>
      </c>
      <c r="F14" s="117">
        <v>132985</v>
      </c>
      <c r="G14" s="117">
        <v>19357</v>
      </c>
      <c r="H14" s="117">
        <v>57465</v>
      </c>
      <c r="I14" s="117">
        <v>565448</v>
      </c>
      <c r="J14" s="117">
        <v>720627</v>
      </c>
      <c r="K14" s="117">
        <v>0</v>
      </c>
      <c r="L14" s="117">
        <v>133939</v>
      </c>
      <c r="M14" s="117">
        <v>230336</v>
      </c>
      <c r="N14" s="117">
        <v>96985</v>
      </c>
      <c r="O14" s="117">
        <v>289339</v>
      </c>
      <c r="P14" s="117">
        <v>72924</v>
      </c>
      <c r="Q14" s="120">
        <v>2399281</v>
      </c>
      <c r="R14" s="131"/>
    </row>
    <row r="15" spans="2:18" ht="21" customHeight="1" x14ac:dyDescent="0.25">
      <c r="B15" s="114" t="s">
        <v>23</v>
      </c>
      <c r="C15" s="117">
        <v>0</v>
      </c>
      <c r="D15" s="117">
        <v>7059</v>
      </c>
      <c r="E15" s="117">
        <v>1939</v>
      </c>
      <c r="F15" s="117">
        <v>16776</v>
      </c>
      <c r="G15" s="117">
        <v>3223</v>
      </c>
      <c r="H15" s="117">
        <v>20343</v>
      </c>
      <c r="I15" s="117">
        <v>38926</v>
      </c>
      <c r="J15" s="117">
        <v>17645</v>
      </c>
      <c r="K15" s="117">
        <v>0</v>
      </c>
      <c r="L15" s="117">
        <v>1031</v>
      </c>
      <c r="M15" s="117">
        <v>10874</v>
      </c>
      <c r="N15" s="117">
        <v>3717</v>
      </c>
      <c r="O15" s="117">
        <v>0</v>
      </c>
      <c r="P15" s="117">
        <v>11676</v>
      </c>
      <c r="Q15" s="120">
        <v>133209</v>
      </c>
      <c r="R15" s="131"/>
    </row>
    <row r="16" spans="2:18" ht="21" customHeight="1" x14ac:dyDescent="0.25">
      <c r="B16" s="114" t="s">
        <v>24</v>
      </c>
      <c r="C16" s="117">
        <v>0</v>
      </c>
      <c r="D16" s="117">
        <v>0</v>
      </c>
      <c r="E16" s="117">
        <v>0</v>
      </c>
      <c r="F16" s="117">
        <v>0</v>
      </c>
      <c r="G16" s="117">
        <v>0</v>
      </c>
      <c r="H16" s="117">
        <v>0</v>
      </c>
      <c r="I16" s="117">
        <v>0</v>
      </c>
      <c r="J16" s="117">
        <v>0</v>
      </c>
      <c r="K16" s="117">
        <v>827424</v>
      </c>
      <c r="L16" s="117">
        <v>0</v>
      </c>
      <c r="M16" s="117">
        <v>0</v>
      </c>
      <c r="N16" s="117">
        <v>0</v>
      </c>
      <c r="O16" s="117">
        <v>0</v>
      </c>
      <c r="P16" s="117">
        <v>0</v>
      </c>
      <c r="Q16" s="120">
        <v>827424</v>
      </c>
      <c r="R16" s="131"/>
    </row>
    <row r="17" spans="2:18" ht="21" customHeight="1" x14ac:dyDescent="0.25">
      <c r="B17" s="114" t="s">
        <v>25</v>
      </c>
      <c r="C17" s="117">
        <v>28245</v>
      </c>
      <c r="D17" s="117">
        <v>18075</v>
      </c>
      <c r="E17" s="117">
        <v>5316</v>
      </c>
      <c r="F17" s="117">
        <v>33993</v>
      </c>
      <c r="G17" s="117">
        <v>8718</v>
      </c>
      <c r="H17" s="117">
        <v>19826</v>
      </c>
      <c r="I17" s="117">
        <v>91665</v>
      </c>
      <c r="J17" s="117">
        <v>134035</v>
      </c>
      <c r="K17" s="117">
        <v>10352</v>
      </c>
      <c r="L17" s="117">
        <v>3547</v>
      </c>
      <c r="M17" s="117">
        <v>19218</v>
      </c>
      <c r="N17" s="117">
        <v>35019</v>
      </c>
      <c r="O17" s="117">
        <v>0</v>
      </c>
      <c r="P17" s="117">
        <v>7556</v>
      </c>
      <c r="Q17" s="120">
        <v>415567</v>
      </c>
      <c r="R17" s="131"/>
    </row>
    <row r="18" spans="2:18" ht="21" customHeight="1" x14ac:dyDescent="0.25">
      <c r="B18" s="114" t="s">
        <v>26</v>
      </c>
      <c r="C18" s="117">
        <v>0</v>
      </c>
      <c r="D18" s="117">
        <v>14279</v>
      </c>
      <c r="E18" s="117">
        <v>9323</v>
      </c>
      <c r="F18" s="117">
        <v>42322</v>
      </c>
      <c r="G18" s="117">
        <v>10441</v>
      </c>
      <c r="H18" s="117">
        <v>29226</v>
      </c>
      <c r="I18" s="117">
        <v>204074</v>
      </c>
      <c r="J18" s="117">
        <v>161002</v>
      </c>
      <c r="K18" s="117">
        <v>0</v>
      </c>
      <c r="L18" s="117">
        <v>37119</v>
      </c>
      <c r="M18" s="117">
        <v>18872</v>
      </c>
      <c r="N18" s="117">
        <v>52029</v>
      </c>
      <c r="O18" s="117">
        <v>154441</v>
      </c>
      <c r="P18" s="117">
        <v>9449</v>
      </c>
      <c r="Q18" s="120">
        <v>742579</v>
      </c>
      <c r="R18" s="131"/>
    </row>
    <row r="19" spans="2:18" ht="21" customHeight="1" x14ac:dyDescent="0.25">
      <c r="B19" s="114" t="s">
        <v>27</v>
      </c>
      <c r="C19" s="117">
        <v>7031</v>
      </c>
      <c r="D19" s="117">
        <v>41156</v>
      </c>
      <c r="E19" s="117">
        <v>10630</v>
      </c>
      <c r="F19" s="117">
        <v>137958</v>
      </c>
      <c r="G19" s="117">
        <v>9967</v>
      </c>
      <c r="H19" s="117">
        <v>34179</v>
      </c>
      <c r="I19" s="117">
        <v>66331</v>
      </c>
      <c r="J19" s="117">
        <v>80704</v>
      </c>
      <c r="K19" s="117">
        <v>0</v>
      </c>
      <c r="L19" s="117">
        <v>9818</v>
      </c>
      <c r="M19" s="117">
        <v>40909</v>
      </c>
      <c r="N19" s="117">
        <v>59841</v>
      </c>
      <c r="O19" s="117">
        <v>161926</v>
      </c>
      <c r="P19" s="117">
        <v>15095</v>
      </c>
      <c r="Q19" s="120">
        <v>675543</v>
      </c>
      <c r="R19" s="131"/>
    </row>
    <row r="20" spans="2:18" ht="21" customHeight="1" x14ac:dyDescent="0.25">
      <c r="B20" s="114" t="s">
        <v>28</v>
      </c>
      <c r="C20" s="117">
        <v>7337</v>
      </c>
      <c r="D20" s="117">
        <v>28350</v>
      </c>
      <c r="E20" s="117">
        <v>8984</v>
      </c>
      <c r="F20" s="117">
        <v>53057</v>
      </c>
      <c r="G20" s="117">
        <v>5590</v>
      </c>
      <c r="H20" s="117">
        <v>34739</v>
      </c>
      <c r="I20" s="117">
        <v>134215</v>
      </c>
      <c r="J20" s="117">
        <v>130522</v>
      </c>
      <c r="K20" s="117">
        <v>0</v>
      </c>
      <c r="L20" s="117">
        <v>6389</v>
      </c>
      <c r="M20" s="117">
        <v>27951</v>
      </c>
      <c r="N20" s="117">
        <v>51360</v>
      </c>
      <c r="O20" s="117">
        <v>0</v>
      </c>
      <c r="P20" s="117">
        <v>10582</v>
      </c>
      <c r="Q20" s="120">
        <v>499078</v>
      </c>
      <c r="R20" s="131"/>
    </row>
    <row r="21" spans="2:18" ht="21" customHeight="1" x14ac:dyDescent="0.25">
      <c r="B21" s="114" t="s">
        <v>29</v>
      </c>
      <c r="C21" s="117">
        <v>5681</v>
      </c>
      <c r="D21" s="117">
        <v>40955</v>
      </c>
      <c r="E21" s="117">
        <v>53170</v>
      </c>
      <c r="F21" s="117">
        <v>112816</v>
      </c>
      <c r="G21" s="117">
        <v>58556</v>
      </c>
      <c r="H21" s="117">
        <v>22982</v>
      </c>
      <c r="I21" s="117">
        <v>233637</v>
      </c>
      <c r="J21" s="117">
        <v>172573</v>
      </c>
      <c r="K21" s="117">
        <v>0</v>
      </c>
      <c r="L21" s="117">
        <v>148922</v>
      </c>
      <c r="M21" s="117">
        <v>44045</v>
      </c>
      <c r="N21" s="117">
        <v>82559</v>
      </c>
      <c r="O21" s="117">
        <v>276180</v>
      </c>
      <c r="P21" s="117">
        <v>54675</v>
      </c>
      <c r="Q21" s="120">
        <v>1306751</v>
      </c>
      <c r="R21" s="131"/>
    </row>
    <row r="22" spans="2:18" ht="21" customHeight="1" x14ac:dyDescent="0.25">
      <c r="B22" s="114" t="s">
        <v>30</v>
      </c>
      <c r="C22" s="117">
        <v>19316</v>
      </c>
      <c r="D22" s="117">
        <v>13771</v>
      </c>
      <c r="E22" s="117">
        <v>27436</v>
      </c>
      <c r="F22" s="117">
        <v>65545</v>
      </c>
      <c r="G22" s="117">
        <v>12028</v>
      </c>
      <c r="H22" s="117">
        <v>37406</v>
      </c>
      <c r="I22" s="117">
        <v>349680</v>
      </c>
      <c r="J22" s="117">
        <v>207185</v>
      </c>
      <c r="K22" s="117">
        <v>0</v>
      </c>
      <c r="L22" s="117">
        <v>55110</v>
      </c>
      <c r="M22" s="117">
        <v>60209</v>
      </c>
      <c r="N22" s="117">
        <v>93586</v>
      </c>
      <c r="O22" s="117">
        <v>51585</v>
      </c>
      <c r="P22" s="117">
        <v>4557</v>
      </c>
      <c r="Q22" s="120">
        <v>997414</v>
      </c>
      <c r="R22" s="131"/>
    </row>
    <row r="23" spans="2:18" ht="21" customHeight="1" x14ac:dyDescent="0.25">
      <c r="B23" s="114" t="s">
        <v>31</v>
      </c>
      <c r="C23" s="117">
        <v>0</v>
      </c>
      <c r="D23" s="117">
        <v>9121</v>
      </c>
      <c r="E23" s="117">
        <v>7494</v>
      </c>
      <c r="F23" s="117">
        <v>16903</v>
      </c>
      <c r="G23" s="117">
        <v>3111</v>
      </c>
      <c r="H23" s="117">
        <v>29156</v>
      </c>
      <c r="I23" s="117">
        <v>116305</v>
      </c>
      <c r="J23" s="117">
        <v>79108</v>
      </c>
      <c r="K23" s="117">
        <v>0</v>
      </c>
      <c r="L23" s="117">
        <v>3500</v>
      </c>
      <c r="M23" s="117">
        <v>13746</v>
      </c>
      <c r="N23" s="117">
        <v>54386</v>
      </c>
      <c r="O23" s="117">
        <v>0</v>
      </c>
      <c r="P23" s="117">
        <v>12917</v>
      </c>
      <c r="Q23" s="120">
        <v>345747</v>
      </c>
      <c r="R23" s="131"/>
    </row>
    <row r="24" spans="2:18" ht="21" customHeight="1" x14ac:dyDescent="0.25">
      <c r="B24" s="114" t="s">
        <v>32</v>
      </c>
      <c r="C24" s="117">
        <v>0</v>
      </c>
      <c r="D24" s="117">
        <v>3</v>
      </c>
      <c r="E24" s="117">
        <v>-289</v>
      </c>
      <c r="F24" s="117">
        <v>12</v>
      </c>
      <c r="G24" s="117">
        <v>16</v>
      </c>
      <c r="H24" s="117">
        <v>597</v>
      </c>
      <c r="I24" s="117">
        <v>78116</v>
      </c>
      <c r="J24" s="117">
        <v>32455</v>
      </c>
      <c r="K24" s="117">
        <v>736428</v>
      </c>
      <c r="L24" s="117">
        <v>104</v>
      </c>
      <c r="M24" s="117">
        <v>131</v>
      </c>
      <c r="N24" s="117">
        <v>256</v>
      </c>
      <c r="O24" s="117">
        <v>0</v>
      </c>
      <c r="P24" s="117">
        <v>31</v>
      </c>
      <c r="Q24" s="120">
        <v>847862</v>
      </c>
      <c r="R24" s="131"/>
    </row>
    <row r="25" spans="2:18" ht="21" customHeight="1" x14ac:dyDescent="0.25">
      <c r="B25" s="114" t="s">
        <v>33</v>
      </c>
      <c r="C25" s="117">
        <v>14868</v>
      </c>
      <c r="D25" s="117">
        <v>36836</v>
      </c>
      <c r="E25" s="117">
        <v>13407</v>
      </c>
      <c r="F25" s="117">
        <v>207685</v>
      </c>
      <c r="G25" s="117">
        <v>61891</v>
      </c>
      <c r="H25" s="117">
        <v>47506</v>
      </c>
      <c r="I25" s="117">
        <v>282141</v>
      </c>
      <c r="J25" s="117">
        <v>163583</v>
      </c>
      <c r="K25" s="117">
        <v>0</v>
      </c>
      <c r="L25" s="117">
        <v>127996</v>
      </c>
      <c r="M25" s="117">
        <v>33162</v>
      </c>
      <c r="N25" s="117">
        <v>24516</v>
      </c>
      <c r="O25" s="117">
        <v>827427</v>
      </c>
      <c r="P25" s="117">
        <v>22775</v>
      </c>
      <c r="Q25" s="120">
        <v>1863792</v>
      </c>
      <c r="R25" s="131"/>
    </row>
    <row r="26" spans="2:18" ht="21" customHeight="1" x14ac:dyDescent="0.25">
      <c r="B26" s="114" t="s">
        <v>34</v>
      </c>
      <c r="C26" s="117">
        <v>7</v>
      </c>
      <c r="D26" s="117">
        <v>35402</v>
      </c>
      <c r="E26" s="117">
        <v>11906</v>
      </c>
      <c r="F26" s="117">
        <v>162414</v>
      </c>
      <c r="G26" s="117">
        <v>9730</v>
      </c>
      <c r="H26" s="117">
        <v>59513</v>
      </c>
      <c r="I26" s="117">
        <v>69965</v>
      </c>
      <c r="J26" s="117">
        <v>109953</v>
      </c>
      <c r="K26" s="117">
        <v>0</v>
      </c>
      <c r="L26" s="117">
        <v>10416</v>
      </c>
      <c r="M26" s="117">
        <v>51071</v>
      </c>
      <c r="N26" s="117">
        <v>89903</v>
      </c>
      <c r="O26" s="117">
        <v>28513</v>
      </c>
      <c r="P26" s="117">
        <v>5312</v>
      </c>
      <c r="Q26" s="120">
        <v>644104</v>
      </c>
      <c r="R26" s="131"/>
    </row>
    <row r="27" spans="2:18" ht="21" customHeight="1" x14ac:dyDescent="0.25">
      <c r="B27" s="114" t="s">
        <v>35</v>
      </c>
      <c r="C27" s="117">
        <v>26509</v>
      </c>
      <c r="D27" s="117">
        <v>8185</v>
      </c>
      <c r="E27" s="117">
        <v>32386</v>
      </c>
      <c r="F27" s="117">
        <v>13912</v>
      </c>
      <c r="G27" s="117">
        <v>6316</v>
      </c>
      <c r="H27" s="117">
        <v>225292</v>
      </c>
      <c r="I27" s="117">
        <v>251828</v>
      </c>
      <c r="J27" s="117">
        <v>0</v>
      </c>
      <c r="K27" s="117">
        <v>4670</v>
      </c>
      <c r="L27" s="117">
        <v>18249</v>
      </c>
      <c r="M27" s="117">
        <v>20933</v>
      </c>
      <c r="N27" s="117">
        <v>0</v>
      </c>
      <c r="O27" s="117">
        <v>19529</v>
      </c>
      <c r="P27" s="117">
        <v>0</v>
      </c>
      <c r="Q27" s="120">
        <v>627812</v>
      </c>
      <c r="R27" s="131"/>
    </row>
    <row r="28" spans="2:18" ht="21" customHeight="1" x14ac:dyDescent="0.25">
      <c r="B28" s="114" t="s">
        <v>36</v>
      </c>
      <c r="C28" s="117">
        <v>0</v>
      </c>
      <c r="D28" s="117">
        <v>2060</v>
      </c>
      <c r="E28" s="117">
        <v>8515</v>
      </c>
      <c r="F28" s="117">
        <v>6718</v>
      </c>
      <c r="G28" s="117">
        <v>24375</v>
      </c>
      <c r="H28" s="117">
        <v>1406</v>
      </c>
      <c r="I28" s="117">
        <v>191396</v>
      </c>
      <c r="J28" s="117">
        <v>294375</v>
      </c>
      <c r="K28" s="117">
        <v>0</v>
      </c>
      <c r="L28" s="117">
        <v>6348</v>
      </c>
      <c r="M28" s="117">
        <v>6285</v>
      </c>
      <c r="N28" s="117">
        <v>9258</v>
      </c>
      <c r="O28" s="117">
        <v>246290</v>
      </c>
      <c r="P28" s="117">
        <v>27916</v>
      </c>
      <c r="Q28" s="120">
        <v>824944</v>
      </c>
      <c r="R28" s="131"/>
    </row>
    <row r="29" spans="2:18" ht="21" customHeight="1" x14ac:dyDescent="0.25">
      <c r="B29" s="114" t="s">
        <v>37</v>
      </c>
      <c r="C29" s="117">
        <v>416</v>
      </c>
      <c r="D29" s="117">
        <v>14495</v>
      </c>
      <c r="E29" s="117">
        <v>8180</v>
      </c>
      <c r="F29" s="117">
        <v>56415</v>
      </c>
      <c r="G29" s="117">
        <v>5437</v>
      </c>
      <c r="H29" s="117">
        <v>23313</v>
      </c>
      <c r="I29" s="117">
        <v>77606</v>
      </c>
      <c r="J29" s="117">
        <v>74552</v>
      </c>
      <c r="K29" s="117">
        <v>0</v>
      </c>
      <c r="L29" s="117">
        <v>3725</v>
      </c>
      <c r="M29" s="117">
        <v>14836</v>
      </c>
      <c r="N29" s="117">
        <v>54661</v>
      </c>
      <c r="O29" s="117">
        <v>0</v>
      </c>
      <c r="P29" s="117">
        <v>12310</v>
      </c>
      <c r="Q29" s="120">
        <v>345945</v>
      </c>
      <c r="R29" s="131"/>
    </row>
    <row r="30" spans="2:18" ht="21" customHeight="1" x14ac:dyDescent="0.25">
      <c r="B30" s="114" t="s">
        <v>38</v>
      </c>
      <c r="C30" s="117">
        <v>0</v>
      </c>
      <c r="D30" s="117">
        <v>5657</v>
      </c>
      <c r="E30" s="117">
        <v>9227</v>
      </c>
      <c r="F30" s="117">
        <v>16874</v>
      </c>
      <c r="G30" s="117">
        <v>739</v>
      </c>
      <c r="H30" s="117">
        <v>15802</v>
      </c>
      <c r="I30" s="117">
        <v>132496</v>
      </c>
      <c r="J30" s="117">
        <v>134841</v>
      </c>
      <c r="K30" s="117">
        <v>0</v>
      </c>
      <c r="L30" s="117">
        <v>2522</v>
      </c>
      <c r="M30" s="117">
        <v>13738</v>
      </c>
      <c r="N30" s="117">
        <v>70746</v>
      </c>
      <c r="O30" s="117">
        <v>0</v>
      </c>
      <c r="P30" s="117">
        <v>3145</v>
      </c>
      <c r="Q30" s="120">
        <v>405787</v>
      </c>
      <c r="R30" s="131"/>
    </row>
    <row r="31" spans="2:18" ht="21" customHeight="1" x14ac:dyDescent="0.25">
      <c r="B31" s="114" t="s">
        <v>196</v>
      </c>
      <c r="C31" s="117">
        <v>0</v>
      </c>
      <c r="D31" s="117">
        <v>3863</v>
      </c>
      <c r="E31" s="117">
        <v>4745</v>
      </c>
      <c r="F31" s="117">
        <v>38946</v>
      </c>
      <c r="G31" s="117">
        <v>6756</v>
      </c>
      <c r="H31" s="117">
        <v>778</v>
      </c>
      <c r="I31" s="117">
        <v>128325</v>
      </c>
      <c r="J31" s="117">
        <v>109536</v>
      </c>
      <c r="K31" s="117">
        <v>39981</v>
      </c>
      <c r="L31" s="117">
        <v>95665</v>
      </c>
      <c r="M31" s="117">
        <v>13219</v>
      </c>
      <c r="N31" s="117">
        <v>27721</v>
      </c>
      <c r="O31" s="117">
        <v>729</v>
      </c>
      <c r="P31" s="117">
        <v>729</v>
      </c>
      <c r="Q31" s="120">
        <v>470993</v>
      </c>
      <c r="R31" s="131"/>
    </row>
    <row r="32" spans="2:18" ht="21" customHeight="1" x14ac:dyDescent="0.25">
      <c r="B32" s="114" t="s">
        <v>197</v>
      </c>
      <c r="C32" s="117">
        <v>0</v>
      </c>
      <c r="D32" s="117">
        <v>0</v>
      </c>
      <c r="E32" s="117">
        <v>0</v>
      </c>
      <c r="F32" s="117">
        <v>0</v>
      </c>
      <c r="G32" s="117">
        <v>0</v>
      </c>
      <c r="H32" s="117">
        <v>0</v>
      </c>
      <c r="I32" s="117">
        <v>0</v>
      </c>
      <c r="J32" s="117">
        <v>0</v>
      </c>
      <c r="K32" s="117">
        <v>0</v>
      </c>
      <c r="L32" s="117">
        <v>0</v>
      </c>
      <c r="M32" s="117">
        <v>0</v>
      </c>
      <c r="N32" s="117">
        <v>0</v>
      </c>
      <c r="O32" s="117">
        <v>0</v>
      </c>
      <c r="P32" s="117">
        <v>0</v>
      </c>
      <c r="Q32" s="120">
        <v>0</v>
      </c>
      <c r="R32" s="131"/>
    </row>
    <row r="33" spans="2:18" ht="21" customHeight="1" x14ac:dyDescent="0.25">
      <c r="B33" s="114" t="s">
        <v>214</v>
      </c>
      <c r="C33" s="117">
        <v>0</v>
      </c>
      <c r="D33" s="117">
        <v>803</v>
      </c>
      <c r="E33" s="117">
        <v>2410</v>
      </c>
      <c r="F33" s="117">
        <v>4016</v>
      </c>
      <c r="G33" s="117">
        <v>1607</v>
      </c>
      <c r="H33" s="117">
        <v>8836</v>
      </c>
      <c r="I33" s="117">
        <v>40968</v>
      </c>
      <c r="J33" s="117">
        <v>12853</v>
      </c>
      <c r="K33" s="117">
        <v>0</v>
      </c>
      <c r="L33" s="117">
        <v>1607</v>
      </c>
      <c r="M33" s="117">
        <v>2410</v>
      </c>
      <c r="N33" s="117">
        <v>1607</v>
      </c>
      <c r="O33" s="117">
        <v>0</v>
      </c>
      <c r="P33" s="117">
        <v>3213</v>
      </c>
      <c r="Q33" s="120">
        <v>80329</v>
      </c>
      <c r="R33" s="131"/>
    </row>
    <row r="34" spans="2:18" ht="21" customHeight="1" x14ac:dyDescent="0.25">
      <c r="B34" s="114" t="s">
        <v>198</v>
      </c>
      <c r="C34" s="117">
        <v>0</v>
      </c>
      <c r="D34" s="117">
        <v>5070</v>
      </c>
      <c r="E34" s="117">
        <v>921</v>
      </c>
      <c r="F34" s="117">
        <v>6767</v>
      </c>
      <c r="G34" s="117">
        <v>12724</v>
      </c>
      <c r="H34" s="117">
        <v>7342</v>
      </c>
      <c r="I34" s="117">
        <v>99514</v>
      </c>
      <c r="J34" s="117">
        <v>83700</v>
      </c>
      <c r="K34" s="117">
        <v>0</v>
      </c>
      <c r="L34" s="117">
        <v>26296</v>
      </c>
      <c r="M34" s="117">
        <v>4084</v>
      </c>
      <c r="N34" s="117">
        <v>21520</v>
      </c>
      <c r="O34" s="117">
        <v>807434</v>
      </c>
      <c r="P34" s="117">
        <v>5517</v>
      </c>
      <c r="Q34" s="120">
        <v>1080889</v>
      </c>
      <c r="R34" s="131"/>
    </row>
    <row r="35" spans="2:18" ht="21" customHeight="1" x14ac:dyDescent="0.25">
      <c r="B35" s="114" t="s">
        <v>199</v>
      </c>
      <c r="C35" s="117">
        <v>0</v>
      </c>
      <c r="D35" s="117">
        <v>10467</v>
      </c>
      <c r="E35" s="117">
        <v>5952</v>
      </c>
      <c r="F35" s="117">
        <v>9183</v>
      </c>
      <c r="G35" s="117">
        <v>1034</v>
      </c>
      <c r="H35" s="117">
        <v>1071</v>
      </c>
      <c r="I35" s="117">
        <v>131490</v>
      </c>
      <c r="J35" s="117">
        <v>82862</v>
      </c>
      <c r="K35" s="117">
        <v>0</v>
      </c>
      <c r="L35" s="117">
        <v>1975</v>
      </c>
      <c r="M35" s="117">
        <v>15743</v>
      </c>
      <c r="N35" s="117">
        <v>49608</v>
      </c>
      <c r="O35" s="117">
        <v>53727</v>
      </c>
      <c r="P35" s="117">
        <v>42143</v>
      </c>
      <c r="Q35" s="120">
        <v>405256</v>
      </c>
      <c r="R35" s="131"/>
    </row>
    <row r="36" spans="2:18" ht="21" customHeight="1" x14ac:dyDescent="0.25">
      <c r="B36" s="114" t="s">
        <v>215</v>
      </c>
      <c r="C36" s="117">
        <v>0</v>
      </c>
      <c r="D36" s="117">
        <v>1991</v>
      </c>
      <c r="E36" s="117">
        <v>2321</v>
      </c>
      <c r="F36" s="117">
        <v>5043</v>
      </c>
      <c r="G36" s="117">
        <v>8587</v>
      </c>
      <c r="H36" s="117">
        <v>1375</v>
      </c>
      <c r="I36" s="117">
        <v>321206</v>
      </c>
      <c r="J36" s="117">
        <v>108794</v>
      </c>
      <c r="K36" s="117">
        <v>125754</v>
      </c>
      <c r="L36" s="117">
        <v>16237</v>
      </c>
      <c r="M36" s="117">
        <v>5543</v>
      </c>
      <c r="N36" s="117">
        <v>8444</v>
      </c>
      <c r="O36" s="117">
        <v>12023</v>
      </c>
      <c r="P36" s="117">
        <v>3794</v>
      </c>
      <c r="Q36" s="120">
        <v>621113</v>
      </c>
      <c r="R36" s="131"/>
    </row>
    <row r="37" spans="2:18" ht="21" customHeight="1" x14ac:dyDescent="0.25">
      <c r="B37" s="114" t="s">
        <v>40</v>
      </c>
      <c r="C37" s="117">
        <v>0</v>
      </c>
      <c r="D37" s="117">
        <v>7502</v>
      </c>
      <c r="E37" s="117">
        <v>2587</v>
      </c>
      <c r="F37" s="117">
        <v>11124</v>
      </c>
      <c r="G37" s="117">
        <v>5121</v>
      </c>
      <c r="H37" s="117">
        <v>4709</v>
      </c>
      <c r="I37" s="117">
        <v>63226</v>
      </c>
      <c r="J37" s="117">
        <v>77422</v>
      </c>
      <c r="K37" s="117">
        <v>0</v>
      </c>
      <c r="L37" s="117">
        <v>5769</v>
      </c>
      <c r="M37" s="117">
        <v>14019</v>
      </c>
      <c r="N37" s="117">
        <v>13301</v>
      </c>
      <c r="O37" s="117">
        <v>17543</v>
      </c>
      <c r="P37" s="117">
        <v>98089</v>
      </c>
      <c r="Q37" s="120">
        <v>320412</v>
      </c>
      <c r="R37" s="131"/>
    </row>
    <row r="38" spans="2:18" ht="21" customHeight="1" x14ac:dyDescent="0.25">
      <c r="B38" s="114" t="s">
        <v>41</v>
      </c>
      <c r="C38" s="117">
        <v>0</v>
      </c>
      <c r="D38" s="117">
        <v>12859</v>
      </c>
      <c r="E38" s="117">
        <v>11904</v>
      </c>
      <c r="F38" s="117">
        <v>76755</v>
      </c>
      <c r="G38" s="117">
        <v>4169</v>
      </c>
      <c r="H38" s="117">
        <v>37474</v>
      </c>
      <c r="I38" s="117">
        <v>45108</v>
      </c>
      <c r="J38" s="117">
        <v>28002</v>
      </c>
      <c r="K38" s="117">
        <v>0</v>
      </c>
      <c r="L38" s="117">
        <v>3609</v>
      </c>
      <c r="M38" s="117">
        <v>32505</v>
      </c>
      <c r="N38" s="117">
        <v>48242</v>
      </c>
      <c r="O38" s="117">
        <v>0</v>
      </c>
      <c r="P38" s="117">
        <v>7932</v>
      </c>
      <c r="Q38" s="120">
        <v>308559</v>
      </c>
      <c r="R38" s="131"/>
    </row>
    <row r="39" spans="2:18" ht="21" customHeight="1" x14ac:dyDescent="0.25">
      <c r="B39" s="114" t="s">
        <v>42</v>
      </c>
      <c r="C39" s="117">
        <v>0</v>
      </c>
      <c r="D39" s="117">
        <v>25821</v>
      </c>
      <c r="E39" s="117">
        <v>11892</v>
      </c>
      <c r="F39" s="117">
        <v>19573</v>
      </c>
      <c r="G39" s="117">
        <v>-7737</v>
      </c>
      <c r="H39" s="117">
        <v>18182</v>
      </c>
      <c r="I39" s="117">
        <v>195741</v>
      </c>
      <c r="J39" s="117">
        <v>117907</v>
      </c>
      <c r="K39" s="117">
        <v>0</v>
      </c>
      <c r="L39" s="117">
        <v>12042</v>
      </c>
      <c r="M39" s="117">
        <v>10820</v>
      </c>
      <c r="N39" s="117">
        <v>23409</v>
      </c>
      <c r="O39" s="117">
        <v>0</v>
      </c>
      <c r="P39" s="117">
        <v>458</v>
      </c>
      <c r="Q39" s="120">
        <v>428107</v>
      </c>
      <c r="R39" s="131"/>
    </row>
    <row r="40" spans="2:18" ht="21" customHeight="1" x14ac:dyDescent="0.25">
      <c r="B40" s="114" t="s">
        <v>43</v>
      </c>
      <c r="C40" s="117">
        <v>0</v>
      </c>
      <c r="D40" s="117">
        <v>7258</v>
      </c>
      <c r="E40" s="117">
        <v>1417</v>
      </c>
      <c r="F40" s="117">
        <v>20255</v>
      </c>
      <c r="G40" s="117">
        <v>1613</v>
      </c>
      <c r="H40" s="117">
        <v>975</v>
      </c>
      <c r="I40" s="117">
        <v>200357</v>
      </c>
      <c r="J40" s="117">
        <v>125004</v>
      </c>
      <c r="K40" s="117">
        <v>0</v>
      </c>
      <c r="L40" s="117">
        <v>22182</v>
      </c>
      <c r="M40" s="117">
        <v>1812</v>
      </c>
      <c r="N40" s="117">
        <v>7271</v>
      </c>
      <c r="O40" s="117">
        <v>0</v>
      </c>
      <c r="P40" s="117">
        <v>19043</v>
      </c>
      <c r="Q40" s="120">
        <v>407188</v>
      </c>
      <c r="R40" s="131"/>
    </row>
    <row r="41" spans="2:18" ht="21" customHeight="1" x14ac:dyDescent="0.25">
      <c r="B41" s="114" t="s">
        <v>44</v>
      </c>
      <c r="C41" s="117">
        <v>5554</v>
      </c>
      <c r="D41" s="117">
        <v>14491</v>
      </c>
      <c r="E41" s="117">
        <v>1382</v>
      </c>
      <c r="F41" s="117">
        <v>6771</v>
      </c>
      <c r="G41" s="117">
        <v>1421</v>
      </c>
      <c r="H41" s="117">
        <v>1636</v>
      </c>
      <c r="I41" s="117">
        <v>59650</v>
      </c>
      <c r="J41" s="117">
        <v>47145</v>
      </c>
      <c r="K41" s="117">
        <v>0</v>
      </c>
      <c r="L41" s="117">
        <v>1865</v>
      </c>
      <c r="M41" s="117">
        <v>3876</v>
      </c>
      <c r="N41" s="117">
        <v>5756</v>
      </c>
      <c r="O41" s="117">
        <v>6466</v>
      </c>
      <c r="P41" s="117">
        <v>187672</v>
      </c>
      <c r="Q41" s="120">
        <v>343685</v>
      </c>
      <c r="R41" s="131"/>
    </row>
    <row r="42" spans="2:18" ht="21" customHeight="1" x14ac:dyDescent="0.25">
      <c r="B42" s="114" t="s">
        <v>45</v>
      </c>
      <c r="C42" s="117">
        <v>0</v>
      </c>
      <c r="D42" s="117">
        <v>32476</v>
      </c>
      <c r="E42" s="117">
        <v>27825</v>
      </c>
      <c r="F42" s="117">
        <v>94184</v>
      </c>
      <c r="G42" s="117">
        <v>29105</v>
      </c>
      <c r="H42" s="117">
        <v>29732</v>
      </c>
      <c r="I42" s="117">
        <v>543318</v>
      </c>
      <c r="J42" s="117">
        <v>277249</v>
      </c>
      <c r="K42" s="117">
        <v>0</v>
      </c>
      <c r="L42" s="117">
        <v>31592</v>
      </c>
      <c r="M42" s="117">
        <v>48238</v>
      </c>
      <c r="N42" s="117">
        <v>54753</v>
      </c>
      <c r="O42" s="117">
        <v>897448</v>
      </c>
      <c r="P42" s="117">
        <v>60182</v>
      </c>
      <c r="Q42" s="120">
        <v>2126101</v>
      </c>
      <c r="R42" s="131"/>
    </row>
    <row r="43" spans="2:18" ht="21" customHeight="1" x14ac:dyDescent="0.25">
      <c r="B43" s="114" t="s">
        <v>46</v>
      </c>
      <c r="C43" s="117">
        <v>0</v>
      </c>
      <c r="D43" s="117">
        <v>0</v>
      </c>
      <c r="E43" s="117">
        <v>0</v>
      </c>
      <c r="F43" s="117">
        <v>0</v>
      </c>
      <c r="G43" s="117">
        <v>0</v>
      </c>
      <c r="H43" s="117">
        <v>0</v>
      </c>
      <c r="I43" s="117">
        <v>0</v>
      </c>
      <c r="J43" s="117">
        <v>0</v>
      </c>
      <c r="K43" s="117">
        <v>0</v>
      </c>
      <c r="L43" s="117">
        <v>0</v>
      </c>
      <c r="M43" s="117">
        <v>0</v>
      </c>
      <c r="N43" s="117">
        <v>0</v>
      </c>
      <c r="O43" s="117">
        <v>0</v>
      </c>
      <c r="P43" s="117">
        <v>0</v>
      </c>
      <c r="Q43" s="120">
        <v>0</v>
      </c>
      <c r="R43" s="131"/>
    </row>
    <row r="44" spans="2:18" ht="21" customHeight="1" x14ac:dyDescent="0.25">
      <c r="B44" s="118" t="s">
        <v>47</v>
      </c>
      <c r="C44" s="119">
        <f>SUM(C7:C43)</f>
        <v>129984</v>
      </c>
      <c r="D44" s="119">
        <f t="shared" ref="D44:Q44" si="0">SUM(D7:D43)</f>
        <v>659766</v>
      </c>
      <c r="E44" s="119">
        <f t="shared" si="0"/>
        <v>437720</v>
      </c>
      <c r="F44" s="119">
        <f t="shared" si="0"/>
        <v>1850548</v>
      </c>
      <c r="G44" s="119">
        <f t="shared" si="0"/>
        <v>470875</v>
      </c>
      <c r="H44" s="119">
        <f t="shared" si="0"/>
        <v>924314</v>
      </c>
      <c r="I44" s="119">
        <f t="shared" si="0"/>
        <v>6304826</v>
      </c>
      <c r="J44" s="119">
        <f t="shared" si="0"/>
        <v>4930991</v>
      </c>
      <c r="K44" s="119">
        <f t="shared" si="0"/>
        <v>1744609</v>
      </c>
      <c r="L44" s="119">
        <f t="shared" si="0"/>
        <v>1203697</v>
      </c>
      <c r="M44" s="119">
        <f t="shared" si="0"/>
        <v>980944</v>
      </c>
      <c r="N44" s="119">
        <f t="shared" si="0"/>
        <v>1408277</v>
      </c>
      <c r="O44" s="119">
        <f t="shared" si="0"/>
        <v>5742802</v>
      </c>
      <c r="P44" s="119">
        <f t="shared" si="0"/>
        <v>1018151</v>
      </c>
      <c r="Q44" s="119">
        <f t="shared" si="0"/>
        <v>27807511</v>
      </c>
      <c r="R44" s="131"/>
    </row>
    <row r="45" spans="2:18" ht="21" customHeight="1" x14ac:dyDescent="0.25">
      <c r="B45" s="279" t="s">
        <v>48</v>
      </c>
      <c r="C45" s="279"/>
      <c r="D45" s="279"/>
      <c r="E45" s="279"/>
      <c r="F45" s="279"/>
      <c r="G45" s="279"/>
      <c r="H45" s="279"/>
      <c r="I45" s="279"/>
      <c r="J45" s="279"/>
      <c r="K45" s="279"/>
      <c r="L45" s="279"/>
      <c r="M45" s="279"/>
      <c r="N45" s="279"/>
      <c r="O45" s="279"/>
      <c r="P45" s="279"/>
      <c r="Q45" s="279"/>
      <c r="R45" s="132"/>
    </row>
    <row r="46" spans="2:18" ht="21" customHeight="1" x14ac:dyDescent="0.25">
      <c r="B46" s="114" t="s">
        <v>49</v>
      </c>
      <c r="C46" s="117">
        <v>811</v>
      </c>
      <c r="D46" s="117">
        <v>34368</v>
      </c>
      <c r="E46" s="117">
        <v>737</v>
      </c>
      <c r="F46" s="117">
        <v>91145</v>
      </c>
      <c r="G46" s="117">
        <v>4465</v>
      </c>
      <c r="H46" s="117">
        <v>9553</v>
      </c>
      <c r="I46" s="117">
        <v>29</v>
      </c>
      <c r="J46" s="117">
        <v>13638</v>
      </c>
      <c r="K46" s="117">
        <v>0</v>
      </c>
      <c r="L46" s="117">
        <v>6529</v>
      </c>
      <c r="M46" s="117">
        <v>-1</v>
      </c>
      <c r="N46" s="117">
        <v>234</v>
      </c>
      <c r="O46" s="117">
        <v>114337</v>
      </c>
      <c r="P46" s="117">
        <v>18934</v>
      </c>
      <c r="Q46" s="120">
        <v>294780</v>
      </c>
      <c r="R46" s="131"/>
    </row>
    <row r="47" spans="2:18" ht="21" customHeight="1" x14ac:dyDescent="0.25">
      <c r="B47" s="114" t="s">
        <v>68</v>
      </c>
      <c r="C47" s="117">
        <v>15</v>
      </c>
      <c r="D47" s="117">
        <v>23673</v>
      </c>
      <c r="E47" s="117">
        <v>0</v>
      </c>
      <c r="F47" s="117">
        <v>131157</v>
      </c>
      <c r="G47" s="117">
        <v>683</v>
      </c>
      <c r="H47" s="117">
        <v>18501</v>
      </c>
      <c r="I47" s="117">
        <v>0</v>
      </c>
      <c r="J47" s="117">
        <v>29937</v>
      </c>
      <c r="K47" s="117">
        <v>0</v>
      </c>
      <c r="L47" s="117">
        <v>1717</v>
      </c>
      <c r="M47" s="117">
        <v>0</v>
      </c>
      <c r="N47" s="117">
        <v>0</v>
      </c>
      <c r="O47" s="117">
        <v>37862</v>
      </c>
      <c r="P47" s="117">
        <v>45757</v>
      </c>
      <c r="Q47" s="120">
        <v>289303</v>
      </c>
      <c r="R47" s="131"/>
    </row>
    <row r="48" spans="2:18" ht="21" customHeight="1" x14ac:dyDescent="0.25">
      <c r="B48" s="114" t="s">
        <v>50</v>
      </c>
      <c r="C48" s="117">
        <v>3185</v>
      </c>
      <c r="D48" s="117">
        <v>88359</v>
      </c>
      <c r="E48" s="117">
        <v>1527</v>
      </c>
      <c r="F48" s="117">
        <v>435293</v>
      </c>
      <c r="G48" s="117">
        <v>23009</v>
      </c>
      <c r="H48" s="117">
        <v>68520</v>
      </c>
      <c r="I48" s="117">
        <v>3205</v>
      </c>
      <c r="J48" s="117">
        <v>68314</v>
      </c>
      <c r="K48" s="117">
        <v>0</v>
      </c>
      <c r="L48" s="117">
        <v>63555</v>
      </c>
      <c r="M48" s="117">
        <v>61346</v>
      </c>
      <c r="N48" s="117">
        <v>1014</v>
      </c>
      <c r="O48" s="117">
        <v>303239</v>
      </c>
      <c r="P48" s="117">
        <v>195780</v>
      </c>
      <c r="Q48" s="120">
        <v>1316344</v>
      </c>
      <c r="R48" s="131"/>
    </row>
    <row r="49" spans="2:19" ht="21" customHeight="1" x14ac:dyDescent="0.25">
      <c r="B49" s="118" t="s">
        <v>47</v>
      </c>
      <c r="C49" s="119">
        <f>SUM(C46:C48)</f>
        <v>4011</v>
      </c>
      <c r="D49" s="119">
        <f t="shared" ref="D49:Q49" si="1">SUM(D46:D48)</f>
        <v>146400</v>
      </c>
      <c r="E49" s="119">
        <f t="shared" si="1"/>
        <v>2264</v>
      </c>
      <c r="F49" s="119">
        <f t="shared" si="1"/>
        <v>657595</v>
      </c>
      <c r="G49" s="119">
        <f t="shared" si="1"/>
        <v>28157</v>
      </c>
      <c r="H49" s="119">
        <f t="shared" si="1"/>
        <v>96574</v>
      </c>
      <c r="I49" s="119">
        <f t="shared" si="1"/>
        <v>3234</v>
      </c>
      <c r="J49" s="119">
        <f t="shared" si="1"/>
        <v>111889</v>
      </c>
      <c r="K49" s="119">
        <f t="shared" si="1"/>
        <v>0</v>
      </c>
      <c r="L49" s="119">
        <f t="shared" si="1"/>
        <v>71801</v>
      </c>
      <c r="M49" s="119">
        <f t="shared" si="1"/>
        <v>61345</v>
      </c>
      <c r="N49" s="119">
        <f t="shared" si="1"/>
        <v>1248</v>
      </c>
      <c r="O49" s="119">
        <f t="shared" si="1"/>
        <v>455438</v>
      </c>
      <c r="P49" s="119">
        <f t="shared" si="1"/>
        <v>260471</v>
      </c>
      <c r="Q49" s="119">
        <f t="shared" si="1"/>
        <v>1900427</v>
      </c>
      <c r="R49" s="131"/>
    </row>
    <row r="50" spans="2:19" ht="20.25" customHeight="1" x14ac:dyDescent="0.25">
      <c r="B50" s="280" t="s">
        <v>52</v>
      </c>
      <c r="C50" s="280"/>
      <c r="D50" s="280"/>
      <c r="E50" s="280"/>
      <c r="F50" s="280"/>
      <c r="G50" s="280"/>
      <c r="H50" s="280"/>
      <c r="I50" s="280"/>
      <c r="J50" s="280"/>
      <c r="K50" s="280"/>
      <c r="L50" s="280"/>
      <c r="M50" s="280"/>
      <c r="N50" s="280"/>
      <c r="O50" s="280"/>
      <c r="P50" s="280"/>
      <c r="Q50" s="280"/>
      <c r="R50" s="208"/>
      <c r="S50" s="10"/>
    </row>
    <row r="51" spans="2:19" x14ac:dyDescent="0.25">
      <c r="B51" s="11"/>
    </row>
    <row r="52" spans="2:19" x14ac:dyDescent="0.25">
      <c r="B52" s="11"/>
    </row>
    <row r="53" spans="2:19" x14ac:dyDescent="0.25">
      <c r="B53" s="11"/>
    </row>
    <row r="54" spans="2:19" x14ac:dyDescent="0.25">
      <c r="B54" s="11"/>
    </row>
    <row r="55" spans="2:19" x14ac:dyDescent="0.25">
      <c r="B55" s="11"/>
    </row>
    <row r="56" spans="2:19" x14ac:dyDescent="0.25">
      <c r="B56" s="11"/>
    </row>
  </sheetData>
  <sheetProtection password="E931" sheet="1" objects="1" scenarios="1"/>
  <mergeCells count="4">
    <mergeCell ref="B4:Q4"/>
    <mergeCell ref="B6:Q6"/>
    <mergeCell ref="B45:Q45"/>
    <mergeCell ref="B50:Q50"/>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S56"/>
  <sheetViews>
    <sheetView workbookViewId="0">
      <selection activeCell="C46" sqref="C46"/>
    </sheetView>
  </sheetViews>
  <sheetFormatPr defaultRowHeight="15" x14ac:dyDescent="0.25"/>
  <cols>
    <col min="1" max="1" width="12.42578125" style="11" customWidth="1"/>
    <col min="2" max="2" width="51.28515625" style="24" customWidth="1"/>
    <col min="3" max="17" width="21.5703125" style="11" customWidth="1"/>
    <col min="18" max="19" width="6.140625" style="11" bestFit="1" customWidth="1"/>
    <col min="20" max="20" width="13.5703125" style="11" customWidth="1"/>
    <col min="21" max="16384" width="9.140625" style="11"/>
  </cols>
  <sheetData>
    <row r="3" spans="2:18" ht="5.25" customHeight="1" x14ac:dyDescent="0.25"/>
    <row r="4" spans="2:18" ht="21" customHeight="1" x14ac:dyDescent="0.25">
      <c r="B4" s="277" t="s">
        <v>291</v>
      </c>
      <c r="C4" s="277"/>
      <c r="D4" s="277"/>
      <c r="E4" s="277"/>
      <c r="F4" s="277"/>
      <c r="G4" s="277"/>
      <c r="H4" s="277"/>
      <c r="I4" s="277"/>
      <c r="J4" s="277"/>
      <c r="K4" s="277"/>
      <c r="L4" s="277"/>
      <c r="M4" s="277"/>
      <c r="N4" s="277"/>
      <c r="O4" s="277"/>
      <c r="P4" s="277"/>
      <c r="Q4" s="277"/>
      <c r="R4" s="13"/>
    </row>
    <row r="5" spans="2:18" ht="28.5" customHeight="1" x14ac:dyDescent="0.25">
      <c r="B5" s="97" t="s">
        <v>0</v>
      </c>
      <c r="C5" s="100" t="s">
        <v>91</v>
      </c>
      <c r="D5" s="100" t="s">
        <v>92</v>
      </c>
      <c r="E5" s="100" t="s">
        <v>93</v>
      </c>
      <c r="F5" s="100" t="s">
        <v>94</v>
      </c>
      <c r="G5" s="100" t="s">
        <v>95</v>
      </c>
      <c r="H5" s="100" t="s">
        <v>96</v>
      </c>
      <c r="I5" s="100" t="s">
        <v>97</v>
      </c>
      <c r="J5" s="100" t="s">
        <v>98</v>
      </c>
      <c r="K5" s="100" t="s">
        <v>99</v>
      </c>
      <c r="L5" s="100" t="s">
        <v>100</v>
      </c>
      <c r="M5" s="100" t="s">
        <v>101</v>
      </c>
      <c r="N5" s="100" t="s">
        <v>102</v>
      </c>
      <c r="O5" s="100" t="s">
        <v>103</v>
      </c>
      <c r="P5" s="100" t="s">
        <v>104</v>
      </c>
      <c r="Q5" s="100" t="s">
        <v>105</v>
      </c>
      <c r="R5" s="121"/>
    </row>
    <row r="6" spans="2:18" ht="21" customHeight="1" x14ac:dyDescent="0.25">
      <c r="B6" s="278" t="s">
        <v>16</v>
      </c>
      <c r="C6" s="278"/>
      <c r="D6" s="278"/>
      <c r="E6" s="278"/>
      <c r="F6" s="278"/>
      <c r="G6" s="278"/>
      <c r="H6" s="278"/>
      <c r="I6" s="278"/>
      <c r="J6" s="278"/>
      <c r="K6" s="278"/>
      <c r="L6" s="278"/>
      <c r="M6" s="278"/>
      <c r="N6" s="278"/>
      <c r="O6" s="278"/>
      <c r="P6" s="278"/>
      <c r="Q6" s="278"/>
      <c r="R6" s="121"/>
    </row>
    <row r="7" spans="2:18" ht="18.75" customHeight="1" x14ac:dyDescent="0.25">
      <c r="B7" s="114" t="s">
        <v>17</v>
      </c>
      <c r="C7" s="117">
        <v>0</v>
      </c>
      <c r="D7" s="117">
        <v>0</v>
      </c>
      <c r="E7" s="117">
        <v>1021</v>
      </c>
      <c r="F7" s="117">
        <v>0</v>
      </c>
      <c r="G7" s="117">
        <v>604</v>
      </c>
      <c r="H7" s="117">
        <v>1168</v>
      </c>
      <c r="I7" s="117">
        <v>0</v>
      </c>
      <c r="J7" s="117">
        <v>0</v>
      </c>
      <c r="K7" s="117">
        <v>0</v>
      </c>
      <c r="L7" s="117">
        <v>20926</v>
      </c>
      <c r="M7" s="117">
        <v>421</v>
      </c>
      <c r="N7" s="117">
        <v>17950</v>
      </c>
      <c r="O7" s="117">
        <v>3598111</v>
      </c>
      <c r="P7" s="117">
        <v>26541</v>
      </c>
      <c r="Q7" s="120">
        <v>3666743</v>
      </c>
      <c r="R7" s="131"/>
    </row>
    <row r="8" spans="2:18" ht="21" customHeight="1" x14ac:dyDescent="0.25">
      <c r="B8" s="114" t="s">
        <v>18</v>
      </c>
      <c r="C8" s="117">
        <v>0</v>
      </c>
      <c r="D8" s="117">
        <v>133839</v>
      </c>
      <c r="E8" s="117">
        <v>2645</v>
      </c>
      <c r="F8" s="117">
        <v>18636</v>
      </c>
      <c r="G8" s="117">
        <v>20993</v>
      </c>
      <c r="H8" s="117">
        <v>2835</v>
      </c>
      <c r="I8" s="117">
        <v>874332</v>
      </c>
      <c r="J8" s="117">
        <v>669458</v>
      </c>
      <c r="K8" s="117">
        <v>0</v>
      </c>
      <c r="L8" s="117">
        <v>44158</v>
      </c>
      <c r="M8" s="117">
        <v>14895</v>
      </c>
      <c r="N8" s="117">
        <v>110057</v>
      </c>
      <c r="O8" s="117">
        <v>0</v>
      </c>
      <c r="P8" s="117">
        <v>94988</v>
      </c>
      <c r="Q8" s="120">
        <v>1986836</v>
      </c>
      <c r="R8" s="131"/>
    </row>
    <row r="9" spans="2:18" ht="21" customHeight="1" x14ac:dyDescent="0.25">
      <c r="B9" s="114" t="s">
        <v>19</v>
      </c>
      <c r="C9" s="117">
        <v>82</v>
      </c>
      <c r="D9" s="117">
        <v>34446</v>
      </c>
      <c r="E9" s="117">
        <v>73351</v>
      </c>
      <c r="F9" s="117">
        <v>62942</v>
      </c>
      <c r="G9" s="117">
        <v>311389</v>
      </c>
      <c r="H9" s="117">
        <v>23439</v>
      </c>
      <c r="I9" s="117">
        <v>197977</v>
      </c>
      <c r="J9" s="117">
        <v>81033</v>
      </c>
      <c r="K9" s="117">
        <v>0</v>
      </c>
      <c r="L9" s="117">
        <v>219644</v>
      </c>
      <c r="M9" s="117">
        <v>82536</v>
      </c>
      <c r="N9" s="117">
        <v>-79771</v>
      </c>
      <c r="O9" s="117">
        <v>0</v>
      </c>
      <c r="P9" s="117">
        <v>0</v>
      </c>
      <c r="Q9" s="120">
        <v>1007070</v>
      </c>
      <c r="R9" s="131"/>
    </row>
    <row r="10" spans="2:18" ht="21" customHeight="1" x14ac:dyDescent="0.25">
      <c r="B10" s="114" t="s">
        <v>202</v>
      </c>
      <c r="C10" s="117">
        <v>34</v>
      </c>
      <c r="D10" s="117">
        <v>1765</v>
      </c>
      <c r="E10" s="117">
        <v>8340</v>
      </c>
      <c r="F10" s="117">
        <v>10474</v>
      </c>
      <c r="G10" s="117">
        <v>7854</v>
      </c>
      <c r="H10" s="117">
        <v>32408</v>
      </c>
      <c r="I10" s="117">
        <v>57591</v>
      </c>
      <c r="J10" s="117">
        <v>39832</v>
      </c>
      <c r="K10" s="117">
        <v>0</v>
      </c>
      <c r="L10" s="117">
        <v>1755</v>
      </c>
      <c r="M10" s="117">
        <v>-49</v>
      </c>
      <c r="N10" s="117">
        <v>37371</v>
      </c>
      <c r="O10" s="117">
        <v>0</v>
      </c>
      <c r="P10" s="117">
        <v>-4460</v>
      </c>
      <c r="Q10" s="120">
        <v>192913</v>
      </c>
      <c r="R10" s="131"/>
    </row>
    <row r="11" spans="2:18" ht="21" customHeight="1" x14ac:dyDescent="0.25">
      <c r="B11" s="114" t="s">
        <v>20</v>
      </c>
      <c r="C11" s="117">
        <v>0</v>
      </c>
      <c r="D11" s="117">
        <v>53700</v>
      </c>
      <c r="E11" s="117">
        <v>48171</v>
      </c>
      <c r="F11" s="117">
        <v>144117</v>
      </c>
      <c r="G11" s="117">
        <v>59557</v>
      </c>
      <c r="H11" s="117">
        <v>145658</v>
      </c>
      <c r="I11" s="117">
        <v>1075001</v>
      </c>
      <c r="J11" s="117">
        <v>1144684</v>
      </c>
      <c r="K11" s="117">
        <v>0</v>
      </c>
      <c r="L11" s="117">
        <v>161442</v>
      </c>
      <c r="M11" s="117">
        <v>170579</v>
      </c>
      <c r="N11" s="117">
        <v>582080</v>
      </c>
      <c r="O11" s="117">
        <v>2025172</v>
      </c>
      <c r="P11" s="117">
        <v>131488</v>
      </c>
      <c r="Q11" s="120">
        <v>5741649</v>
      </c>
      <c r="R11" s="131"/>
    </row>
    <row r="12" spans="2:18" ht="21" customHeight="1" x14ac:dyDescent="0.25">
      <c r="B12" s="114" t="s">
        <v>194</v>
      </c>
      <c r="C12" s="117">
        <v>0</v>
      </c>
      <c r="D12" s="117">
        <v>44529</v>
      </c>
      <c r="E12" s="117">
        <v>98624</v>
      </c>
      <c r="F12" s="117">
        <v>174603</v>
      </c>
      <c r="G12" s="117">
        <v>55568</v>
      </c>
      <c r="H12" s="117">
        <v>114030</v>
      </c>
      <c r="I12" s="117">
        <v>1292976</v>
      </c>
      <c r="J12" s="117">
        <v>1065190</v>
      </c>
      <c r="K12" s="117">
        <v>0</v>
      </c>
      <c r="L12" s="117">
        <v>428605</v>
      </c>
      <c r="M12" s="117">
        <v>177181</v>
      </c>
      <c r="N12" s="117">
        <v>197849</v>
      </c>
      <c r="O12" s="117">
        <v>2398994</v>
      </c>
      <c r="P12" s="117">
        <v>659906</v>
      </c>
      <c r="Q12" s="120">
        <v>6708053</v>
      </c>
      <c r="R12" s="131"/>
    </row>
    <row r="13" spans="2:18" ht="21" customHeight="1" x14ac:dyDescent="0.25">
      <c r="B13" s="114" t="s">
        <v>21</v>
      </c>
      <c r="C13" s="117">
        <v>0</v>
      </c>
      <c r="D13" s="117">
        <v>1540</v>
      </c>
      <c r="E13" s="117">
        <v>9573</v>
      </c>
      <c r="F13" s="117">
        <v>17625</v>
      </c>
      <c r="G13" s="117">
        <v>6319</v>
      </c>
      <c r="H13" s="117">
        <v>19156</v>
      </c>
      <c r="I13" s="117">
        <v>317516</v>
      </c>
      <c r="J13" s="117">
        <v>353191</v>
      </c>
      <c r="K13" s="117">
        <v>0</v>
      </c>
      <c r="L13" s="117">
        <v>19935</v>
      </c>
      <c r="M13" s="117">
        <v>33880</v>
      </c>
      <c r="N13" s="117">
        <v>86576</v>
      </c>
      <c r="O13" s="117">
        <v>0</v>
      </c>
      <c r="P13" s="117">
        <v>19260</v>
      </c>
      <c r="Q13" s="120">
        <v>884572</v>
      </c>
      <c r="R13" s="131"/>
    </row>
    <row r="14" spans="2:18" ht="21" customHeight="1" x14ac:dyDescent="0.25">
      <c r="B14" s="114" t="s">
        <v>22</v>
      </c>
      <c r="C14" s="117">
        <v>0</v>
      </c>
      <c r="D14" s="117">
        <v>75526</v>
      </c>
      <c r="E14" s="117">
        <v>85909</v>
      </c>
      <c r="F14" s="117">
        <v>282268</v>
      </c>
      <c r="G14" s="117">
        <v>72179</v>
      </c>
      <c r="H14" s="117">
        <v>61087</v>
      </c>
      <c r="I14" s="117">
        <v>2339021</v>
      </c>
      <c r="J14" s="117">
        <v>2462938</v>
      </c>
      <c r="K14" s="117">
        <v>0</v>
      </c>
      <c r="L14" s="117">
        <v>281403</v>
      </c>
      <c r="M14" s="117">
        <v>431749</v>
      </c>
      <c r="N14" s="117">
        <v>333129</v>
      </c>
      <c r="O14" s="117">
        <v>2227936</v>
      </c>
      <c r="P14" s="117">
        <v>45805</v>
      </c>
      <c r="Q14" s="120">
        <v>8698948</v>
      </c>
      <c r="R14" s="131"/>
    </row>
    <row r="15" spans="2:18" ht="21" customHeight="1" x14ac:dyDescent="0.25">
      <c r="B15" s="114" t="s">
        <v>23</v>
      </c>
      <c r="C15" s="117">
        <v>0</v>
      </c>
      <c r="D15" s="117">
        <v>3405</v>
      </c>
      <c r="E15" s="117">
        <v>1559</v>
      </c>
      <c r="F15" s="117">
        <v>15078</v>
      </c>
      <c r="G15" s="117">
        <v>7400</v>
      </c>
      <c r="H15" s="117">
        <v>65648</v>
      </c>
      <c r="I15" s="117">
        <v>89381</v>
      </c>
      <c r="J15" s="117">
        <v>38988</v>
      </c>
      <c r="K15" s="117">
        <v>0</v>
      </c>
      <c r="L15" s="117">
        <v>3108</v>
      </c>
      <c r="M15" s="117">
        <v>3467</v>
      </c>
      <c r="N15" s="117">
        <v>5630</v>
      </c>
      <c r="O15" s="117">
        <v>0</v>
      </c>
      <c r="P15" s="117">
        <v>28928</v>
      </c>
      <c r="Q15" s="120">
        <v>262591</v>
      </c>
      <c r="R15" s="131"/>
    </row>
    <row r="16" spans="2:18" ht="21" customHeight="1" x14ac:dyDescent="0.25">
      <c r="B16" s="114" t="s">
        <v>24</v>
      </c>
      <c r="C16" s="117">
        <v>0</v>
      </c>
      <c r="D16" s="117">
        <v>0</v>
      </c>
      <c r="E16" s="117">
        <v>0</v>
      </c>
      <c r="F16" s="117">
        <v>0</v>
      </c>
      <c r="G16" s="117">
        <v>0</v>
      </c>
      <c r="H16" s="117">
        <v>0</v>
      </c>
      <c r="I16" s="117">
        <v>145922</v>
      </c>
      <c r="J16" s="117">
        <v>39880</v>
      </c>
      <c r="K16" s="117">
        <v>2815590</v>
      </c>
      <c r="L16" s="117">
        <v>0</v>
      </c>
      <c r="M16" s="117">
        <v>0</v>
      </c>
      <c r="N16" s="117">
        <v>0</v>
      </c>
      <c r="O16" s="117">
        <v>0</v>
      </c>
      <c r="P16" s="117">
        <v>0</v>
      </c>
      <c r="Q16" s="120">
        <v>3001392</v>
      </c>
      <c r="R16" s="131"/>
    </row>
    <row r="17" spans="2:18" ht="21" customHeight="1" x14ac:dyDescent="0.25">
      <c r="B17" s="114" t="s">
        <v>25</v>
      </c>
      <c r="C17" s="117">
        <v>13</v>
      </c>
      <c r="D17" s="117">
        <v>-5401</v>
      </c>
      <c r="E17" s="117">
        <v>18842</v>
      </c>
      <c r="F17" s="117">
        <v>55002</v>
      </c>
      <c r="G17" s="117">
        <v>16301</v>
      </c>
      <c r="H17" s="117">
        <v>54597</v>
      </c>
      <c r="I17" s="117">
        <v>502205</v>
      </c>
      <c r="J17" s="117">
        <v>722222</v>
      </c>
      <c r="K17" s="117">
        <v>60928</v>
      </c>
      <c r="L17" s="117">
        <v>11471</v>
      </c>
      <c r="M17" s="117">
        <v>67765</v>
      </c>
      <c r="N17" s="117">
        <v>186888</v>
      </c>
      <c r="O17" s="117">
        <v>0</v>
      </c>
      <c r="P17" s="117">
        <v>8763</v>
      </c>
      <c r="Q17" s="120">
        <v>1699595</v>
      </c>
      <c r="R17" s="131"/>
    </row>
    <row r="18" spans="2:18" ht="21" customHeight="1" x14ac:dyDescent="0.25">
      <c r="B18" s="114" t="s">
        <v>26</v>
      </c>
      <c r="C18" s="117">
        <v>0</v>
      </c>
      <c r="D18" s="117">
        <v>32712</v>
      </c>
      <c r="E18" s="117">
        <v>20729</v>
      </c>
      <c r="F18" s="117">
        <v>94112</v>
      </c>
      <c r="G18" s="117">
        <v>23590</v>
      </c>
      <c r="H18" s="117">
        <v>64758</v>
      </c>
      <c r="I18" s="117">
        <v>461695</v>
      </c>
      <c r="J18" s="117">
        <v>358298</v>
      </c>
      <c r="K18" s="117">
        <v>0</v>
      </c>
      <c r="L18" s="117">
        <v>82534</v>
      </c>
      <c r="M18" s="117">
        <v>43794</v>
      </c>
      <c r="N18" s="117">
        <v>115685</v>
      </c>
      <c r="O18" s="117">
        <v>343396</v>
      </c>
      <c r="P18" s="117">
        <v>4815</v>
      </c>
      <c r="Q18" s="120">
        <v>1646120</v>
      </c>
      <c r="R18" s="131"/>
    </row>
    <row r="19" spans="2:18" ht="21" customHeight="1" x14ac:dyDescent="0.25">
      <c r="B19" s="114" t="s">
        <v>27</v>
      </c>
      <c r="C19" s="117">
        <v>1205</v>
      </c>
      <c r="D19" s="117">
        <v>51989</v>
      </c>
      <c r="E19" s="117">
        <v>65917</v>
      </c>
      <c r="F19" s="117">
        <v>118292</v>
      </c>
      <c r="G19" s="117">
        <v>69363</v>
      </c>
      <c r="H19" s="117">
        <v>181962</v>
      </c>
      <c r="I19" s="117">
        <v>514750</v>
      </c>
      <c r="J19" s="117">
        <v>545961</v>
      </c>
      <c r="K19" s="117">
        <v>85046</v>
      </c>
      <c r="L19" s="117">
        <v>57431</v>
      </c>
      <c r="M19" s="117">
        <v>320629</v>
      </c>
      <c r="N19" s="117">
        <v>462412</v>
      </c>
      <c r="O19" s="117">
        <v>336690</v>
      </c>
      <c r="P19" s="117">
        <v>51178</v>
      </c>
      <c r="Q19" s="120">
        <v>2862827</v>
      </c>
      <c r="R19" s="131"/>
    </row>
    <row r="20" spans="2:18" ht="21" customHeight="1" x14ac:dyDescent="0.25">
      <c r="B20" s="114" t="s">
        <v>28</v>
      </c>
      <c r="C20" s="117">
        <v>49471</v>
      </c>
      <c r="D20" s="117">
        <v>62023</v>
      </c>
      <c r="E20" s="117">
        <v>53412</v>
      </c>
      <c r="F20" s="117">
        <v>220793</v>
      </c>
      <c r="G20" s="117">
        <v>32114</v>
      </c>
      <c r="H20" s="117">
        <v>197520</v>
      </c>
      <c r="I20" s="117">
        <v>903642</v>
      </c>
      <c r="J20" s="117">
        <v>876142</v>
      </c>
      <c r="K20" s="117">
        <v>0</v>
      </c>
      <c r="L20" s="117">
        <v>25036</v>
      </c>
      <c r="M20" s="117">
        <v>175739</v>
      </c>
      <c r="N20" s="117">
        <v>361068</v>
      </c>
      <c r="O20" s="117">
        <v>0</v>
      </c>
      <c r="P20" s="117">
        <v>46689</v>
      </c>
      <c r="Q20" s="120">
        <v>3003649</v>
      </c>
      <c r="R20" s="131"/>
    </row>
    <row r="21" spans="2:18" ht="21" customHeight="1" x14ac:dyDescent="0.25">
      <c r="B21" s="114" t="s">
        <v>29</v>
      </c>
      <c r="C21" s="117">
        <v>1738</v>
      </c>
      <c r="D21" s="117">
        <v>45423</v>
      </c>
      <c r="E21" s="117">
        <v>136129</v>
      </c>
      <c r="F21" s="117">
        <v>114289</v>
      </c>
      <c r="G21" s="117">
        <v>121663</v>
      </c>
      <c r="H21" s="117">
        <v>81030</v>
      </c>
      <c r="I21" s="117">
        <v>833308</v>
      </c>
      <c r="J21" s="117">
        <v>577980</v>
      </c>
      <c r="K21" s="117">
        <v>5302</v>
      </c>
      <c r="L21" s="117">
        <v>173970</v>
      </c>
      <c r="M21" s="117">
        <v>138973</v>
      </c>
      <c r="N21" s="117">
        <v>303044</v>
      </c>
      <c r="O21" s="117">
        <v>498381</v>
      </c>
      <c r="P21" s="117">
        <v>123028</v>
      </c>
      <c r="Q21" s="120">
        <v>3154258</v>
      </c>
      <c r="R21" s="131"/>
    </row>
    <row r="22" spans="2:18" ht="21" customHeight="1" x14ac:dyDescent="0.25">
      <c r="B22" s="114" t="s">
        <v>30</v>
      </c>
      <c r="C22" s="117">
        <v>6016</v>
      </c>
      <c r="D22" s="117">
        <v>58651</v>
      </c>
      <c r="E22" s="117">
        <v>100516</v>
      </c>
      <c r="F22" s="117">
        <v>174178</v>
      </c>
      <c r="G22" s="117">
        <v>49401</v>
      </c>
      <c r="H22" s="117">
        <v>168015</v>
      </c>
      <c r="I22" s="117">
        <v>1185746</v>
      </c>
      <c r="J22" s="117">
        <v>570263</v>
      </c>
      <c r="K22" s="117">
        <v>0</v>
      </c>
      <c r="L22" s="117">
        <v>123974</v>
      </c>
      <c r="M22" s="117">
        <v>211170</v>
      </c>
      <c r="N22" s="117">
        <v>422158</v>
      </c>
      <c r="O22" s="117">
        <v>356100</v>
      </c>
      <c r="P22" s="117">
        <v>10147</v>
      </c>
      <c r="Q22" s="120">
        <v>3436333</v>
      </c>
      <c r="R22" s="131"/>
    </row>
    <row r="23" spans="2:18" ht="21" customHeight="1" x14ac:dyDescent="0.25">
      <c r="B23" s="114" t="s">
        <v>31</v>
      </c>
      <c r="C23" s="117">
        <v>0</v>
      </c>
      <c r="D23" s="117">
        <v>22585</v>
      </c>
      <c r="E23" s="117">
        <v>18557</v>
      </c>
      <c r="F23" s="117">
        <v>41858</v>
      </c>
      <c r="G23" s="117">
        <v>7704</v>
      </c>
      <c r="H23" s="117">
        <v>72198</v>
      </c>
      <c r="I23" s="117">
        <v>288005</v>
      </c>
      <c r="J23" s="117">
        <v>197943</v>
      </c>
      <c r="K23" s="117">
        <v>0</v>
      </c>
      <c r="L23" s="117">
        <v>8667</v>
      </c>
      <c r="M23" s="117">
        <v>34040</v>
      </c>
      <c r="N23" s="117">
        <v>134677</v>
      </c>
      <c r="O23" s="117">
        <v>0</v>
      </c>
      <c r="P23" s="117">
        <v>31985</v>
      </c>
      <c r="Q23" s="120">
        <v>858218</v>
      </c>
      <c r="R23" s="131"/>
    </row>
    <row r="24" spans="2:18" ht="21" customHeight="1" x14ac:dyDescent="0.25">
      <c r="B24" s="114" t="s">
        <v>32</v>
      </c>
      <c r="C24" s="117">
        <v>0</v>
      </c>
      <c r="D24" s="117">
        <v>-165</v>
      </c>
      <c r="E24" s="117">
        <v>-733</v>
      </c>
      <c r="F24" s="117">
        <v>-2772</v>
      </c>
      <c r="G24" s="117">
        <v>14</v>
      </c>
      <c r="H24" s="117">
        <v>59</v>
      </c>
      <c r="I24" s="117">
        <v>178870</v>
      </c>
      <c r="J24" s="117">
        <v>79256</v>
      </c>
      <c r="K24" s="117">
        <v>1625595</v>
      </c>
      <c r="L24" s="117">
        <v>49</v>
      </c>
      <c r="M24" s="117">
        <v>1184</v>
      </c>
      <c r="N24" s="117">
        <v>-283</v>
      </c>
      <c r="O24" s="117">
        <v>0</v>
      </c>
      <c r="P24" s="117">
        <v>559</v>
      </c>
      <c r="Q24" s="120">
        <v>1881632</v>
      </c>
      <c r="R24" s="131"/>
    </row>
    <row r="25" spans="2:18" ht="21" customHeight="1" x14ac:dyDescent="0.25">
      <c r="B25" s="114" t="s">
        <v>33</v>
      </c>
      <c r="C25" s="117">
        <v>234</v>
      </c>
      <c r="D25" s="117">
        <v>35130</v>
      </c>
      <c r="E25" s="117">
        <v>47558</v>
      </c>
      <c r="F25" s="117">
        <v>278075</v>
      </c>
      <c r="G25" s="117">
        <v>120922</v>
      </c>
      <c r="H25" s="117">
        <v>111196</v>
      </c>
      <c r="I25" s="117">
        <v>1244806</v>
      </c>
      <c r="J25" s="117">
        <v>723937</v>
      </c>
      <c r="K25" s="117">
        <v>0</v>
      </c>
      <c r="L25" s="117">
        <v>345380</v>
      </c>
      <c r="M25" s="117">
        <v>130947</v>
      </c>
      <c r="N25" s="117">
        <v>66351</v>
      </c>
      <c r="O25" s="117">
        <v>4769282</v>
      </c>
      <c r="P25" s="117">
        <v>99883</v>
      </c>
      <c r="Q25" s="120">
        <v>7973701</v>
      </c>
      <c r="R25" s="131"/>
    </row>
    <row r="26" spans="2:18" ht="21" customHeight="1" x14ac:dyDescent="0.25">
      <c r="B26" s="114" t="s">
        <v>34</v>
      </c>
      <c r="C26" s="117">
        <v>32</v>
      </c>
      <c r="D26" s="117">
        <v>31005</v>
      </c>
      <c r="E26" s="117">
        <v>35514</v>
      </c>
      <c r="F26" s="117">
        <v>112857</v>
      </c>
      <c r="G26" s="117">
        <v>26631</v>
      </c>
      <c r="H26" s="117">
        <v>211662</v>
      </c>
      <c r="I26" s="117">
        <v>320909</v>
      </c>
      <c r="J26" s="117">
        <v>504306</v>
      </c>
      <c r="K26" s="117">
        <v>0</v>
      </c>
      <c r="L26" s="117">
        <v>20726</v>
      </c>
      <c r="M26" s="117">
        <v>109189</v>
      </c>
      <c r="N26" s="117">
        <v>412570</v>
      </c>
      <c r="O26" s="117">
        <v>132042</v>
      </c>
      <c r="P26" s="117">
        <v>8755</v>
      </c>
      <c r="Q26" s="120">
        <v>1926196</v>
      </c>
      <c r="R26" s="131"/>
    </row>
    <row r="27" spans="2:18" ht="21" customHeight="1" x14ac:dyDescent="0.25">
      <c r="B27" s="114" t="s">
        <v>35</v>
      </c>
      <c r="C27" s="117">
        <v>0</v>
      </c>
      <c r="D27" s="117">
        <v>32229</v>
      </c>
      <c r="E27" s="117">
        <v>20493</v>
      </c>
      <c r="F27" s="117">
        <v>43404</v>
      </c>
      <c r="G27" s="117">
        <v>35540</v>
      </c>
      <c r="H27" s="117">
        <v>10485</v>
      </c>
      <c r="I27" s="117">
        <v>636747</v>
      </c>
      <c r="J27" s="117">
        <v>711262</v>
      </c>
      <c r="K27" s="117">
        <v>19759</v>
      </c>
      <c r="L27" s="117">
        <v>7958</v>
      </c>
      <c r="M27" s="117">
        <v>349</v>
      </c>
      <c r="N27" s="117">
        <v>89377</v>
      </c>
      <c r="O27" s="117">
        <v>0</v>
      </c>
      <c r="P27" s="117">
        <v>14673</v>
      </c>
      <c r="Q27" s="120">
        <v>1622274</v>
      </c>
      <c r="R27" s="131"/>
    </row>
    <row r="28" spans="2:18" ht="21" customHeight="1" x14ac:dyDescent="0.25">
      <c r="B28" s="114" t="s">
        <v>36</v>
      </c>
      <c r="C28" s="117">
        <v>0</v>
      </c>
      <c r="D28" s="117">
        <v>7237</v>
      </c>
      <c r="E28" s="117">
        <v>29410</v>
      </c>
      <c r="F28" s="117">
        <v>24322</v>
      </c>
      <c r="G28" s="117">
        <v>81365</v>
      </c>
      <c r="H28" s="117">
        <v>4593</v>
      </c>
      <c r="I28" s="117">
        <v>649514</v>
      </c>
      <c r="J28" s="117">
        <v>994654</v>
      </c>
      <c r="K28" s="117">
        <v>0</v>
      </c>
      <c r="L28" s="117">
        <v>21191</v>
      </c>
      <c r="M28" s="117">
        <v>20980</v>
      </c>
      <c r="N28" s="117">
        <v>30902</v>
      </c>
      <c r="O28" s="117">
        <v>1886519</v>
      </c>
      <c r="P28" s="117">
        <v>66383</v>
      </c>
      <c r="Q28" s="120">
        <v>3817071</v>
      </c>
      <c r="R28" s="131"/>
    </row>
    <row r="29" spans="2:18" ht="21" customHeight="1" x14ac:dyDescent="0.25">
      <c r="B29" s="114" t="s">
        <v>37</v>
      </c>
      <c r="C29" s="117">
        <v>4</v>
      </c>
      <c r="D29" s="117">
        <v>65619</v>
      </c>
      <c r="E29" s="117">
        <v>26718</v>
      </c>
      <c r="F29" s="117">
        <v>112402</v>
      </c>
      <c r="G29" s="117">
        <v>34163</v>
      </c>
      <c r="H29" s="117">
        <v>111965</v>
      </c>
      <c r="I29" s="117">
        <v>303718</v>
      </c>
      <c r="J29" s="117">
        <v>265422</v>
      </c>
      <c r="K29" s="117">
        <v>0</v>
      </c>
      <c r="L29" s="117">
        <v>26962</v>
      </c>
      <c r="M29" s="117">
        <v>35844</v>
      </c>
      <c r="N29" s="117">
        <v>335393</v>
      </c>
      <c r="O29" s="117">
        <v>0</v>
      </c>
      <c r="P29" s="117">
        <v>44584</v>
      </c>
      <c r="Q29" s="120">
        <v>1362793</v>
      </c>
      <c r="R29" s="131"/>
    </row>
    <row r="30" spans="2:18" ht="21" customHeight="1" x14ac:dyDescent="0.25">
      <c r="B30" s="114" t="s">
        <v>38</v>
      </c>
      <c r="C30" s="117">
        <v>0</v>
      </c>
      <c r="D30" s="117">
        <v>22101</v>
      </c>
      <c r="E30" s="117">
        <v>41819</v>
      </c>
      <c r="F30" s="117">
        <v>75526</v>
      </c>
      <c r="G30" s="117">
        <v>3145</v>
      </c>
      <c r="H30" s="117">
        <v>66867</v>
      </c>
      <c r="I30" s="117">
        <v>677296</v>
      </c>
      <c r="J30" s="117">
        <v>654701</v>
      </c>
      <c r="K30" s="117">
        <v>0</v>
      </c>
      <c r="L30" s="117">
        <v>16245</v>
      </c>
      <c r="M30" s="117">
        <v>54261</v>
      </c>
      <c r="N30" s="117">
        <v>297411</v>
      </c>
      <c r="O30" s="117">
        <v>0</v>
      </c>
      <c r="P30" s="117">
        <v>13763</v>
      </c>
      <c r="Q30" s="120">
        <v>1923134</v>
      </c>
      <c r="R30" s="131"/>
    </row>
    <row r="31" spans="2:18" ht="21" customHeight="1" x14ac:dyDescent="0.25">
      <c r="B31" s="114" t="s">
        <v>196</v>
      </c>
      <c r="C31" s="117">
        <v>0</v>
      </c>
      <c r="D31" s="117">
        <v>8199</v>
      </c>
      <c r="E31" s="117">
        <v>10071</v>
      </c>
      <c r="F31" s="117">
        <v>82652</v>
      </c>
      <c r="G31" s="117">
        <v>14338</v>
      </c>
      <c r="H31" s="117">
        <v>1650</v>
      </c>
      <c r="I31" s="117">
        <v>272335</v>
      </c>
      <c r="J31" s="117">
        <v>232460</v>
      </c>
      <c r="K31" s="117">
        <v>0</v>
      </c>
      <c r="L31" s="117">
        <v>84848</v>
      </c>
      <c r="M31" s="117">
        <v>28054</v>
      </c>
      <c r="N31" s="117">
        <v>58829</v>
      </c>
      <c r="O31" s="117">
        <v>148553</v>
      </c>
      <c r="P31" s="117">
        <v>1546</v>
      </c>
      <c r="Q31" s="120">
        <v>943535</v>
      </c>
      <c r="R31" s="131"/>
    </row>
    <row r="32" spans="2:18" ht="21" customHeight="1" x14ac:dyDescent="0.25">
      <c r="B32" s="114" t="s">
        <v>197</v>
      </c>
      <c r="C32" s="117">
        <v>0</v>
      </c>
      <c r="D32" s="117">
        <v>0</v>
      </c>
      <c r="E32" s="117">
        <v>0</v>
      </c>
      <c r="F32" s="117">
        <v>0</v>
      </c>
      <c r="G32" s="117">
        <v>0</v>
      </c>
      <c r="H32" s="117">
        <v>0</v>
      </c>
      <c r="I32" s="117">
        <v>0</v>
      </c>
      <c r="J32" s="117">
        <v>0</v>
      </c>
      <c r="K32" s="117">
        <v>0</v>
      </c>
      <c r="L32" s="117">
        <v>0</v>
      </c>
      <c r="M32" s="117">
        <v>0</v>
      </c>
      <c r="N32" s="117">
        <v>0</v>
      </c>
      <c r="O32" s="117">
        <v>0</v>
      </c>
      <c r="P32" s="117">
        <v>0</v>
      </c>
      <c r="Q32" s="120">
        <v>0</v>
      </c>
      <c r="R32" s="131"/>
    </row>
    <row r="33" spans="2:18" ht="21" customHeight="1" x14ac:dyDescent="0.25">
      <c r="B33" s="114" t="s">
        <v>214</v>
      </c>
      <c r="C33" s="117">
        <v>0</v>
      </c>
      <c r="D33" s="117">
        <v>2767</v>
      </c>
      <c r="E33" s="117">
        <v>1402</v>
      </c>
      <c r="F33" s="117">
        <v>6102</v>
      </c>
      <c r="G33" s="117">
        <v>5485</v>
      </c>
      <c r="H33" s="117">
        <v>8063</v>
      </c>
      <c r="I33" s="117">
        <v>69118</v>
      </c>
      <c r="J33" s="117">
        <v>41721</v>
      </c>
      <c r="K33" s="117">
        <v>0</v>
      </c>
      <c r="L33" s="117">
        <v>13713</v>
      </c>
      <c r="M33" s="117">
        <v>510</v>
      </c>
      <c r="N33" s="117">
        <v>17168</v>
      </c>
      <c r="O33" s="117">
        <v>0</v>
      </c>
      <c r="P33" s="117">
        <v>16448</v>
      </c>
      <c r="Q33" s="120">
        <v>182497</v>
      </c>
      <c r="R33" s="131"/>
    </row>
    <row r="34" spans="2:18" ht="21" customHeight="1" x14ac:dyDescent="0.25">
      <c r="B34" s="114" t="s">
        <v>198</v>
      </c>
      <c r="C34" s="117">
        <v>0</v>
      </c>
      <c r="D34" s="117">
        <v>2745</v>
      </c>
      <c r="E34" s="117">
        <v>2292</v>
      </c>
      <c r="F34" s="117">
        <v>7107</v>
      </c>
      <c r="G34" s="117">
        <v>40498</v>
      </c>
      <c r="H34" s="117">
        <v>10397</v>
      </c>
      <c r="I34" s="117">
        <v>311949</v>
      </c>
      <c r="J34" s="117">
        <v>263423</v>
      </c>
      <c r="K34" s="117">
        <v>0</v>
      </c>
      <c r="L34" s="117">
        <v>67491</v>
      </c>
      <c r="M34" s="117">
        <v>12535</v>
      </c>
      <c r="N34" s="117">
        <v>67146</v>
      </c>
      <c r="O34" s="117">
        <v>1222008</v>
      </c>
      <c r="P34" s="117">
        <v>2885</v>
      </c>
      <c r="Q34" s="120">
        <v>2010474</v>
      </c>
      <c r="R34" s="131"/>
    </row>
    <row r="35" spans="2:18" ht="21" customHeight="1" x14ac:dyDescent="0.25">
      <c r="B35" s="114" t="s">
        <v>199</v>
      </c>
      <c r="C35" s="117">
        <v>0</v>
      </c>
      <c r="D35" s="117">
        <v>18490</v>
      </c>
      <c r="E35" s="117">
        <v>13619</v>
      </c>
      <c r="F35" s="117">
        <v>20983</v>
      </c>
      <c r="G35" s="117">
        <v>2777</v>
      </c>
      <c r="H35" s="117">
        <v>9734</v>
      </c>
      <c r="I35" s="117">
        <v>348075</v>
      </c>
      <c r="J35" s="117">
        <v>160486</v>
      </c>
      <c r="K35" s="117">
        <v>0</v>
      </c>
      <c r="L35" s="117">
        <v>3990</v>
      </c>
      <c r="M35" s="117">
        <v>26786</v>
      </c>
      <c r="N35" s="117">
        <v>101328</v>
      </c>
      <c r="O35" s="117">
        <v>178049</v>
      </c>
      <c r="P35" s="117">
        <v>86244</v>
      </c>
      <c r="Q35" s="120">
        <v>970562</v>
      </c>
      <c r="R35" s="131"/>
    </row>
    <row r="36" spans="2:18" ht="21" customHeight="1" x14ac:dyDescent="0.25">
      <c r="B36" s="114" t="s">
        <v>215</v>
      </c>
      <c r="C36" s="117">
        <v>0</v>
      </c>
      <c r="D36" s="117">
        <v>9391</v>
      </c>
      <c r="E36" s="117">
        <v>13570</v>
      </c>
      <c r="F36" s="117">
        <v>9923</v>
      </c>
      <c r="G36" s="117">
        <v>40281</v>
      </c>
      <c r="H36" s="117">
        <v>16882</v>
      </c>
      <c r="I36" s="117">
        <v>438462</v>
      </c>
      <c r="J36" s="117">
        <v>309279</v>
      </c>
      <c r="K36" s="117">
        <v>139792</v>
      </c>
      <c r="L36" s="117">
        <v>5952</v>
      </c>
      <c r="M36" s="117">
        <v>29516</v>
      </c>
      <c r="N36" s="117">
        <v>68806</v>
      </c>
      <c r="O36" s="117">
        <v>503997</v>
      </c>
      <c r="P36" s="117">
        <v>14755</v>
      </c>
      <c r="Q36" s="120">
        <v>1600608</v>
      </c>
      <c r="R36" s="131"/>
    </row>
    <row r="37" spans="2:18" ht="21" customHeight="1" x14ac:dyDescent="0.25">
      <c r="B37" s="114" t="s">
        <v>40</v>
      </c>
      <c r="C37" s="117">
        <v>0</v>
      </c>
      <c r="D37" s="117">
        <v>10012</v>
      </c>
      <c r="E37" s="117">
        <v>5743</v>
      </c>
      <c r="F37" s="117">
        <v>16514</v>
      </c>
      <c r="G37" s="117">
        <v>12663</v>
      </c>
      <c r="H37" s="117">
        <v>6696</v>
      </c>
      <c r="I37" s="117">
        <v>156356</v>
      </c>
      <c r="J37" s="117">
        <v>191465</v>
      </c>
      <c r="K37" s="117">
        <v>0</v>
      </c>
      <c r="L37" s="117">
        <v>14267</v>
      </c>
      <c r="M37" s="117">
        <v>34669</v>
      </c>
      <c r="N37" s="117">
        <v>32893</v>
      </c>
      <c r="O37" s="117">
        <v>27554</v>
      </c>
      <c r="P37" s="117">
        <v>129406</v>
      </c>
      <c r="Q37" s="120">
        <v>638238</v>
      </c>
      <c r="R37" s="131"/>
    </row>
    <row r="38" spans="2:18" ht="21" customHeight="1" x14ac:dyDescent="0.25">
      <c r="B38" s="114" t="s">
        <v>41</v>
      </c>
      <c r="C38" s="117">
        <v>0</v>
      </c>
      <c r="D38" s="117">
        <v>10271</v>
      </c>
      <c r="E38" s="117">
        <v>29976</v>
      </c>
      <c r="F38" s="117">
        <v>54406</v>
      </c>
      <c r="G38" s="117">
        <v>13413</v>
      </c>
      <c r="H38" s="117">
        <v>89900</v>
      </c>
      <c r="I38" s="117">
        <v>152537</v>
      </c>
      <c r="J38" s="117">
        <v>92299</v>
      </c>
      <c r="K38" s="117">
        <v>3049</v>
      </c>
      <c r="L38" s="117">
        <v>10607</v>
      </c>
      <c r="M38" s="117">
        <v>98853</v>
      </c>
      <c r="N38" s="117">
        <v>164090</v>
      </c>
      <c r="O38" s="117">
        <v>7648</v>
      </c>
      <c r="P38" s="117">
        <v>10319</v>
      </c>
      <c r="Q38" s="120">
        <v>737368</v>
      </c>
      <c r="R38" s="131"/>
    </row>
    <row r="39" spans="2:18" ht="21" customHeight="1" x14ac:dyDescent="0.25">
      <c r="B39" s="114" t="s">
        <v>42</v>
      </c>
      <c r="C39" s="117">
        <v>0</v>
      </c>
      <c r="D39" s="117">
        <v>41382</v>
      </c>
      <c r="E39" s="117">
        <v>13732</v>
      </c>
      <c r="F39" s="117">
        <v>32105</v>
      </c>
      <c r="G39" s="117">
        <v>-38874</v>
      </c>
      <c r="H39" s="117">
        <v>28607</v>
      </c>
      <c r="I39" s="117">
        <v>519388</v>
      </c>
      <c r="J39" s="117">
        <v>316417</v>
      </c>
      <c r="K39" s="117">
        <v>0</v>
      </c>
      <c r="L39" s="117">
        <v>32563</v>
      </c>
      <c r="M39" s="117">
        <v>29191</v>
      </c>
      <c r="N39" s="117">
        <v>63316</v>
      </c>
      <c r="O39" s="117">
        <v>0</v>
      </c>
      <c r="P39" s="117">
        <v>1238</v>
      </c>
      <c r="Q39" s="120">
        <v>1039065</v>
      </c>
      <c r="R39" s="131"/>
    </row>
    <row r="40" spans="2:18" ht="21" customHeight="1" x14ac:dyDescent="0.25">
      <c r="B40" s="114" t="s">
        <v>43</v>
      </c>
      <c r="C40" s="117">
        <v>0</v>
      </c>
      <c r="D40" s="117">
        <v>4919</v>
      </c>
      <c r="E40" s="117">
        <v>2535</v>
      </c>
      <c r="F40" s="117">
        <v>6926</v>
      </c>
      <c r="G40" s="117">
        <v>4580</v>
      </c>
      <c r="H40" s="117">
        <v>985</v>
      </c>
      <c r="I40" s="117">
        <v>578213</v>
      </c>
      <c r="J40" s="117">
        <v>360488</v>
      </c>
      <c r="K40" s="117">
        <v>0</v>
      </c>
      <c r="L40" s="117">
        <v>41254</v>
      </c>
      <c r="M40" s="117">
        <v>1885</v>
      </c>
      <c r="N40" s="117">
        <v>20260</v>
      </c>
      <c r="O40" s="117">
        <v>0</v>
      </c>
      <c r="P40" s="117">
        <v>44281</v>
      </c>
      <c r="Q40" s="120">
        <v>1066328</v>
      </c>
      <c r="R40" s="131"/>
    </row>
    <row r="41" spans="2:18" ht="21" customHeight="1" x14ac:dyDescent="0.25">
      <c r="B41" s="114" t="s">
        <v>44</v>
      </c>
      <c r="C41" s="117">
        <v>213</v>
      </c>
      <c r="D41" s="117">
        <v>7078</v>
      </c>
      <c r="E41" s="117">
        <v>3813</v>
      </c>
      <c r="F41" s="117">
        <v>9250</v>
      </c>
      <c r="G41" s="117">
        <v>4208</v>
      </c>
      <c r="H41" s="117">
        <v>3678</v>
      </c>
      <c r="I41" s="117">
        <v>228847</v>
      </c>
      <c r="J41" s="117">
        <v>158254</v>
      </c>
      <c r="K41" s="117">
        <v>21424</v>
      </c>
      <c r="L41" s="117">
        <v>9474</v>
      </c>
      <c r="M41" s="117">
        <v>3786</v>
      </c>
      <c r="N41" s="117">
        <v>20781</v>
      </c>
      <c r="O41" s="117">
        <v>369711</v>
      </c>
      <c r="P41" s="117">
        <v>22174</v>
      </c>
      <c r="Q41" s="120">
        <v>862690</v>
      </c>
      <c r="R41" s="131"/>
    </row>
    <row r="42" spans="2:18" ht="21" customHeight="1" x14ac:dyDescent="0.25">
      <c r="B42" s="114" t="s">
        <v>45</v>
      </c>
      <c r="C42" s="117">
        <v>0</v>
      </c>
      <c r="D42" s="117">
        <v>40133</v>
      </c>
      <c r="E42" s="117">
        <v>102317</v>
      </c>
      <c r="F42" s="117">
        <v>242769</v>
      </c>
      <c r="G42" s="117">
        <v>72425</v>
      </c>
      <c r="H42" s="117">
        <v>91863</v>
      </c>
      <c r="I42" s="117">
        <v>1606224</v>
      </c>
      <c r="J42" s="117">
        <v>1054750</v>
      </c>
      <c r="K42" s="117">
        <v>0</v>
      </c>
      <c r="L42" s="117">
        <v>77021</v>
      </c>
      <c r="M42" s="117">
        <v>153397</v>
      </c>
      <c r="N42" s="117">
        <v>255230</v>
      </c>
      <c r="O42" s="117">
        <v>4450199</v>
      </c>
      <c r="P42" s="117">
        <v>35455</v>
      </c>
      <c r="Q42" s="120">
        <v>8181783</v>
      </c>
      <c r="R42" s="131"/>
    </row>
    <row r="43" spans="2:18" ht="21" customHeight="1" x14ac:dyDescent="0.25">
      <c r="B43" s="114" t="s">
        <v>46</v>
      </c>
      <c r="C43" s="117">
        <v>0</v>
      </c>
      <c r="D43" s="117">
        <v>0</v>
      </c>
      <c r="E43" s="117">
        <v>0</v>
      </c>
      <c r="F43" s="117">
        <v>0</v>
      </c>
      <c r="G43" s="117">
        <v>0</v>
      </c>
      <c r="H43" s="117">
        <v>0</v>
      </c>
      <c r="I43" s="117">
        <v>0</v>
      </c>
      <c r="J43" s="117">
        <v>0</v>
      </c>
      <c r="K43" s="117">
        <v>0</v>
      </c>
      <c r="L43" s="117">
        <v>0</v>
      </c>
      <c r="M43" s="117">
        <v>0</v>
      </c>
      <c r="N43" s="117">
        <v>0</v>
      </c>
      <c r="O43" s="117">
        <v>0</v>
      </c>
      <c r="P43" s="117">
        <v>0</v>
      </c>
      <c r="Q43" s="120">
        <v>0</v>
      </c>
      <c r="R43" s="131"/>
    </row>
    <row r="44" spans="2:18" ht="21" customHeight="1" x14ac:dyDescent="0.25">
      <c r="B44" s="118" t="s">
        <v>47</v>
      </c>
      <c r="C44" s="119">
        <f>SUM(C7:C43)</f>
        <v>59042</v>
      </c>
      <c r="D44" s="119">
        <f t="shared" ref="D44:Q44" si="0">SUM(D7:D43)</f>
        <v>965275</v>
      </c>
      <c r="E44" s="119">
        <f t="shared" si="0"/>
        <v>1143144</v>
      </c>
      <c r="F44" s="119">
        <f t="shared" si="0"/>
        <v>2676818</v>
      </c>
      <c r="G44" s="119">
        <f t="shared" si="0"/>
        <v>1335573</v>
      </c>
      <c r="H44" s="119">
        <f t="shared" si="0"/>
        <v>2070791</v>
      </c>
      <c r="I44" s="119">
        <f t="shared" si="0"/>
        <v>19772432</v>
      </c>
      <c r="J44" s="119">
        <f t="shared" si="0"/>
        <v>16858583</v>
      </c>
      <c r="K44" s="119">
        <f t="shared" si="0"/>
        <v>4776485</v>
      </c>
      <c r="L44" s="119">
        <f t="shared" si="0"/>
        <v>2463750</v>
      </c>
      <c r="M44" s="119">
        <f t="shared" si="0"/>
        <v>2678705</v>
      </c>
      <c r="N44" s="119">
        <f t="shared" si="0"/>
        <v>5378371</v>
      </c>
      <c r="O44" s="119">
        <f t="shared" si="0"/>
        <v>25480342</v>
      </c>
      <c r="P44" s="119">
        <f t="shared" si="0"/>
        <v>1892412</v>
      </c>
      <c r="Q44" s="119">
        <f t="shared" si="0"/>
        <v>87551716</v>
      </c>
      <c r="R44" s="131"/>
    </row>
    <row r="45" spans="2:18" ht="21" customHeight="1" x14ac:dyDescent="0.25">
      <c r="B45" s="279" t="s">
        <v>48</v>
      </c>
      <c r="C45" s="279"/>
      <c r="D45" s="279"/>
      <c r="E45" s="279"/>
      <c r="F45" s="279"/>
      <c r="G45" s="279"/>
      <c r="H45" s="279"/>
      <c r="I45" s="279"/>
      <c r="J45" s="279"/>
      <c r="K45" s="279"/>
      <c r="L45" s="279"/>
      <c r="M45" s="279"/>
      <c r="N45" s="279"/>
      <c r="O45" s="279"/>
      <c r="P45" s="279"/>
      <c r="Q45" s="279"/>
      <c r="R45" s="132"/>
    </row>
    <row r="46" spans="2:18" ht="21" customHeight="1" x14ac:dyDescent="0.25">
      <c r="B46" s="114" t="s">
        <v>49</v>
      </c>
      <c r="C46" s="117">
        <v>4647</v>
      </c>
      <c r="D46" s="117">
        <v>196897</v>
      </c>
      <c r="E46" s="117">
        <v>956</v>
      </c>
      <c r="F46" s="117">
        <v>525449</v>
      </c>
      <c r="G46" s="117">
        <v>25581</v>
      </c>
      <c r="H46" s="117">
        <v>54731</v>
      </c>
      <c r="I46" s="117">
        <v>64</v>
      </c>
      <c r="J46" s="117">
        <v>78235</v>
      </c>
      <c r="K46" s="117">
        <v>0</v>
      </c>
      <c r="L46" s="117">
        <v>37407</v>
      </c>
      <c r="M46" s="117">
        <v>-3</v>
      </c>
      <c r="N46" s="117">
        <v>1343</v>
      </c>
      <c r="O46" s="117">
        <v>655047</v>
      </c>
      <c r="P46" s="117">
        <v>108818</v>
      </c>
      <c r="Q46" s="120">
        <v>1689173</v>
      </c>
      <c r="R46" s="131"/>
    </row>
    <row r="47" spans="2:18" ht="21" customHeight="1" x14ac:dyDescent="0.25">
      <c r="B47" s="114" t="s">
        <v>68</v>
      </c>
      <c r="C47" s="117">
        <v>174</v>
      </c>
      <c r="D47" s="117">
        <v>267309</v>
      </c>
      <c r="E47" s="117">
        <v>0</v>
      </c>
      <c r="F47" s="117">
        <v>1393445</v>
      </c>
      <c r="G47" s="117">
        <v>7716</v>
      </c>
      <c r="H47" s="117">
        <v>193443</v>
      </c>
      <c r="I47" s="117">
        <v>0</v>
      </c>
      <c r="J47" s="117">
        <v>338377</v>
      </c>
      <c r="K47" s="117">
        <v>0</v>
      </c>
      <c r="L47" s="117">
        <v>19404</v>
      </c>
      <c r="M47" s="117">
        <v>0</v>
      </c>
      <c r="N47" s="117">
        <v>0</v>
      </c>
      <c r="O47" s="117">
        <v>427785</v>
      </c>
      <c r="P47" s="117">
        <v>485020</v>
      </c>
      <c r="Q47" s="120">
        <v>3132673</v>
      </c>
      <c r="R47" s="131"/>
    </row>
    <row r="48" spans="2:18" ht="21" customHeight="1" x14ac:dyDescent="0.25">
      <c r="B48" s="114" t="s">
        <v>50</v>
      </c>
      <c r="C48" s="117">
        <v>31248</v>
      </c>
      <c r="D48" s="117">
        <v>820378</v>
      </c>
      <c r="E48" s="117">
        <v>15238</v>
      </c>
      <c r="F48" s="117">
        <v>3564760</v>
      </c>
      <c r="G48" s="117">
        <v>209946</v>
      </c>
      <c r="H48" s="117">
        <v>615316</v>
      </c>
      <c r="I48" s="117">
        <v>30557</v>
      </c>
      <c r="J48" s="117">
        <v>620225</v>
      </c>
      <c r="K48" s="117">
        <v>0</v>
      </c>
      <c r="L48" s="117">
        <v>586298</v>
      </c>
      <c r="M48" s="117">
        <v>586622</v>
      </c>
      <c r="N48" s="117">
        <v>10090</v>
      </c>
      <c r="O48" s="117">
        <v>3039906</v>
      </c>
      <c r="P48" s="117">
        <v>1825891</v>
      </c>
      <c r="Q48" s="120">
        <v>11956474</v>
      </c>
      <c r="R48" s="131"/>
    </row>
    <row r="49" spans="2:19" ht="21" customHeight="1" x14ac:dyDescent="0.25">
      <c r="B49" s="118" t="s">
        <v>47</v>
      </c>
      <c r="C49" s="119">
        <f>SUM(C46:C48)</f>
        <v>36069</v>
      </c>
      <c r="D49" s="119">
        <f t="shared" ref="D49:Q49" si="1">SUM(D46:D48)</f>
        <v>1284584</v>
      </c>
      <c r="E49" s="119">
        <f t="shared" si="1"/>
        <v>16194</v>
      </c>
      <c r="F49" s="119">
        <f t="shared" si="1"/>
        <v>5483654</v>
      </c>
      <c r="G49" s="119">
        <f t="shared" si="1"/>
        <v>243243</v>
      </c>
      <c r="H49" s="119">
        <f t="shared" si="1"/>
        <v>863490</v>
      </c>
      <c r="I49" s="119">
        <f t="shared" si="1"/>
        <v>30621</v>
      </c>
      <c r="J49" s="119">
        <f t="shared" si="1"/>
        <v>1036837</v>
      </c>
      <c r="K49" s="119">
        <f t="shared" si="1"/>
        <v>0</v>
      </c>
      <c r="L49" s="119">
        <f t="shared" si="1"/>
        <v>643109</v>
      </c>
      <c r="M49" s="119">
        <f t="shared" si="1"/>
        <v>586619</v>
      </c>
      <c r="N49" s="119">
        <f t="shared" si="1"/>
        <v>11433</v>
      </c>
      <c r="O49" s="119">
        <f t="shared" si="1"/>
        <v>4122738</v>
      </c>
      <c r="P49" s="119">
        <f t="shared" si="1"/>
        <v>2419729</v>
      </c>
      <c r="Q49" s="119">
        <f t="shared" si="1"/>
        <v>16778320</v>
      </c>
      <c r="R49" s="131"/>
    </row>
    <row r="50" spans="2:19" ht="20.25" customHeight="1" x14ac:dyDescent="0.25">
      <c r="B50" s="280" t="s">
        <v>52</v>
      </c>
      <c r="C50" s="280"/>
      <c r="D50" s="280"/>
      <c r="E50" s="280"/>
      <c r="F50" s="280"/>
      <c r="G50" s="280"/>
      <c r="H50" s="280"/>
      <c r="I50" s="280"/>
      <c r="J50" s="280"/>
      <c r="K50" s="280"/>
      <c r="L50" s="280"/>
      <c r="M50" s="280"/>
      <c r="N50" s="280"/>
      <c r="O50" s="280"/>
      <c r="P50" s="280"/>
      <c r="Q50" s="280"/>
      <c r="R50" s="208"/>
      <c r="S50" s="10"/>
    </row>
    <row r="51" spans="2:19" x14ac:dyDescent="0.25">
      <c r="B51" s="11"/>
    </row>
    <row r="52" spans="2:19" x14ac:dyDescent="0.25">
      <c r="B52" s="11"/>
    </row>
    <row r="53" spans="2:19" x14ac:dyDescent="0.25">
      <c r="B53" s="11"/>
    </row>
    <row r="54" spans="2:19" x14ac:dyDescent="0.25">
      <c r="B54" s="11"/>
    </row>
    <row r="55" spans="2:19" x14ac:dyDescent="0.25">
      <c r="B55" s="11"/>
    </row>
    <row r="56" spans="2:19" x14ac:dyDescent="0.25">
      <c r="B56" s="11"/>
    </row>
  </sheetData>
  <sheetProtection password="E931" sheet="1" objects="1" scenarios="1"/>
  <mergeCells count="4">
    <mergeCell ref="B4:Q4"/>
    <mergeCell ref="B6:Q6"/>
    <mergeCell ref="B45:Q45"/>
    <mergeCell ref="B50:Q50"/>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S56"/>
  <sheetViews>
    <sheetView workbookViewId="0">
      <selection activeCell="C48" sqref="C48"/>
    </sheetView>
  </sheetViews>
  <sheetFormatPr defaultRowHeight="15" x14ac:dyDescent="0.25"/>
  <cols>
    <col min="1" max="1" width="12.42578125" style="11" customWidth="1"/>
    <col min="2" max="2" width="51.28515625" style="24" customWidth="1"/>
    <col min="3" max="17" width="21.5703125" style="11" customWidth="1"/>
    <col min="18" max="19" width="6.140625" style="11" bestFit="1" customWidth="1"/>
    <col min="20" max="20" width="13.5703125" style="11" customWidth="1"/>
    <col min="21" max="16384" width="9.140625" style="11"/>
  </cols>
  <sheetData>
    <row r="3" spans="2:18" ht="5.25" customHeight="1" x14ac:dyDescent="0.25"/>
    <row r="4" spans="2:18" ht="21" customHeight="1" x14ac:dyDescent="0.25">
      <c r="B4" s="277" t="s">
        <v>290</v>
      </c>
      <c r="C4" s="277"/>
      <c r="D4" s="277"/>
      <c r="E4" s="277"/>
      <c r="F4" s="277"/>
      <c r="G4" s="277"/>
      <c r="H4" s="277"/>
      <c r="I4" s="277"/>
      <c r="J4" s="277"/>
      <c r="K4" s="277"/>
      <c r="L4" s="277"/>
      <c r="M4" s="277"/>
      <c r="N4" s="277"/>
      <c r="O4" s="277"/>
      <c r="P4" s="277"/>
      <c r="Q4" s="277"/>
      <c r="R4" s="13"/>
    </row>
    <row r="5" spans="2:18" ht="28.5" customHeight="1" x14ac:dyDescent="0.25">
      <c r="B5" s="97" t="s">
        <v>0</v>
      </c>
      <c r="C5" s="100" t="s">
        <v>91</v>
      </c>
      <c r="D5" s="100" t="s">
        <v>92</v>
      </c>
      <c r="E5" s="100" t="s">
        <v>93</v>
      </c>
      <c r="F5" s="100" t="s">
        <v>94</v>
      </c>
      <c r="G5" s="100" t="s">
        <v>95</v>
      </c>
      <c r="H5" s="100" t="s">
        <v>96</v>
      </c>
      <c r="I5" s="100" t="s">
        <v>97</v>
      </c>
      <c r="J5" s="100" t="s">
        <v>98</v>
      </c>
      <c r="K5" s="100" t="s">
        <v>99</v>
      </c>
      <c r="L5" s="100" t="s">
        <v>100</v>
      </c>
      <c r="M5" s="100" t="s">
        <v>101</v>
      </c>
      <c r="N5" s="100" t="s">
        <v>102</v>
      </c>
      <c r="O5" s="100" t="s">
        <v>103</v>
      </c>
      <c r="P5" s="100" t="s">
        <v>104</v>
      </c>
      <c r="Q5" s="100" t="s">
        <v>105</v>
      </c>
      <c r="R5" s="121"/>
    </row>
    <row r="6" spans="2:18" ht="21" customHeight="1" x14ac:dyDescent="0.25">
      <c r="B6" s="278" t="s">
        <v>16</v>
      </c>
      <c r="C6" s="278"/>
      <c r="D6" s="278"/>
      <c r="E6" s="278"/>
      <c r="F6" s="278"/>
      <c r="G6" s="278"/>
      <c r="H6" s="278"/>
      <c r="I6" s="278"/>
      <c r="J6" s="278"/>
      <c r="K6" s="278"/>
      <c r="L6" s="278"/>
      <c r="M6" s="278"/>
      <c r="N6" s="278"/>
      <c r="O6" s="278"/>
      <c r="P6" s="278"/>
      <c r="Q6" s="278"/>
      <c r="R6" s="121"/>
    </row>
    <row r="7" spans="2:18" ht="18.75" customHeight="1" x14ac:dyDescent="0.25">
      <c r="B7" s="114" t="s">
        <v>17</v>
      </c>
      <c r="C7" s="117">
        <v>0</v>
      </c>
      <c r="D7" s="117">
        <v>0</v>
      </c>
      <c r="E7" s="117">
        <v>231</v>
      </c>
      <c r="F7" s="117">
        <v>0</v>
      </c>
      <c r="G7" s="117">
        <v>41</v>
      </c>
      <c r="H7" s="117">
        <v>79</v>
      </c>
      <c r="I7" s="117">
        <v>0</v>
      </c>
      <c r="J7" s="117">
        <v>0</v>
      </c>
      <c r="K7" s="117">
        <v>0</v>
      </c>
      <c r="L7" s="117">
        <v>3412</v>
      </c>
      <c r="M7" s="117">
        <v>29</v>
      </c>
      <c r="N7" s="117">
        <v>10358</v>
      </c>
      <c r="O7" s="117">
        <v>454683</v>
      </c>
      <c r="P7" s="117">
        <v>2999</v>
      </c>
      <c r="Q7" s="120">
        <v>471831</v>
      </c>
      <c r="R7" s="131"/>
    </row>
    <row r="8" spans="2:18" ht="21" customHeight="1" x14ac:dyDescent="0.25">
      <c r="B8" s="114" t="s">
        <v>18</v>
      </c>
      <c r="C8" s="117">
        <v>0</v>
      </c>
      <c r="D8" s="117">
        <v>-786</v>
      </c>
      <c r="E8" s="117">
        <v>473</v>
      </c>
      <c r="F8" s="117">
        <v>13034</v>
      </c>
      <c r="G8" s="117">
        <v>3138</v>
      </c>
      <c r="H8" s="117">
        <v>678</v>
      </c>
      <c r="I8" s="117">
        <v>78648</v>
      </c>
      <c r="J8" s="117">
        <v>59497</v>
      </c>
      <c r="K8" s="117">
        <v>0</v>
      </c>
      <c r="L8" s="117">
        <v>11496</v>
      </c>
      <c r="M8" s="117">
        <v>4116</v>
      </c>
      <c r="N8" s="117">
        <v>13626</v>
      </c>
      <c r="O8" s="117">
        <v>0</v>
      </c>
      <c r="P8" s="117">
        <v>-2526</v>
      </c>
      <c r="Q8" s="120">
        <v>181395</v>
      </c>
      <c r="R8" s="131"/>
    </row>
    <row r="9" spans="2:18" ht="21" customHeight="1" x14ac:dyDescent="0.25">
      <c r="B9" s="114" t="s">
        <v>19</v>
      </c>
      <c r="C9" s="117">
        <v>948</v>
      </c>
      <c r="D9" s="117">
        <v>-416</v>
      </c>
      <c r="E9" s="117">
        <v>2989</v>
      </c>
      <c r="F9" s="117">
        <v>-132303</v>
      </c>
      <c r="G9" s="117">
        <v>-15109</v>
      </c>
      <c r="H9" s="117">
        <v>-10463</v>
      </c>
      <c r="I9" s="117">
        <v>-65296</v>
      </c>
      <c r="J9" s="117">
        <v>-9843</v>
      </c>
      <c r="K9" s="117">
        <v>0</v>
      </c>
      <c r="L9" s="117">
        <v>2036</v>
      </c>
      <c r="M9" s="117">
        <v>-60844</v>
      </c>
      <c r="N9" s="117">
        <v>7445</v>
      </c>
      <c r="O9" s="117">
        <v>0</v>
      </c>
      <c r="P9" s="117">
        <v>0</v>
      </c>
      <c r="Q9" s="120">
        <v>-280856</v>
      </c>
      <c r="R9" s="131"/>
    </row>
    <row r="10" spans="2:18" ht="21" customHeight="1" x14ac:dyDescent="0.25">
      <c r="B10" s="114" t="s">
        <v>202</v>
      </c>
      <c r="C10" s="117">
        <v>587</v>
      </c>
      <c r="D10" s="117">
        <v>1076</v>
      </c>
      <c r="E10" s="117">
        <v>3324</v>
      </c>
      <c r="F10" s="117">
        <v>6206</v>
      </c>
      <c r="G10" s="117">
        <v>2570</v>
      </c>
      <c r="H10" s="117">
        <v>3458</v>
      </c>
      <c r="I10" s="117">
        <v>4843</v>
      </c>
      <c r="J10" s="117">
        <v>1725</v>
      </c>
      <c r="K10" s="117">
        <v>0</v>
      </c>
      <c r="L10" s="117">
        <v>363</v>
      </c>
      <c r="M10" s="117">
        <v>-376</v>
      </c>
      <c r="N10" s="117">
        <v>5924</v>
      </c>
      <c r="O10" s="117">
        <v>0</v>
      </c>
      <c r="P10" s="117">
        <v>-2939</v>
      </c>
      <c r="Q10" s="120">
        <v>26761</v>
      </c>
      <c r="R10" s="131"/>
    </row>
    <row r="11" spans="2:18" ht="21" customHeight="1" x14ac:dyDescent="0.25">
      <c r="B11" s="114" t="s">
        <v>20</v>
      </c>
      <c r="C11" s="117">
        <v>-589</v>
      </c>
      <c r="D11" s="117">
        <v>-2415</v>
      </c>
      <c r="E11" s="117">
        <v>8962</v>
      </c>
      <c r="F11" s="117">
        <v>-20883</v>
      </c>
      <c r="G11" s="117">
        <v>7217</v>
      </c>
      <c r="H11" s="117">
        <v>14587</v>
      </c>
      <c r="I11" s="117">
        <v>120545</v>
      </c>
      <c r="J11" s="117">
        <v>143670</v>
      </c>
      <c r="K11" s="117">
        <v>0</v>
      </c>
      <c r="L11" s="117">
        <v>21599</v>
      </c>
      <c r="M11" s="117">
        <v>13528</v>
      </c>
      <c r="N11" s="117">
        <v>107793</v>
      </c>
      <c r="O11" s="117">
        <v>13383</v>
      </c>
      <c r="P11" s="117">
        <v>-4522</v>
      </c>
      <c r="Q11" s="120">
        <v>422875</v>
      </c>
      <c r="R11" s="131"/>
    </row>
    <row r="12" spans="2:18" ht="21" customHeight="1" x14ac:dyDescent="0.25">
      <c r="B12" s="114" t="s">
        <v>194</v>
      </c>
      <c r="C12" s="117">
        <v>0</v>
      </c>
      <c r="D12" s="117">
        <v>-27389</v>
      </c>
      <c r="E12" s="117">
        <v>16271</v>
      </c>
      <c r="F12" s="117">
        <v>20317</v>
      </c>
      <c r="G12" s="117">
        <v>-325</v>
      </c>
      <c r="H12" s="117">
        <v>-23933</v>
      </c>
      <c r="I12" s="117">
        <v>170716</v>
      </c>
      <c r="J12" s="117">
        <v>128667</v>
      </c>
      <c r="K12" s="117">
        <v>0</v>
      </c>
      <c r="L12" s="117">
        <v>48565</v>
      </c>
      <c r="M12" s="117">
        <v>25823</v>
      </c>
      <c r="N12" s="117">
        <v>37653</v>
      </c>
      <c r="O12" s="117">
        <v>242665</v>
      </c>
      <c r="P12" s="117">
        <v>69482</v>
      </c>
      <c r="Q12" s="120">
        <v>708511</v>
      </c>
      <c r="R12" s="131"/>
    </row>
    <row r="13" spans="2:18" ht="21" customHeight="1" x14ac:dyDescent="0.25">
      <c r="B13" s="114" t="s">
        <v>21</v>
      </c>
      <c r="C13" s="117">
        <v>0</v>
      </c>
      <c r="D13" s="117">
        <v>-14767</v>
      </c>
      <c r="E13" s="117">
        <v>2127</v>
      </c>
      <c r="F13" s="117">
        <v>-58</v>
      </c>
      <c r="G13" s="117">
        <v>9070</v>
      </c>
      <c r="H13" s="117">
        <v>3103</v>
      </c>
      <c r="I13" s="117">
        <v>41077</v>
      </c>
      <c r="J13" s="117">
        <v>43351</v>
      </c>
      <c r="K13" s="117">
        <v>0</v>
      </c>
      <c r="L13" s="117">
        <v>-3462</v>
      </c>
      <c r="M13" s="117">
        <v>2449</v>
      </c>
      <c r="N13" s="117">
        <v>14745</v>
      </c>
      <c r="O13" s="117">
        <v>0</v>
      </c>
      <c r="P13" s="117">
        <v>-13384</v>
      </c>
      <c r="Q13" s="120">
        <v>84252</v>
      </c>
      <c r="R13" s="131"/>
    </row>
    <row r="14" spans="2:18" ht="21" customHeight="1" x14ac:dyDescent="0.25">
      <c r="B14" s="114" t="s">
        <v>22</v>
      </c>
      <c r="C14" s="117">
        <v>0</v>
      </c>
      <c r="D14" s="117">
        <v>-58697</v>
      </c>
      <c r="E14" s="117">
        <v>15554</v>
      </c>
      <c r="F14" s="117">
        <v>-13950</v>
      </c>
      <c r="G14" s="117">
        <v>2396</v>
      </c>
      <c r="H14" s="117">
        <v>-3135</v>
      </c>
      <c r="I14" s="117">
        <v>282598</v>
      </c>
      <c r="J14" s="117">
        <v>319527</v>
      </c>
      <c r="K14" s="117">
        <v>0</v>
      </c>
      <c r="L14" s="117">
        <v>46723</v>
      </c>
      <c r="M14" s="117">
        <v>77856</v>
      </c>
      <c r="N14" s="117">
        <v>62615</v>
      </c>
      <c r="O14" s="117">
        <v>196784</v>
      </c>
      <c r="P14" s="117">
        <v>-34310</v>
      </c>
      <c r="Q14" s="120">
        <v>893961</v>
      </c>
      <c r="R14" s="131"/>
    </row>
    <row r="15" spans="2:18" ht="21" customHeight="1" x14ac:dyDescent="0.25">
      <c r="B15" s="114" t="s">
        <v>23</v>
      </c>
      <c r="C15" s="117">
        <v>0</v>
      </c>
      <c r="D15" s="117">
        <v>635</v>
      </c>
      <c r="E15" s="117">
        <v>-299</v>
      </c>
      <c r="F15" s="117">
        <v>-575</v>
      </c>
      <c r="G15" s="117">
        <v>861</v>
      </c>
      <c r="H15" s="117">
        <v>396</v>
      </c>
      <c r="I15" s="117">
        <v>7368</v>
      </c>
      <c r="J15" s="117">
        <v>3567</v>
      </c>
      <c r="K15" s="117">
        <v>0</v>
      </c>
      <c r="L15" s="117">
        <v>488</v>
      </c>
      <c r="M15" s="117">
        <v>11520</v>
      </c>
      <c r="N15" s="117">
        <v>4085</v>
      </c>
      <c r="O15" s="117">
        <v>0</v>
      </c>
      <c r="P15" s="117">
        <v>221</v>
      </c>
      <c r="Q15" s="120">
        <v>28266</v>
      </c>
      <c r="R15" s="131"/>
    </row>
    <row r="16" spans="2:18" ht="21" customHeight="1" x14ac:dyDescent="0.25">
      <c r="B16" s="114" t="s">
        <v>24</v>
      </c>
      <c r="C16" s="117">
        <v>0</v>
      </c>
      <c r="D16" s="117">
        <v>0</v>
      </c>
      <c r="E16" s="117">
        <v>0</v>
      </c>
      <c r="F16" s="117">
        <v>0</v>
      </c>
      <c r="G16" s="117">
        <v>0</v>
      </c>
      <c r="H16" s="117">
        <v>0</v>
      </c>
      <c r="I16" s="117">
        <v>16272</v>
      </c>
      <c r="J16" s="117">
        <v>4447</v>
      </c>
      <c r="K16" s="117">
        <v>323433</v>
      </c>
      <c r="L16" s="117">
        <v>0</v>
      </c>
      <c r="M16" s="117">
        <v>0</v>
      </c>
      <c r="N16" s="117">
        <v>0</v>
      </c>
      <c r="O16" s="117">
        <v>0</v>
      </c>
      <c r="P16" s="117">
        <v>0</v>
      </c>
      <c r="Q16" s="120">
        <v>344152</v>
      </c>
      <c r="R16" s="131"/>
    </row>
    <row r="17" spans="2:18" ht="21" customHeight="1" x14ac:dyDescent="0.25">
      <c r="B17" s="114" t="s">
        <v>25</v>
      </c>
      <c r="C17" s="117">
        <v>-2813</v>
      </c>
      <c r="D17" s="117">
        <v>-2877</v>
      </c>
      <c r="E17" s="117">
        <v>2853</v>
      </c>
      <c r="F17" s="117">
        <v>-8085</v>
      </c>
      <c r="G17" s="117">
        <v>4955</v>
      </c>
      <c r="H17" s="117">
        <v>538</v>
      </c>
      <c r="I17" s="117">
        <v>43123</v>
      </c>
      <c r="J17" s="117">
        <v>62463</v>
      </c>
      <c r="K17" s="117">
        <v>3613</v>
      </c>
      <c r="L17" s="117">
        <v>2202</v>
      </c>
      <c r="M17" s="117">
        <v>-1831</v>
      </c>
      <c r="N17" s="117">
        <v>38397</v>
      </c>
      <c r="O17" s="117">
        <v>0</v>
      </c>
      <c r="P17" s="117">
        <v>2299</v>
      </c>
      <c r="Q17" s="120">
        <v>144836</v>
      </c>
      <c r="R17" s="131"/>
    </row>
    <row r="18" spans="2:18" ht="21" customHeight="1" x14ac:dyDescent="0.25">
      <c r="B18" s="114" t="s">
        <v>26</v>
      </c>
      <c r="C18" s="117">
        <v>0</v>
      </c>
      <c r="D18" s="117">
        <v>-17265</v>
      </c>
      <c r="E18" s="117">
        <v>3409</v>
      </c>
      <c r="F18" s="117">
        <v>6531</v>
      </c>
      <c r="G18" s="117">
        <v>2528</v>
      </c>
      <c r="H18" s="117">
        <v>8789</v>
      </c>
      <c r="I18" s="117">
        <v>44067</v>
      </c>
      <c r="J18" s="117">
        <v>29862</v>
      </c>
      <c r="K18" s="117">
        <v>0</v>
      </c>
      <c r="L18" s="117">
        <v>16495</v>
      </c>
      <c r="M18" s="117">
        <v>-1739</v>
      </c>
      <c r="N18" s="117">
        <v>23630</v>
      </c>
      <c r="O18" s="117">
        <v>42175</v>
      </c>
      <c r="P18" s="117">
        <v>-29327</v>
      </c>
      <c r="Q18" s="120">
        <v>129155</v>
      </c>
      <c r="R18" s="131"/>
    </row>
    <row r="19" spans="2:18" ht="21" customHeight="1" x14ac:dyDescent="0.25">
      <c r="B19" s="114" t="s">
        <v>27</v>
      </c>
      <c r="C19" s="117">
        <v>-4592</v>
      </c>
      <c r="D19" s="117">
        <v>-33774</v>
      </c>
      <c r="E19" s="117">
        <v>10752</v>
      </c>
      <c r="F19" s="117">
        <v>-118548</v>
      </c>
      <c r="G19" s="117">
        <v>12234</v>
      </c>
      <c r="H19" s="117">
        <v>16005</v>
      </c>
      <c r="I19" s="117">
        <v>44252</v>
      </c>
      <c r="J19" s="117">
        <v>49460</v>
      </c>
      <c r="K19" s="117">
        <v>7212</v>
      </c>
      <c r="L19" s="117">
        <v>12903</v>
      </c>
      <c r="M19" s="117">
        <v>46792</v>
      </c>
      <c r="N19" s="117">
        <v>85601</v>
      </c>
      <c r="O19" s="117">
        <v>-70423</v>
      </c>
      <c r="P19" s="117">
        <v>-25312</v>
      </c>
      <c r="Q19" s="120">
        <v>32562</v>
      </c>
      <c r="R19" s="131"/>
    </row>
    <row r="20" spans="2:18" ht="21" customHeight="1" x14ac:dyDescent="0.25">
      <c r="B20" s="114" t="s">
        <v>28</v>
      </c>
      <c r="C20" s="117">
        <v>2277</v>
      </c>
      <c r="D20" s="117">
        <v>-2575</v>
      </c>
      <c r="E20" s="117">
        <v>7932</v>
      </c>
      <c r="F20" s="117">
        <v>19788</v>
      </c>
      <c r="G20" s="117">
        <v>5314</v>
      </c>
      <c r="H20" s="117">
        <v>26767</v>
      </c>
      <c r="I20" s="117">
        <v>83548</v>
      </c>
      <c r="J20" s="117">
        <v>82913</v>
      </c>
      <c r="K20" s="117">
        <v>0</v>
      </c>
      <c r="L20" s="117">
        <v>547</v>
      </c>
      <c r="M20" s="117">
        <v>11273</v>
      </c>
      <c r="N20" s="117">
        <v>63041</v>
      </c>
      <c r="O20" s="117">
        <v>0</v>
      </c>
      <c r="P20" s="117">
        <v>-6088</v>
      </c>
      <c r="Q20" s="120">
        <v>294738</v>
      </c>
      <c r="R20" s="131"/>
    </row>
    <row r="21" spans="2:18" ht="21" customHeight="1" x14ac:dyDescent="0.25">
      <c r="B21" s="114" t="s">
        <v>29</v>
      </c>
      <c r="C21" s="117">
        <v>-2265</v>
      </c>
      <c r="D21" s="117">
        <v>-13857</v>
      </c>
      <c r="E21" s="117">
        <v>18889</v>
      </c>
      <c r="F21" s="117">
        <v>-13523</v>
      </c>
      <c r="G21" s="117">
        <v>14242</v>
      </c>
      <c r="H21" s="117">
        <v>10988</v>
      </c>
      <c r="I21" s="117">
        <v>73702</v>
      </c>
      <c r="J21" s="117">
        <v>58576</v>
      </c>
      <c r="K21" s="117">
        <v>0</v>
      </c>
      <c r="L21" s="117">
        <v>27102</v>
      </c>
      <c r="M21" s="117">
        <v>16515</v>
      </c>
      <c r="N21" s="117">
        <v>57070</v>
      </c>
      <c r="O21" s="117">
        <v>-213193</v>
      </c>
      <c r="P21" s="117">
        <v>-8350</v>
      </c>
      <c r="Q21" s="120">
        <v>25895</v>
      </c>
      <c r="R21" s="131"/>
    </row>
    <row r="22" spans="2:18" ht="21" customHeight="1" x14ac:dyDescent="0.25">
      <c r="B22" s="114" t="s">
        <v>30</v>
      </c>
      <c r="C22" s="117">
        <v>-27397</v>
      </c>
      <c r="D22" s="117">
        <v>-12723</v>
      </c>
      <c r="E22" s="117">
        <v>12510</v>
      </c>
      <c r="F22" s="117">
        <v>-73397</v>
      </c>
      <c r="G22" s="117">
        <v>200</v>
      </c>
      <c r="H22" s="117">
        <v>164</v>
      </c>
      <c r="I22" s="117">
        <v>135038</v>
      </c>
      <c r="J22" s="117">
        <v>110009</v>
      </c>
      <c r="K22" s="117">
        <v>0</v>
      </c>
      <c r="L22" s="117">
        <v>11333</v>
      </c>
      <c r="M22" s="117">
        <v>30363</v>
      </c>
      <c r="N22" s="117">
        <v>84505</v>
      </c>
      <c r="O22" s="117">
        <v>46294</v>
      </c>
      <c r="P22" s="117">
        <v>-13981</v>
      </c>
      <c r="Q22" s="120">
        <v>302919</v>
      </c>
      <c r="R22" s="131"/>
    </row>
    <row r="23" spans="2:18" ht="21" customHeight="1" x14ac:dyDescent="0.25">
      <c r="B23" s="114" t="s">
        <v>31</v>
      </c>
      <c r="C23" s="117">
        <v>0</v>
      </c>
      <c r="D23" s="117">
        <v>-2144</v>
      </c>
      <c r="E23" s="117">
        <v>1214</v>
      </c>
      <c r="F23" s="117">
        <v>864</v>
      </c>
      <c r="G23" s="117">
        <v>1133</v>
      </c>
      <c r="H23" s="117">
        <v>8372</v>
      </c>
      <c r="I23" s="117">
        <v>19416</v>
      </c>
      <c r="J23" s="117">
        <v>14937</v>
      </c>
      <c r="K23" s="117">
        <v>0</v>
      </c>
      <c r="L23" s="117">
        <v>-1296</v>
      </c>
      <c r="M23" s="117">
        <v>176</v>
      </c>
      <c r="N23" s="117">
        <v>21043</v>
      </c>
      <c r="O23" s="117">
        <v>0</v>
      </c>
      <c r="P23" s="117">
        <v>-1742</v>
      </c>
      <c r="Q23" s="120">
        <v>61974</v>
      </c>
      <c r="R23" s="131"/>
    </row>
    <row r="24" spans="2:18" ht="21" customHeight="1" x14ac:dyDescent="0.25">
      <c r="B24" s="114" t="s">
        <v>32</v>
      </c>
      <c r="C24" s="117">
        <v>0</v>
      </c>
      <c r="D24" s="117">
        <v>4</v>
      </c>
      <c r="E24" s="117">
        <v>68</v>
      </c>
      <c r="F24" s="117">
        <v>-9</v>
      </c>
      <c r="G24" s="117">
        <v>5</v>
      </c>
      <c r="H24" s="117">
        <v>247</v>
      </c>
      <c r="I24" s="117">
        <v>18181</v>
      </c>
      <c r="J24" s="117">
        <v>8223</v>
      </c>
      <c r="K24" s="117">
        <v>190398</v>
      </c>
      <c r="L24" s="117">
        <v>87</v>
      </c>
      <c r="M24" s="117">
        <v>16</v>
      </c>
      <c r="N24" s="117">
        <v>125</v>
      </c>
      <c r="O24" s="117">
        <v>0</v>
      </c>
      <c r="P24" s="117">
        <v>3</v>
      </c>
      <c r="Q24" s="120">
        <v>217348</v>
      </c>
      <c r="R24" s="131"/>
    </row>
    <row r="25" spans="2:18" ht="21" customHeight="1" x14ac:dyDescent="0.25">
      <c r="B25" s="114" t="s">
        <v>33</v>
      </c>
      <c r="C25" s="117">
        <v>-6720</v>
      </c>
      <c r="D25" s="117">
        <v>-15111</v>
      </c>
      <c r="E25" s="117">
        <v>7426</v>
      </c>
      <c r="F25" s="117">
        <v>55191</v>
      </c>
      <c r="G25" s="117">
        <v>9515</v>
      </c>
      <c r="H25" s="117">
        <v>1468</v>
      </c>
      <c r="I25" s="117">
        <v>122967</v>
      </c>
      <c r="J25" s="117">
        <v>72099</v>
      </c>
      <c r="K25" s="117">
        <v>0</v>
      </c>
      <c r="L25" s="117">
        <v>63942</v>
      </c>
      <c r="M25" s="117">
        <v>11589</v>
      </c>
      <c r="N25" s="117">
        <v>1881</v>
      </c>
      <c r="O25" s="117">
        <v>367164</v>
      </c>
      <c r="P25" s="117">
        <v>15702</v>
      </c>
      <c r="Q25" s="120">
        <v>707113</v>
      </c>
      <c r="R25" s="131"/>
    </row>
    <row r="26" spans="2:18" ht="21" customHeight="1" x14ac:dyDescent="0.25">
      <c r="B26" s="114" t="s">
        <v>34</v>
      </c>
      <c r="C26" s="117">
        <v>8</v>
      </c>
      <c r="D26" s="117">
        <v>-12109</v>
      </c>
      <c r="E26" s="117">
        <v>5933</v>
      </c>
      <c r="F26" s="117">
        <v>-21135</v>
      </c>
      <c r="G26" s="117">
        <v>3143</v>
      </c>
      <c r="H26" s="117">
        <v>32760</v>
      </c>
      <c r="I26" s="117">
        <v>31484</v>
      </c>
      <c r="J26" s="117">
        <v>48985</v>
      </c>
      <c r="K26" s="117">
        <v>0</v>
      </c>
      <c r="L26" s="117">
        <v>-2058</v>
      </c>
      <c r="M26" s="117">
        <v>-20494</v>
      </c>
      <c r="N26" s="117">
        <v>82330</v>
      </c>
      <c r="O26" s="117">
        <v>11901</v>
      </c>
      <c r="P26" s="117">
        <v>-2361</v>
      </c>
      <c r="Q26" s="120">
        <v>158388</v>
      </c>
      <c r="R26" s="131"/>
    </row>
    <row r="27" spans="2:18" ht="21" customHeight="1" x14ac:dyDescent="0.25">
      <c r="B27" s="114" t="s">
        <v>35</v>
      </c>
      <c r="C27" s="117">
        <v>0</v>
      </c>
      <c r="D27" s="117">
        <v>-10917</v>
      </c>
      <c r="E27" s="117">
        <v>250</v>
      </c>
      <c r="F27" s="117">
        <v>-4852</v>
      </c>
      <c r="G27" s="117">
        <v>8635</v>
      </c>
      <c r="H27" s="117">
        <v>-29</v>
      </c>
      <c r="I27" s="117">
        <v>74413</v>
      </c>
      <c r="J27" s="117">
        <v>87223</v>
      </c>
      <c r="K27" s="117">
        <v>0</v>
      </c>
      <c r="L27" s="117">
        <v>2235</v>
      </c>
      <c r="M27" s="117">
        <v>-11083</v>
      </c>
      <c r="N27" s="117">
        <v>10358</v>
      </c>
      <c r="O27" s="117">
        <v>0</v>
      </c>
      <c r="P27" s="117">
        <v>-9016</v>
      </c>
      <c r="Q27" s="120">
        <v>147217</v>
      </c>
      <c r="R27" s="131"/>
    </row>
    <row r="28" spans="2:18" ht="21" customHeight="1" x14ac:dyDescent="0.25">
      <c r="B28" s="114" t="s">
        <v>36</v>
      </c>
      <c r="C28" s="117">
        <v>0</v>
      </c>
      <c r="D28" s="117">
        <v>1184</v>
      </c>
      <c r="E28" s="117">
        <v>4683</v>
      </c>
      <c r="F28" s="117">
        <v>2786</v>
      </c>
      <c r="G28" s="117">
        <v>12901</v>
      </c>
      <c r="H28" s="117">
        <v>1449</v>
      </c>
      <c r="I28" s="117">
        <v>54246</v>
      </c>
      <c r="J28" s="117">
        <v>102518</v>
      </c>
      <c r="K28" s="117">
        <v>0</v>
      </c>
      <c r="L28" s="117">
        <v>2912</v>
      </c>
      <c r="M28" s="117">
        <v>2623</v>
      </c>
      <c r="N28" s="117">
        <v>5180</v>
      </c>
      <c r="O28" s="117">
        <v>89455</v>
      </c>
      <c r="P28" s="117">
        <v>11490</v>
      </c>
      <c r="Q28" s="120">
        <v>291426</v>
      </c>
      <c r="R28" s="131"/>
    </row>
    <row r="29" spans="2:18" ht="21" customHeight="1" x14ac:dyDescent="0.25">
      <c r="B29" s="114" t="s">
        <v>37</v>
      </c>
      <c r="C29" s="117">
        <v>-1360</v>
      </c>
      <c r="D29" s="117">
        <v>-4121</v>
      </c>
      <c r="E29" s="117">
        <v>130</v>
      </c>
      <c r="F29" s="117">
        <v>-24281</v>
      </c>
      <c r="G29" s="117">
        <v>4812</v>
      </c>
      <c r="H29" s="117">
        <v>20537</v>
      </c>
      <c r="I29" s="117">
        <v>27897</v>
      </c>
      <c r="J29" s="117">
        <v>24476</v>
      </c>
      <c r="K29" s="117">
        <v>0</v>
      </c>
      <c r="L29" s="117">
        <v>2339</v>
      </c>
      <c r="M29" s="117">
        <v>-3611</v>
      </c>
      <c r="N29" s="117">
        <v>66979</v>
      </c>
      <c r="O29" s="117">
        <v>0</v>
      </c>
      <c r="P29" s="117">
        <v>-10419</v>
      </c>
      <c r="Q29" s="120">
        <v>103378</v>
      </c>
      <c r="R29" s="131"/>
    </row>
    <row r="30" spans="2:18" ht="21" customHeight="1" x14ac:dyDescent="0.25">
      <c r="B30" s="114" t="s">
        <v>38</v>
      </c>
      <c r="C30" s="117">
        <v>0</v>
      </c>
      <c r="D30" s="117">
        <v>-3530</v>
      </c>
      <c r="E30" s="117">
        <v>6392</v>
      </c>
      <c r="F30" s="117">
        <v>-3100</v>
      </c>
      <c r="G30" s="117">
        <v>182</v>
      </c>
      <c r="H30" s="117">
        <v>4807</v>
      </c>
      <c r="I30" s="117">
        <v>67342</v>
      </c>
      <c r="J30" s="117">
        <v>65761</v>
      </c>
      <c r="K30" s="117">
        <v>0</v>
      </c>
      <c r="L30" s="117">
        <v>-461</v>
      </c>
      <c r="M30" s="117">
        <v>442</v>
      </c>
      <c r="N30" s="117">
        <v>60571</v>
      </c>
      <c r="O30" s="117">
        <v>0</v>
      </c>
      <c r="P30" s="117">
        <v>-2259</v>
      </c>
      <c r="Q30" s="120">
        <v>196148</v>
      </c>
      <c r="R30" s="131"/>
    </row>
    <row r="31" spans="2:18" ht="21" customHeight="1" x14ac:dyDescent="0.25">
      <c r="B31" s="114" t="s">
        <v>196</v>
      </c>
      <c r="C31" s="117">
        <v>0</v>
      </c>
      <c r="D31" s="117">
        <v>1490</v>
      </c>
      <c r="E31" s="117">
        <v>1793</v>
      </c>
      <c r="F31" s="117">
        <v>17290</v>
      </c>
      <c r="G31" s="117">
        <v>2883</v>
      </c>
      <c r="H31" s="117">
        <v>149</v>
      </c>
      <c r="I31" s="117">
        <v>24466</v>
      </c>
      <c r="J31" s="117">
        <v>21016</v>
      </c>
      <c r="K31" s="117">
        <v>0</v>
      </c>
      <c r="L31" s="117">
        <v>15248</v>
      </c>
      <c r="M31" s="117">
        <v>5095</v>
      </c>
      <c r="N31" s="117">
        <v>11409</v>
      </c>
      <c r="O31" s="117">
        <v>18062</v>
      </c>
      <c r="P31" s="117">
        <v>123</v>
      </c>
      <c r="Q31" s="120">
        <v>119024</v>
      </c>
      <c r="R31" s="131"/>
    </row>
    <row r="32" spans="2:18" ht="21" customHeight="1" x14ac:dyDescent="0.25">
      <c r="B32" s="114" t="s">
        <v>197</v>
      </c>
      <c r="C32" s="117">
        <v>0</v>
      </c>
      <c r="D32" s="117">
        <v>0</v>
      </c>
      <c r="E32" s="117">
        <v>0</v>
      </c>
      <c r="F32" s="117">
        <v>0</v>
      </c>
      <c r="G32" s="117">
        <v>0</v>
      </c>
      <c r="H32" s="117">
        <v>0</v>
      </c>
      <c r="I32" s="117">
        <v>0</v>
      </c>
      <c r="J32" s="117">
        <v>0</v>
      </c>
      <c r="K32" s="117">
        <v>0</v>
      </c>
      <c r="L32" s="117">
        <v>0</v>
      </c>
      <c r="M32" s="117">
        <v>0</v>
      </c>
      <c r="N32" s="117">
        <v>0</v>
      </c>
      <c r="O32" s="117">
        <v>0</v>
      </c>
      <c r="P32" s="117">
        <v>0</v>
      </c>
      <c r="Q32" s="120">
        <v>0</v>
      </c>
      <c r="R32" s="131"/>
    </row>
    <row r="33" spans="2:18" ht="21" customHeight="1" x14ac:dyDescent="0.25">
      <c r="B33" s="114" t="s">
        <v>214</v>
      </c>
      <c r="C33" s="117">
        <v>0</v>
      </c>
      <c r="D33" s="117">
        <v>-280</v>
      </c>
      <c r="E33" s="117">
        <v>86</v>
      </c>
      <c r="F33" s="117">
        <v>2063</v>
      </c>
      <c r="G33" s="117">
        <v>577</v>
      </c>
      <c r="H33" s="117">
        <v>-3568</v>
      </c>
      <c r="I33" s="117">
        <v>2452</v>
      </c>
      <c r="J33" s="117">
        <v>1570</v>
      </c>
      <c r="K33" s="117">
        <v>0</v>
      </c>
      <c r="L33" s="117">
        <v>1371</v>
      </c>
      <c r="M33" s="117">
        <v>-55</v>
      </c>
      <c r="N33" s="117">
        <v>1373</v>
      </c>
      <c r="O33" s="117">
        <v>0</v>
      </c>
      <c r="P33" s="117">
        <v>-2534</v>
      </c>
      <c r="Q33" s="120">
        <v>3057</v>
      </c>
      <c r="R33" s="131"/>
    </row>
    <row r="34" spans="2:18" ht="21" customHeight="1" x14ac:dyDescent="0.25">
      <c r="B34" s="114" t="s">
        <v>198</v>
      </c>
      <c r="C34" s="117">
        <v>0</v>
      </c>
      <c r="D34" s="117">
        <v>403</v>
      </c>
      <c r="E34" s="117">
        <v>273</v>
      </c>
      <c r="F34" s="117">
        <v>1643</v>
      </c>
      <c r="G34" s="117">
        <v>6857</v>
      </c>
      <c r="H34" s="117">
        <v>-57</v>
      </c>
      <c r="I34" s="117">
        <v>18814</v>
      </c>
      <c r="J34" s="117">
        <v>11285</v>
      </c>
      <c r="K34" s="117">
        <v>0</v>
      </c>
      <c r="L34" s="117">
        <v>8802</v>
      </c>
      <c r="M34" s="117">
        <v>1712</v>
      </c>
      <c r="N34" s="117">
        <v>10587</v>
      </c>
      <c r="O34" s="117">
        <v>-72239</v>
      </c>
      <c r="P34" s="117">
        <v>1536</v>
      </c>
      <c r="Q34" s="120">
        <v>-10384</v>
      </c>
      <c r="R34" s="131"/>
    </row>
    <row r="35" spans="2:18" ht="21" customHeight="1" x14ac:dyDescent="0.25">
      <c r="B35" s="114" t="s">
        <v>199</v>
      </c>
      <c r="C35" s="117">
        <v>0</v>
      </c>
      <c r="D35" s="117">
        <v>-11221</v>
      </c>
      <c r="E35" s="117">
        <v>2491</v>
      </c>
      <c r="F35" s="117">
        <v>-12256</v>
      </c>
      <c r="G35" s="117">
        <v>-1992</v>
      </c>
      <c r="H35" s="117">
        <v>-2950</v>
      </c>
      <c r="I35" s="117">
        <v>36757</v>
      </c>
      <c r="J35" s="117">
        <v>17476</v>
      </c>
      <c r="K35" s="117">
        <v>0</v>
      </c>
      <c r="L35" s="117">
        <v>-809</v>
      </c>
      <c r="M35" s="117">
        <v>244</v>
      </c>
      <c r="N35" s="117">
        <v>21542</v>
      </c>
      <c r="O35" s="117">
        <v>-45117</v>
      </c>
      <c r="P35" s="117">
        <v>-9268</v>
      </c>
      <c r="Q35" s="120">
        <v>-5103</v>
      </c>
      <c r="R35" s="131"/>
    </row>
    <row r="36" spans="2:18" ht="21" customHeight="1" x14ac:dyDescent="0.25">
      <c r="B36" s="114" t="s">
        <v>215</v>
      </c>
      <c r="C36" s="117">
        <v>0</v>
      </c>
      <c r="D36" s="117">
        <v>1479</v>
      </c>
      <c r="E36" s="117">
        <v>1603</v>
      </c>
      <c r="F36" s="117">
        <v>-1787</v>
      </c>
      <c r="G36" s="117">
        <v>2937</v>
      </c>
      <c r="H36" s="117">
        <v>130</v>
      </c>
      <c r="I36" s="117">
        <v>38139</v>
      </c>
      <c r="J36" s="117">
        <v>27063</v>
      </c>
      <c r="K36" s="117">
        <v>12133</v>
      </c>
      <c r="L36" s="117">
        <v>-1469</v>
      </c>
      <c r="M36" s="117">
        <v>-1732</v>
      </c>
      <c r="N36" s="117">
        <v>10432</v>
      </c>
      <c r="O36" s="117">
        <v>-28315</v>
      </c>
      <c r="P36" s="117">
        <v>853</v>
      </c>
      <c r="Q36" s="120">
        <v>61465</v>
      </c>
      <c r="R36" s="131"/>
    </row>
    <row r="37" spans="2:18" ht="21" customHeight="1" x14ac:dyDescent="0.25">
      <c r="B37" s="114" t="s">
        <v>40</v>
      </c>
      <c r="C37" s="117">
        <v>0</v>
      </c>
      <c r="D37" s="117">
        <v>-2008</v>
      </c>
      <c r="E37" s="117">
        <v>328</v>
      </c>
      <c r="F37" s="117">
        <v>-3702</v>
      </c>
      <c r="G37" s="117">
        <v>734</v>
      </c>
      <c r="H37" s="117">
        <v>-1971</v>
      </c>
      <c r="I37" s="117">
        <v>-2031</v>
      </c>
      <c r="J37" s="117">
        <v>-2621</v>
      </c>
      <c r="K37" s="117">
        <v>0</v>
      </c>
      <c r="L37" s="117">
        <v>961</v>
      </c>
      <c r="M37" s="117">
        <v>1725</v>
      </c>
      <c r="N37" s="117">
        <v>1856</v>
      </c>
      <c r="O37" s="117">
        <v>-5207</v>
      </c>
      <c r="P37" s="117">
        <v>1407</v>
      </c>
      <c r="Q37" s="120">
        <v>-10528</v>
      </c>
      <c r="R37" s="131"/>
    </row>
    <row r="38" spans="2:18" ht="21" customHeight="1" x14ac:dyDescent="0.25">
      <c r="B38" s="114" t="s">
        <v>41</v>
      </c>
      <c r="C38" s="117">
        <v>0</v>
      </c>
      <c r="D38" s="117">
        <v>-2264</v>
      </c>
      <c r="E38" s="117">
        <v>5170</v>
      </c>
      <c r="F38" s="117">
        <v>-9451</v>
      </c>
      <c r="G38" s="117">
        <v>2682</v>
      </c>
      <c r="H38" s="117">
        <v>8311</v>
      </c>
      <c r="I38" s="117">
        <v>15323</v>
      </c>
      <c r="J38" s="117">
        <v>9666</v>
      </c>
      <c r="K38" s="117">
        <v>1</v>
      </c>
      <c r="L38" s="117">
        <v>2620</v>
      </c>
      <c r="M38" s="117">
        <v>20934</v>
      </c>
      <c r="N38" s="117">
        <v>35636</v>
      </c>
      <c r="O38" s="117">
        <v>725</v>
      </c>
      <c r="P38" s="117">
        <v>-1628</v>
      </c>
      <c r="Q38" s="120">
        <v>87725</v>
      </c>
      <c r="R38" s="131"/>
    </row>
    <row r="39" spans="2:18" ht="21" customHeight="1" x14ac:dyDescent="0.25">
      <c r="B39" s="114" t="s">
        <v>42</v>
      </c>
      <c r="C39" s="117">
        <v>0</v>
      </c>
      <c r="D39" s="117">
        <v>-10440</v>
      </c>
      <c r="E39" s="117">
        <v>5904</v>
      </c>
      <c r="F39" s="117">
        <v>-756</v>
      </c>
      <c r="G39" s="117">
        <v>7348</v>
      </c>
      <c r="H39" s="117">
        <v>-8928</v>
      </c>
      <c r="I39" s="117">
        <v>38030</v>
      </c>
      <c r="J39" s="117">
        <v>29064</v>
      </c>
      <c r="K39" s="117">
        <v>0</v>
      </c>
      <c r="L39" s="117">
        <v>3951</v>
      </c>
      <c r="M39" s="117">
        <v>4325</v>
      </c>
      <c r="N39" s="117">
        <v>8680</v>
      </c>
      <c r="O39" s="117">
        <v>0</v>
      </c>
      <c r="P39" s="117">
        <v>71</v>
      </c>
      <c r="Q39" s="120">
        <v>77249</v>
      </c>
      <c r="R39" s="131"/>
    </row>
    <row r="40" spans="2:18" ht="21" customHeight="1" x14ac:dyDescent="0.25">
      <c r="B40" s="114" t="s">
        <v>43</v>
      </c>
      <c r="C40" s="117">
        <v>0</v>
      </c>
      <c r="D40" s="117">
        <v>-1460</v>
      </c>
      <c r="E40" s="117">
        <v>1</v>
      </c>
      <c r="F40" s="117">
        <v>-7757</v>
      </c>
      <c r="G40" s="117">
        <v>813</v>
      </c>
      <c r="H40" s="117">
        <v>-99</v>
      </c>
      <c r="I40" s="117">
        <v>49047</v>
      </c>
      <c r="J40" s="117">
        <v>28823</v>
      </c>
      <c r="K40" s="117">
        <v>0</v>
      </c>
      <c r="L40" s="117">
        <v>-16573</v>
      </c>
      <c r="M40" s="117">
        <v>-1839</v>
      </c>
      <c r="N40" s="117">
        <v>3295</v>
      </c>
      <c r="O40" s="117">
        <v>0</v>
      </c>
      <c r="P40" s="117">
        <v>2137</v>
      </c>
      <c r="Q40" s="120">
        <v>56387</v>
      </c>
      <c r="R40" s="131"/>
    </row>
    <row r="41" spans="2:18" ht="21" customHeight="1" x14ac:dyDescent="0.25">
      <c r="B41" s="114" t="s">
        <v>44</v>
      </c>
      <c r="C41" s="117">
        <v>-864</v>
      </c>
      <c r="D41" s="117">
        <v>-6536</v>
      </c>
      <c r="E41" s="117">
        <v>271</v>
      </c>
      <c r="F41" s="117">
        <v>80</v>
      </c>
      <c r="G41" s="117">
        <v>1147</v>
      </c>
      <c r="H41" s="117">
        <v>846</v>
      </c>
      <c r="I41" s="117">
        <v>20482</v>
      </c>
      <c r="J41" s="117">
        <v>12333</v>
      </c>
      <c r="K41" s="117">
        <v>2129</v>
      </c>
      <c r="L41" s="117">
        <v>1873</v>
      </c>
      <c r="M41" s="117">
        <v>-1093</v>
      </c>
      <c r="N41" s="117">
        <v>2154</v>
      </c>
      <c r="O41" s="117">
        <v>16</v>
      </c>
      <c r="P41" s="117">
        <v>-778</v>
      </c>
      <c r="Q41" s="120">
        <v>32061</v>
      </c>
      <c r="R41" s="131"/>
    </row>
    <row r="42" spans="2:18" ht="21" customHeight="1" x14ac:dyDescent="0.25">
      <c r="B42" s="114" t="s">
        <v>45</v>
      </c>
      <c r="C42" s="117">
        <v>0</v>
      </c>
      <c r="D42" s="117">
        <v>-25090</v>
      </c>
      <c r="E42" s="117">
        <v>21437</v>
      </c>
      <c r="F42" s="117">
        <v>-21222</v>
      </c>
      <c r="G42" s="117">
        <v>10187</v>
      </c>
      <c r="H42" s="117">
        <v>-3881</v>
      </c>
      <c r="I42" s="117">
        <v>150984</v>
      </c>
      <c r="J42" s="117">
        <v>118026</v>
      </c>
      <c r="K42" s="117">
        <v>0</v>
      </c>
      <c r="L42" s="117">
        <v>16102</v>
      </c>
      <c r="M42" s="117">
        <v>17067</v>
      </c>
      <c r="N42" s="117">
        <v>50460</v>
      </c>
      <c r="O42" s="117">
        <v>412705</v>
      </c>
      <c r="P42" s="117">
        <v>-32635</v>
      </c>
      <c r="Q42" s="120">
        <v>714138</v>
      </c>
      <c r="R42" s="131"/>
    </row>
    <row r="43" spans="2:18" ht="21" customHeight="1" x14ac:dyDescent="0.25">
      <c r="B43" s="114" t="s">
        <v>46</v>
      </c>
      <c r="C43" s="117">
        <v>0</v>
      </c>
      <c r="D43" s="117">
        <v>0</v>
      </c>
      <c r="E43" s="117">
        <v>0</v>
      </c>
      <c r="F43" s="117">
        <v>0</v>
      </c>
      <c r="G43" s="117">
        <v>0</v>
      </c>
      <c r="H43" s="117">
        <v>0</v>
      </c>
      <c r="I43" s="117">
        <v>0</v>
      </c>
      <c r="J43" s="117">
        <v>0</v>
      </c>
      <c r="K43" s="117">
        <v>0</v>
      </c>
      <c r="L43" s="117">
        <v>0</v>
      </c>
      <c r="M43" s="117">
        <v>0</v>
      </c>
      <c r="N43" s="117">
        <v>0</v>
      </c>
      <c r="O43" s="117">
        <v>0</v>
      </c>
      <c r="P43" s="117">
        <v>0</v>
      </c>
      <c r="Q43" s="120">
        <v>0</v>
      </c>
      <c r="R43" s="131"/>
    </row>
    <row r="44" spans="2:18" ht="21" customHeight="1" x14ac:dyDescent="0.25">
      <c r="B44" s="118" t="s">
        <v>47</v>
      </c>
      <c r="C44" s="119">
        <f>SUM(C7:C43)</f>
        <v>-42780</v>
      </c>
      <c r="D44" s="119">
        <f t="shared" ref="D44:Q44" si="0">SUM(D7:D43)</f>
        <v>-288501</v>
      </c>
      <c r="E44" s="119">
        <f t="shared" si="0"/>
        <v>171430</v>
      </c>
      <c r="F44" s="119">
        <f t="shared" si="0"/>
        <v>-345837</v>
      </c>
      <c r="G44" s="119">
        <f t="shared" si="0"/>
        <v>123831</v>
      </c>
      <c r="H44" s="119">
        <f t="shared" si="0"/>
        <v>105614</v>
      </c>
      <c r="I44" s="119">
        <f t="shared" si="0"/>
        <v>1888910</v>
      </c>
      <c r="J44" s="119">
        <f t="shared" si="0"/>
        <v>1785814</v>
      </c>
      <c r="K44" s="119">
        <f t="shared" si="0"/>
        <v>538919</v>
      </c>
      <c r="L44" s="119">
        <f t="shared" si="0"/>
        <v>301579</v>
      </c>
      <c r="M44" s="119">
        <f t="shared" si="0"/>
        <v>201515</v>
      </c>
      <c r="N44" s="119">
        <f t="shared" si="0"/>
        <v>1022379</v>
      </c>
      <c r="O44" s="119">
        <f t="shared" si="0"/>
        <v>1461518</v>
      </c>
      <c r="P44" s="119">
        <f t="shared" si="0"/>
        <v>-105056</v>
      </c>
      <c r="Q44" s="119">
        <f t="shared" si="0"/>
        <v>6819336</v>
      </c>
      <c r="R44" s="131"/>
    </row>
    <row r="45" spans="2:18" ht="21" customHeight="1" x14ac:dyDescent="0.25">
      <c r="B45" s="279" t="s">
        <v>48</v>
      </c>
      <c r="C45" s="279"/>
      <c r="D45" s="279"/>
      <c r="E45" s="279"/>
      <c r="F45" s="279"/>
      <c r="G45" s="279"/>
      <c r="H45" s="279"/>
      <c r="I45" s="279"/>
      <c r="J45" s="279"/>
      <c r="K45" s="279"/>
      <c r="L45" s="279"/>
      <c r="M45" s="279"/>
      <c r="N45" s="279"/>
      <c r="O45" s="279"/>
      <c r="P45" s="279"/>
      <c r="Q45" s="279"/>
      <c r="R45" s="132"/>
    </row>
    <row r="46" spans="2:18" ht="21" customHeight="1" x14ac:dyDescent="0.25">
      <c r="B46" s="114" t="s">
        <v>49</v>
      </c>
      <c r="C46" s="117">
        <v>2611</v>
      </c>
      <c r="D46" s="117">
        <v>63797</v>
      </c>
      <c r="E46" s="117">
        <v>274</v>
      </c>
      <c r="F46" s="117">
        <v>195179</v>
      </c>
      <c r="G46" s="117">
        <v>7138</v>
      </c>
      <c r="H46" s="117">
        <v>16276</v>
      </c>
      <c r="I46" s="117">
        <v>11</v>
      </c>
      <c r="J46" s="117">
        <v>7168</v>
      </c>
      <c r="K46" s="117">
        <v>0</v>
      </c>
      <c r="L46" s="117">
        <v>12792</v>
      </c>
      <c r="M46" s="117">
        <v>0</v>
      </c>
      <c r="N46" s="117">
        <v>349</v>
      </c>
      <c r="O46" s="117">
        <v>169254</v>
      </c>
      <c r="P46" s="117">
        <v>41714</v>
      </c>
      <c r="Q46" s="120">
        <v>516564</v>
      </c>
      <c r="R46" s="131"/>
    </row>
    <row r="47" spans="2:18" ht="21" customHeight="1" x14ac:dyDescent="0.25">
      <c r="B47" s="114" t="s">
        <v>68</v>
      </c>
      <c r="C47" s="117">
        <v>69</v>
      </c>
      <c r="D47" s="117">
        <v>86139</v>
      </c>
      <c r="E47" s="117">
        <v>0</v>
      </c>
      <c r="F47" s="117">
        <v>422137</v>
      </c>
      <c r="G47" s="117">
        <v>1932</v>
      </c>
      <c r="H47" s="117">
        <v>61575</v>
      </c>
      <c r="I47" s="117">
        <v>0</v>
      </c>
      <c r="J47" s="117">
        <v>12983</v>
      </c>
      <c r="K47" s="117">
        <v>0</v>
      </c>
      <c r="L47" s="117">
        <v>7106</v>
      </c>
      <c r="M47" s="117">
        <v>0</v>
      </c>
      <c r="N47" s="117">
        <v>0</v>
      </c>
      <c r="O47" s="117">
        <v>84167</v>
      </c>
      <c r="P47" s="117">
        <v>149369</v>
      </c>
      <c r="Q47" s="120">
        <v>825478</v>
      </c>
      <c r="R47" s="131"/>
    </row>
    <row r="48" spans="2:18" ht="21" customHeight="1" x14ac:dyDescent="0.25">
      <c r="B48" s="114" t="s">
        <v>50</v>
      </c>
      <c r="C48" s="117">
        <v>6546</v>
      </c>
      <c r="D48" s="117">
        <v>241325</v>
      </c>
      <c r="E48" s="117">
        <v>2596</v>
      </c>
      <c r="F48" s="117">
        <v>1100526</v>
      </c>
      <c r="G48" s="117">
        <v>51238</v>
      </c>
      <c r="H48" s="117">
        <v>164397</v>
      </c>
      <c r="I48" s="117">
        <v>1606</v>
      </c>
      <c r="J48" s="117">
        <v>65350</v>
      </c>
      <c r="K48" s="117">
        <v>0</v>
      </c>
      <c r="L48" s="117">
        <v>125719</v>
      </c>
      <c r="M48" s="117">
        <v>196074</v>
      </c>
      <c r="N48" s="117">
        <v>1869</v>
      </c>
      <c r="O48" s="117">
        <v>834669</v>
      </c>
      <c r="P48" s="117">
        <v>425986</v>
      </c>
      <c r="Q48" s="120">
        <v>3217901</v>
      </c>
      <c r="R48" s="131"/>
    </row>
    <row r="49" spans="2:19" ht="21" customHeight="1" x14ac:dyDescent="0.25">
      <c r="B49" s="118" t="s">
        <v>47</v>
      </c>
      <c r="C49" s="119">
        <f>SUM(C46:C48)</f>
        <v>9226</v>
      </c>
      <c r="D49" s="119">
        <f t="shared" ref="D49:Q49" si="1">SUM(D46:D48)</f>
        <v>391261</v>
      </c>
      <c r="E49" s="119">
        <f t="shared" si="1"/>
        <v>2870</v>
      </c>
      <c r="F49" s="119">
        <f t="shared" si="1"/>
        <v>1717842</v>
      </c>
      <c r="G49" s="119">
        <f t="shared" si="1"/>
        <v>60308</v>
      </c>
      <c r="H49" s="119">
        <f t="shared" si="1"/>
        <v>242248</v>
      </c>
      <c r="I49" s="119">
        <f t="shared" si="1"/>
        <v>1617</v>
      </c>
      <c r="J49" s="119">
        <f t="shared" si="1"/>
        <v>85501</v>
      </c>
      <c r="K49" s="119">
        <f t="shared" si="1"/>
        <v>0</v>
      </c>
      <c r="L49" s="119">
        <f t="shared" si="1"/>
        <v>145617</v>
      </c>
      <c r="M49" s="119">
        <f t="shared" si="1"/>
        <v>196074</v>
      </c>
      <c r="N49" s="119">
        <f t="shared" si="1"/>
        <v>2218</v>
      </c>
      <c r="O49" s="119">
        <f t="shared" si="1"/>
        <v>1088090</v>
      </c>
      <c r="P49" s="119">
        <f t="shared" si="1"/>
        <v>617069</v>
      </c>
      <c r="Q49" s="119">
        <f t="shared" si="1"/>
        <v>4559943</v>
      </c>
      <c r="R49" s="131"/>
    </row>
    <row r="50" spans="2:19" ht="20.25" customHeight="1" x14ac:dyDescent="0.25">
      <c r="B50" s="280" t="s">
        <v>52</v>
      </c>
      <c r="C50" s="280"/>
      <c r="D50" s="280"/>
      <c r="E50" s="280"/>
      <c r="F50" s="280"/>
      <c r="G50" s="280"/>
      <c r="H50" s="280"/>
      <c r="I50" s="280"/>
      <c r="J50" s="280"/>
      <c r="K50" s="280"/>
      <c r="L50" s="280"/>
      <c r="M50" s="280"/>
      <c r="N50" s="280"/>
      <c r="O50" s="280"/>
      <c r="P50" s="280"/>
      <c r="Q50" s="280"/>
      <c r="R50" s="208"/>
      <c r="S50" s="10"/>
    </row>
    <row r="51" spans="2:19" x14ac:dyDescent="0.25">
      <c r="B51" s="11"/>
    </row>
    <row r="52" spans="2:19" x14ac:dyDescent="0.25">
      <c r="B52" s="11"/>
    </row>
    <row r="53" spans="2:19" x14ac:dyDescent="0.25">
      <c r="B53" s="11"/>
    </row>
    <row r="54" spans="2:19" x14ac:dyDescent="0.25">
      <c r="B54" s="11"/>
    </row>
    <row r="55" spans="2:19" x14ac:dyDescent="0.25">
      <c r="B55" s="11"/>
    </row>
    <row r="56" spans="2:19" x14ac:dyDescent="0.25">
      <c r="B56" s="11"/>
    </row>
  </sheetData>
  <sheetProtection password="E931" sheet="1" objects="1" scenarios="1"/>
  <mergeCells count="4">
    <mergeCell ref="B4:Q4"/>
    <mergeCell ref="B6:Q6"/>
    <mergeCell ref="B45:Q45"/>
    <mergeCell ref="B50:Q50"/>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R56"/>
  <sheetViews>
    <sheetView workbookViewId="0">
      <selection activeCell="C47" sqref="C47"/>
    </sheetView>
  </sheetViews>
  <sheetFormatPr defaultRowHeight="15" x14ac:dyDescent="0.25"/>
  <cols>
    <col min="1" max="1" width="12.42578125" style="11" customWidth="1"/>
    <col min="2" max="2" width="51.28515625" style="24" customWidth="1"/>
    <col min="3" max="17" width="21.5703125" style="11" customWidth="1"/>
    <col min="18" max="18" width="6.140625" style="11" bestFit="1" customWidth="1"/>
    <col min="19" max="16384" width="9.140625" style="11"/>
  </cols>
  <sheetData>
    <row r="3" spans="2:18" ht="5.25" customHeight="1" x14ac:dyDescent="0.25"/>
    <row r="4" spans="2:18" ht="21" customHeight="1" x14ac:dyDescent="0.25">
      <c r="B4" s="277" t="s">
        <v>286</v>
      </c>
      <c r="C4" s="277"/>
      <c r="D4" s="277"/>
      <c r="E4" s="277"/>
      <c r="F4" s="277"/>
      <c r="G4" s="277"/>
      <c r="H4" s="277"/>
      <c r="I4" s="277"/>
      <c r="J4" s="277"/>
      <c r="K4" s="277"/>
      <c r="L4" s="277"/>
      <c r="M4" s="277"/>
      <c r="N4" s="277"/>
      <c r="O4" s="277"/>
      <c r="P4" s="277"/>
      <c r="Q4" s="277"/>
      <c r="R4" s="13"/>
    </row>
    <row r="5" spans="2:18" ht="28.5" customHeight="1" x14ac:dyDescent="0.25">
      <c r="B5" s="97" t="s">
        <v>0</v>
      </c>
      <c r="C5" s="100" t="s">
        <v>91</v>
      </c>
      <c r="D5" s="100" t="s">
        <v>92</v>
      </c>
      <c r="E5" s="100" t="s">
        <v>93</v>
      </c>
      <c r="F5" s="100" t="s">
        <v>94</v>
      </c>
      <c r="G5" s="100" t="s">
        <v>95</v>
      </c>
      <c r="H5" s="100" t="s">
        <v>96</v>
      </c>
      <c r="I5" s="100" t="s">
        <v>97</v>
      </c>
      <c r="J5" s="100" t="s">
        <v>98</v>
      </c>
      <c r="K5" s="100" t="s">
        <v>99</v>
      </c>
      <c r="L5" s="100" t="s">
        <v>100</v>
      </c>
      <c r="M5" s="100" t="s">
        <v>101</v>
      </c>
      <c r="N5" s="100" t="s">
        <v>102</v>
      </c>
      <c r="O5" s="100" t="s">
        <v>103</v>
      </c>
      <c r="P5" s="100" t="s">
        <v>104</v>
      </c>
      <c r="Q5" s="100" t="s">
        <v>105</v>
      </c>
      <c r="R5" s="121"/>
    </row>
    <row r="6" spans="2:18" ht="21" customHeight="1" x14ac:dyDescent="0.25">
      <c r="B6" s="278" t="s">
        <v>16</v>
      </c>
      <c r="C6" s="278"/>
      <c r="D6" s="278"/>
      <c r="E6" s="278"/>
      <c r="F6" s="278"/>
      <c r="G6" s="278"/>
      <c r="H6" s="278"/>
      <c r="I6" s="278"/>
      <c r="J6" s="278"/>
      <c r="K6" s="278"/>
      <c r="L6" s="278"/>
      <c r="M6" s="278"/>
      <c r="N6" s="278"/>
      <c r="O6" s="278"/>
      <c r="P6" s="278"/>
      <c r="Q6" s="278"/>
      <c r="R6" s="121"/>
    </row>
    <row r="7" spans="2:18" ht="18.75" customHeight="1" x14ac:dyDescent="0.25">
      <c r="B7" s="114" t="s">
        <v>17</v>
      </c>
      <c r="C7" s="117">
        <v>0</v>
      </c>
      <c r="D7" s="117">
        <v>0</v>
      </c>
      <c r="E7" s="117">
        <v>5341</v>
      </c>
      <c r="F7" s="117">
        <v>0</v>
      </c>
      <c r="G7" s="117">
        <v>1702</v>
      </c>
      <c r="H7" s="117">
        <v>1170</v>
      </c>
      <c r="I7" s="117">
        <v>0</v>
      </c>
      <c r="J7" s="117">
        <v>0</v>
      </c>
      <c r="K7" s="117">
        <v>0</v>
      </c>
      <c r="L7" s="117">
        <v>17959</v>
      </c>
      <c r="M7" s="117">
        <v>899</v>
      </c>
      <c r="N7" s="117">
        <v>16977</v>
      </c>
      <c r="O7" s="117">
        <v>5162971</v>
      </c>
      <c r="P7" s="117">
        <v>12569</v>
      </c>
      <c r="Q7" s="120">
        <v>5219588</v>
      </c>
      <c r="R7" s="131"/>
    </row>
    <row r="8" spans="2:18" ht="21" customHeight="1" x14ac:dyDescent="0.25">
      <c r="B8" s="114" t="s">
        <v>18</v>
      </c>
      <c r="C8" s="117">
        <v>0</v>
      </c>
      <c r="D8" s="117">
        <v>146697</v>
      </c>
      <c r="E8" s="117">
        <v>3278</v>
      </c>
      <c r="F8" s="117">
        <v>49896</v>
      </c>
      <c r="G8" s="117">
        <v>19801</v>
      </c>
      <c r="H8" s="117">
        <v>2590</v>
      </c>
      <c r="I8" s="117">
        <v>883139</v>
      </c>
      <c r="J8" s="117">
        <v>631553</v>
      </c>
      <c r="K8" s="117">
        <v>66491</v>
      </c>
      <c r="L8" s="117">
        <v>376587</v>
      </c>
      <c r="M8" s="117">
        <v>15793</v>
      </c>
      <c r="N8" s="117">
        <v>124690</v>
      </c>
      <c r="O8" s="117">
        <v>0</v>
      </c>
      <c r="P8" s="117">
        <v>98954</v>
      </c>
      <c r="Q8" s="120">
        <v>2419469</v>
      </c>
      <c r="R8" s="131"/>
    </row>
    <row r="9" spans="2:18" ht="21" customHeight="1" x14ac:dyDescent="0.25">
      <c r="B9" s="114" t="s">
        <v>19</v>
      </c>
      <c r="C9" s="117">
        <v>2566</v>
      </c>
      <c r="D9" s="117">
        <v>34233</v>
      </c>
      <c r="E9" s="117">
        <v>100365</v>
      </c>
      <c r="F9" s="117">
        <v>23890</v>
      </c>
      <c r="G9" s="117">
        <v>363500</v>
      </c>
      <c r="H9" s="117">
        <v>23941</v>
      </c>
      <c r="I9" s="117">
        <v>456777</v>
      </c>
      <c r="J9" s="117">
        <v>178872</v>
      </c>
      <c r="K9" s="117">
        <v>0</v>
      </c>
      <c r="L9" s="117">
        <v>278773</v>
      </c>
      <c r="M9" s="117">
        <v>80036</v>
      </c>
      <c r="N9" s="117">
        <v>-59152</v>
      </c>
      <c r="O9" s="117">
        <v>0</v>
      </c>
      <c r="P9" s="117">
        <v>0</v>
      </c>
      <c r="Q9" s="120">
        <v>1483800</v>
      </c>
      <c r="R9" s="131"/>
    </row>
    <row r="10" spans="2:18" ht="21" customHeight="1" x14ac:dyDescent="0.25">
      <c r="B10" s="114" t="s">
        <v>202</v>
      </c>
      <c r="C10" s="117">
        <v>100</v>
      </c>
      <c r="D10" s="117">
        <v>2360</v>
      </c>
      <c r="E10" s="117">
        <v>10224</v>
      </c>
      <c r="F10" s="117">
        <v>9581</v>
      </c>
      <c r="G10" s="117">
        <v>1791</v>
      </c>
      <c r="H10" s="117">
        <v>30551</v>
      </c>
      <c r="I10" s="117">
        <v>36697</v>
      </c>
      <c r="J10" s="117">
        <v>17723</v>
      </c>
      <c r="K10" s="117">
        <v>0</v>
      </c>
      <c r="L10" s="117">
        <v>1533</v>
      </c>
      <c r="M10" s="117">
        <v>128</v>
      </c>
      <c r="N10" s="117">
        <v>25109</v>
      </c>
      <c r="O10" s="117">
        <v>0</v>
      </c>
      <c r="P10" s="117">
        <v>-6398</v>
      </c>
      <c r="Q10" s="120">
        <v>129398</v>
      </c>
      <c r="R10" s="131"/>
    </row>
    <row r="11" spans="2:18" ht="21" customHeight="1" x14ac:dyDescent="0.25">
      <c r="B11" s="114" t="s">
        <v>20</v>
      </c>
      <c r="C11" s="117">
        <v>-2</v>
      </c>
      <c r="D11" s="117">
        <v>54934</v>
      </c>
      <c r="E11" s="117">
        <v>54634</v>
      </c>
      <c r="F11" s="117">
        <v>120034</v>
      </c>
      <c r="G11" s="117">
        <v>60351</v>
      </c>
      <c r="H11" s="117">
        <v>127391</v>
      </c>
      <c r="I11" s="117">
        <v>1228265</v>
      </c>
      <c r="J11" s="117">
        <v>1372713</v>
      </c>
      <c r="K11" s="117">
        <v>0</v>
      </c>
      <c r="L11" s="117">
        <v>115941</v>
      </c>
      <c r="M11" s="117">
        <v>142382</v>
      </c>
      <c r="N11" s="117">
        <v>588185</v>
      </c>
      <c r="O11" s="117">
        <v>1976069</v>
      </c>
      <c r="P11" s="117">
        <v>174354</v>
      </c>
      <c r="Q11" s="120">
        <v>6015251</v>
      </c>
      <c r="R11" s="131"/>
    </row>
    <row r="12" spans="2:18" ht="21" customHeight="1" x14ac:dyDescent="0.25">
      <c r="B12" s="114" t="s">
        <v>194</v>
      </c>
      <c r="C12" s="117">
        <v>0</v>
      </c>
      <c r="D12" s="117">
        <v>45855</v>
      </c>
      <c r="E12" s="117">
        <v>96733</v>
      </c>
      <c r="F12" s="117">
        <v>159601</v>
      </c>
      <c r="G12" s="117">
        <v>51530</v>
      </c>
      <c r="H12" s="117">
        <v>111630</v>
      </c>
      <c r="I12" s="117">
        <v>1273907</v>
      </c>
      <c r="J12" s="117">
        <v>1127804</v>
      </c>
      <c r="K12" s="117">
        <v>0</v>
      </c>
      <c r="L12" s="117">
        <v>414312</v>
      </c>
      <c r="M12" s="117">
        <v>189303</v>
      </c>
      <c r="N12" s="117">
        <v>191901</v>
      </c>
      <c r="O12" s="117">
        <v>2520099</v>
      </c>
      <c r="P12" s="117">
        <v>662817</v>
      </c>
      <c r="Q12" s="120">
        <v>6845492</v>
      </c>
      <c r="R12" s="131"/>
    </row>
    <row r="13" spans="2:18" ht="21" customHeight="1" x14ac:dyDescent="0.25">
      <c r="B13" s="114" t="s">
        <v>21</v>
      </c>
      <c r="C13" s="117">
        <v>0</v>
      </c>
      <c r="D13" s="117">
        <v>-5259</v>
      </c>
      <c r="E13" s="117">
        <v>10874</v>
      </c>
      <c r="F13" s="117">
        <v>11362</v>
      </c>
      <c r="G13" s="117">
        <v>6815</v>
      </c>
      <c r="H13" s="117">
        <v>23118</v>
      </c>
      <c r="I13" s="117">
        <v>468757</v>
      </c>
      <c r="J13" s="117">
        <v>387843</v>
      </c>
      <c r="K13" s="117">
        <v>0</v>
      </c>
      <c r="L13" s="117">
        <v>17553</v>
      </c>
      <c r="M13" s="117">
        <v>35959</v>
      </c>
      <c r="N13" s="117">
        <v>91639</v>
      </c>
      <c r="O13" s="117">
        <v>0</v>
      </c>
      <c r="P13" s="117">
        <v>10707</v>
      </c>
      <c r="Q13" s="120">
        <v>1059368</v>
      </c>
      <c r="R13" s="131"/>
    </row>
    <row r="14" spans="2:18" ht="21" customHeight="1" x14ac:dyDescent="0.25">
      <c r="B14" s="114" t="s">
        <v>22</v>
      </c>
      <c r="C14" s="117">
        <v>0</v>
      </c>
      <c r="D14" s="117">
        <v>98063</v>
      </c>
      <c r="E14" s="117">
        <v>84448</v>
      </c>
      <c r="F14" s="117">
        <v>273749</v>
      </c>
      <c r="G14" s="117">
        <v>85801</v>
      </c>
      <c r="H14" s="117">
        <v>76563</v>
      </c>
      <c r="I14" s="117">
        <v>2300935</v>
      </c>
      <c r="J14" s="117">
        <v>2473249</v>
      </c>
      <c r="K14" s="117">
        <v>0</v>
      </c>
      <c r="L14" s="117">
        <v>268693</v>
      </c>
      <c r="M14" s="117">
        <v>413743</v>
      </c>
      <c r="N14" s="117">
        <v>319119</v>
      </c>
      <c r="O14" s="117">
        <v>1903541</v>
      </c>
      <c r="P14" s="117">
        <v>55572</v>
      </c>
      <c r="Q14" s="120">
        <v>8353475</v>
      </c>
      <c r="R14" s="131"/>
    </row>
    <row r="15" spans="2:18" ht="21" customHeight="1" x14ac:dyDescent="0.25">
      <c r="B15" s="114" t="s">
        <v>23</v>
      </c>
      <c r="C15" s="117">
        <v>0</v>
      </c>
      <c r="D15" s="117">
        <v>13881</v>
      </c>
      <c r="E15" s="117">
        <v>2166</v>
      </c>
      <c r="F15" s="117">
        <v>26641</v>
      </c>
      <c r="G15" s="117">
        <v>5883</v>
      </c>
      <c r="H15" s="117">
        <v>30389</v>
      </c>
      <c r="I15" s="117">
        <v>105986</v>
      </c>
      <c r="J15" s="117">
        <v>53227</v>
      </c>
      <c r="K15" s="117">
        <v>0</v>
      </c>
      <c r="L15" s="117">
        <v>41</v>
      </c>
      <c r="M15" s="117">
        <v>-5818</v>
      </c>
      <c r="N15" s="117">
        <v>12266</v>
      </c>
      <c r="O15" s="117">
        <v>0</v>
      </c>
      <c r="P15" s="117">
        <v>21916</v>
      </c>
      <c r="Q15" s="120">
        <v>266577</v>
      </c>
      <c r="R15" s="131"/>
    </row>
    <row r="16" spans="2:18" ht="21" customHeight="1" x14ac:dyDescent="0.25">
      <c r="B16" s="114" t="s">
        <v>24</v>
      </c>
      <c r="C16" s="117">
        <v>0</v>
      </c>
      <c r="D16" s="117">
        <v>0</v>
      </c>
      <c r="E16" s="117">
        <v>0</v>
      </c>
      <c r="F16" s="117">
        <v>0</v>
      </c>
      <c r="G16" s="117">
        <v>0</v>
      </c>
      <c r="H16" s="117">
        <v>0</v>
      </c>
      <c r="I16" s="117">
        <v>132761</v>
      </c>
      <c r="J16" s="117">
        <v>36627</v>
      </c>
      <c r="K16" s="117">
        <v>3042508</v>
      </c>
      <c r="L16" s="117">
        <v>0</v>
      </c>
      <c r="M16" s="117">
        <v>0</v>
      </c>
      <c r="N16" s="117">
        <v>0</v>
      </c>
      <c r="O16" s="117">
        <v>0</v>
      </c>
      <c r="P16" s="117">
        <v>0</v>
      </c>
      <c r="Q16" s="120">
        <v>3211896</v>
      </c>
      <c r="R16" s="131"/>
    </row>
    <row r="17" spans="2:18" ht="21" customHeight="1" x14ac:dyDescent="0.25">
      <c r="B17" s="114" t="s">
        <v>25</v>
      </c>
      <c r="C17" s="117">
        <v>17</v>
      </c>
      <c r="D17" s="117">
        <v>-7969</v>
      </c>
      <c r="E17" s="117">
        <v>19725</v>
      </c>
      <c r="F17" s="117">
        <v>56625</v>
      </c>
      <c r="G17" s="117">
        <v>11550</v>
      </c>
      <c r="H17" s="117">
        <v>50645</v>
      </c>
      <c r="I17" s="117">
        <v>432153</v>
      </c>
      <c r="J17" s="117">
        <v>636912</v>
      </c>
      <c r="K17" s="117">
        <v>43348</v>
      </c>
      <c r="L17" s="117">
        <v>13258</v>
      </c>
      <c r="M17" s="117">
        <v>67837</v>
      </c>
      <c r="N17" s="117">
        <v>180525</v>
      </c>
      <c r="O17" s="117">
        <v>0</v>
      </c>
      <c r="P17" s="117">
        <v>7512</v>
      </c>
      <c r="Q17" s="120">
        <v>1512139</v>
      </c>
      <c r="R17" s="131"/>
    </row>
    <row r="18" spans="2:18" ht="21" customHeight="1" x14ac:dyDescent="0.25">
      <c r="B18" s="114" t="s">
        <v>26</v>
      </c>
      <c r="C18" s="117">
        <v>0</v>
      </c>
      <c r="D18" s="117">
        <v>50639</v>
      </c>
      <c r="E18" s="117">
        <v>20390</v>
      </c>
      <c r="F18" s="117">
        <v>93564</v>
      </c>
      <c r="G18" s="117">
        <v>27744</v>
      </c>
      <c r="H18" s="117">
        <v>55691</v>
      </c>
      <c r="I18" s="117">
        <v>478753</v>
      </c>
      <c r="J18" s="117">
        <v>378857</v>
      </c>
      <c r="K18" s="117">
        <v>0</v>
      </c>
      <c r="L18" s="117">
        <v>86973</v>
      </c>
      <c r="M18" s="117">
        <v>48542</v>
      </c>
      <c r="N18" s="117">
        <v>109875</v>
      </c>
      <c r="O18" s="117">
        <v>371261</v>
      </c>
      <c r="P18" s="117">
        <v>6636</v>
      </c>
      <c r="Q18" s="120">
        <v>1728924</v>
      </c>
      <c r="R18" s="131"/>
    </row>
    <row r="19" spans="2:18" ht="21" customHeight="1" x14ac:dyDescent="0.25">
      <c r="B19" s="114" t="s">
        <v>27</v>
      </c>
      <c r="C19" s="117">
        <v>690</v>
      </c>
      <c r="D19" s="117">
        <v>61224</v>
      </c>
      <c r="E19" s="117">
        <v>65757</v>
      </c>
      <c r="F19" s="117">
        <v>127484</v>
      </c>
      <c r="G19" s="117">
        <v>66896</v>
      </c>
      <c r="H19" s="117">
        <v>164155</v>
      </c>
      <c r="I19" s="117">
        <v>475005</v>
      </c>
      <c r="J19" s="117">
        <v>500654</v>
      </c>
      <c r="K19" s="117">
        <v>74367</v>
      </c>
      <c r="L19" s="117">
        <v>47779</v>
      </c>
      <c r="M19" s="117">
        <v>310552</v>
      </c>
      <c r="N19" s="117">
        <v>450179</v>
      </c>
      <c r="O19" s="117">
        <v>316835</v>
      </c>
      <c r="P19" s="117">
        <v>46591</v>
      </c>
      <c r="Q19" s="120">
        <v>2708168</v>
      </c>
      <c r="R19" s="131"/>
    </row>
    <row r="20" spans="2:18" ht="21" customHeight="1" x14ac:dyDescent="0.25">
      <c r="B20" s="114" t="s">
        <v>28</v>
      </c>
      <c r="C20" s="117">
        <v>49111</v>
      </c>
      <c r="D20" s="117">
        <v>55896</v>
      </c>
      <c r="E20" s="117">
        <v>49348</v>
      </c>
      <c r="F20" s="117">
        <v>203196</v>
      </c>
      <c r="G20" s="117">
        <v>-29511</v>
      </c>
      <c r="H20" s="117">
        <v>183639</v>
      </c>
      <c r="I20" s="117">
        <v>724894</v>
      </c>
      <c r="J20" s="117">
        <v>753963</v>
      </c>
      <c r="K20" s="117">
        <v>0</v>
      </c>
      <c r="L20" s="117">
        <v>25070</v>
      </c>
      <c r="M20" s="117">
        <v>168042</v>
      </c>
      <c r="N20" s="117">
        <v>323747</v>
      </c>
      <c r="O20" s="117">
        <v>0</v>
      </c>
      <c r="P20" s="117">
        <v>45504</v>
      </c>
      <c r="Q20" s="120">
        <v>2552898</v>
      </c>
      <c r="R20" s="131"/>
    </row>
    <row r="21" spans="2:18" ht="21" customHeight="1" x14ac:dyDescent="0.25">
      <c r="B21" s="114" t="s">
        <v>29</v>
      </c>
      <c r="C21" s="117">
        <v>1245</v>
      </c>
      <c r="D21" s="117">
        <v>42615</v>
      </c>
      <c r="E21" s="117">
        <v>134606</v>
      </c>
      <c r="F21" s="117">
        <v>121877</v>
      </c>
      <c r="G21" s="117">
        <v>119013</v>
      </c>
      <c r="H21" s="117">
        <v>70236</v>
      </c>
      <c r="I21" s="117">
        <v>800012</v>
      </c>
      <c r="J21" s="117">
        <v>594255</v>
      </c>
      <c r="K21" s="117">
        <v>7423</v>
      </c>
      <c r="L21" s="117">
        <v>183896</v>
      </c>
      <c r="M21" s="117">
        <v>139170</v>
      </c>
      <c r="N21" s="117">
        <v>308094</v>
      </c>
      <c r="O21" s="117">
        <v>455900</v>
      </c>
      <c r="P21" s="117">
        <v>119658</v>
      </c>
      <c r="Q21" s="120">
        <v>3098001</v>
      </c>
      <c r="R21" s="131"/>
    </row>
    <row r="22" spans="2:18" ht="21" customHeight="1" x14ac:dyDescent="0.25">
      <c r="B22" s="114" t="s">
        <v>30</v>
      </c>
      <c r="C22" s="117">
        <v>5864</v>
      </c>
      <c r="D22" s="117">
        <v>85997</v>
      </c>
      <c r="E22" s="117">
        <v>91055</v>
      </c>
      <c r="F22" s="117">
        <v>166407</v>
      </c>
      <c r="G22" s="117">
        <v>51401</v>
      </c>
      <c r="H22" s="117">
        <v>166584</v>
      </c>
      <c r="I22" s="117">
        <v>1359900</v>
      </c>
      <c r="J22" s="117">
        <v>656292</v>
      </c>
      <c r="K22" s="117">
        <v>0</v>
      </c>
      <c r="L22" s="117">
        <v>133273</v>
      </c>
      <c r="M22" s="117">
        <v>219281</v>
      </c>
      <c r="N22" s="117">
        <v>439853</v>
      </c>
      <c r="O22" s="117">
        <v>352229</v>
      </c>
      <c r="P22" s="117">
        <v>9772</v>
      </c>
      <c r="Q22" s="120">
        <v>3737910</v>
      </c>
      <c r="R22" s="131"/>
    </row>
    <row r="23" spans="2:18" ht="21" customHeight="1" x14ac:dyDescent="0.25">
      <c r="B23" s="114" t="s">
        <v>31</v>
      </c>
      <c r="C23" s="117">
        <v>0</v>
      </c>
      <c r="D23" s="117">
        <v>24397</v>
      </c>
      <c r="E23" s="117">
        <v>18880</v>
      </c>
      <c r="F23" s="117">
        <v>43030</v>
      </c>
      <c r="G23" s="117">
        <v>7252</v>
      </c>
      <c r="H23" s="117">
        <v>71691</v>
      </c>
      <c r="I23" s="117">
        <v>294231</v>
      </c>
      <c r="J23" s="117">
        <v>174314</v>
      </c>
      <c r="K23" s="117">
        <v>0</v>
      </c>
      <c r="L23" s="117">
        <v>11148</v>
      </c>
      <c r="M23" s="117">
        <v>36977</v>
      </c>
      <c r="N23" s="117">
        <v>118806</v>
      </c>
      <c r="O23" s="117">
        <v>0</v>
      </c>
      <c r="P23" s="117">
        <v>39265</v>
      </c>
      <c r="Q23" s="120">
        <v>839989</v>
      </c>
      <c r="R23" s="131"/>
    </row>
    <row r="24" spans="2:18" ht="21" customHeight="1" x14ac:dyDescent="0.25">
      <c r="B24" s="114" t="s">
        <v>32</v>
      </c>
      <c r="C24" s="117">
        <v>0</v>
      </c>
      <c r="D24" s="117">
        <v>-150</v>
      </c>
      <c r="E24" s="117">
        <v>-649</v>
      </c>
      <c r="F24" s="117">
        <v>-2757</v>
      </c>
      <c r="G24" s="117">
        <v>7</v>
      </c>
      <c r="H24" s="117">
        <v>-161</v>
      </c>
      <c r="I24" s="117">
        <v>171514</v>
      </c>
      <c r="J24" s="117">
        <v>83136</v>
      </c>
      <c r="K24" s="117">
        <v>1734254</v>
      </c>
      <c r="L24" s="117">
        <v>217</v>
      </c>
      <c r="M24" s="117">
        <v>1144</v>
      </c>
      <c r="N24" s="117">
        <v>-386</v>
      </c>
      <c r="O24" s="117">
        <v>0</v>
      </c>
      <c r="P24" s="117">
        <v>519</v>
      </c>
      <c r="Q24" s="120">
        <v>1986688</v>
      </c>
      <c r="R24" s="131"/>
    </row>
    <row r="25" spans="2:18" ht="21" customHeight="1" x14ac:dyDescent="0.25">
      <c r="B25" s="114" t="s">
        <v>33</v>
      </c>
      <c r="C25" s="117">
        <v>7570</v>
      </c>
      <c r="D25" s="117">
        <v>49173</v>
      </c>
      <c r="E25" s="117">
        <v>50489</v>
      </c>
      <c r="F25" s="117">
        <v>277057</v>
      </c>
      <c r="G25" s="117">
        <v>121402</v>
      </c>
      <c r="H25" s="117">
        <v>110469</v>
      </c>
      <c r="I25" s="117">
        <v>1248580</v>
      </c>
      <c r="J25" s="117">
        <v>728524</v>
      </c>
      <c r="K25" s="117">
        <v>0</v>
      </c>
      <c r="L25" s="117">
        <v>382145</v>
      </c>
      <c r="M25" s="117">
        <v>132453</v>
      </c>
      <c r="N25" s="117">
        <v>72822</v>
      </c>
      <c r="O25" s="117">
        <v>5946035</v>
      </c>
      <c r="P25" s="117">
        <v>74636</v>
      </c>
      <c r="Q25" s="120">
        <v>9201353</v>
      </c>
      <c r="R25" s="131"/>
    </row>
    <row r="26" spans="2:18" ht="21" customHeight="1" x14ac:dyDescent="0.25">
      <c r="B26" s="114" t="s">
        <v>34</v>
      </c>
      <c r="C26" s="117">
        <v>17</v>
      </c>
      <c r="D26" s="117">
        <v>22233</v>
      </c>
      <c r="E26" s="117">
        <v>38935</v>
      </c>
      <c r="F26" s="117">
        <v>103965</v>
      </c>
      <c r="G26" s="117">
        <v>25570</v>
      </c>
      <c r="H26" s="117">
        <v>212271</v>
      </c>
      <c r="I26" s="117">
        <v>337206</v>
      </c>
      <c r="J26" s="117">
        <v>582380</v>
      </c>
      <c r="K26" s="117">
        <v>0</v>
      </c>
      <c r="L26" s="117">
        <v>17282</v>
      </c>
      <c r="M26" s="117">
        <v>104164</v>
      </c>
      <c r="N26" s="117">
        <v>406927</v>
      </c>
      <c r="O26" s="117">
        <v>126547</v>
      </c>
      <c r="P26" s="117">
        <v>6964</v>
      </c>
      <c r="Q26" s="120">
        <v>1984463</v>
      </c>
      <c r="R26" s="131"/>
    </row>
    <row r="27" spans="2:18" ht="21" customHeight="1" x14ac:dyDescent="0.25">
      <c r="B27" s="114" t="s">
        <v>35</v>
      </c>
      <c r="C27" s="117">
        <v>0</v>
      </c>
      <c r="D27" s="117">
        <v>30903</v>
      </c>
      <c r="E27" s="117">
        <v>19741</v>
      </c>
      <c r="F27" s="117">
        <v>46791</v>
      </c>
      <c r="G27" s="117">
        <v>38609</v>
      </c>
      <c r="H27" s="117">
        <v>13493</v>
      </c>
      <c r="I27" s="117">
        <v>805672</v>
      </c>
      <c r="J27" s="117">
        <v>916963</v>
      </c>
      <c r="K27" s="117">
        <v>19759</v>
      </c>
      <c r="L27" s="117">
        <v>6312</v>
      </c>
      <c r="M27" s="117">
        <v>4340</v>
      </c>
      <c r="N27" s="117">
        <v>81457</v>
      </c>
      <c r="O27" s="117">
        <v>0</v>
      </c>
      <c r="P27" s="117">
        <v>22587</v>
      </c>
      <c r="Q27" s="120">
        <v>2006628</v>
      </c>
      <c r="R27" s="131"/>
    </row>
    <row r="28" spans="2:18" ht="21" customHeight="1" x14ac:dyDescent="0.25">
      <c r="B28" s="114" t="s">
        <v>36</v>
      </c>
      <c r="C28" s="117">
        <v>0</v>
      </c>
      <c r="D28" s="117">
        <v>366</v>
      </c>
      <c r="E28" s="117">
        <v>24075</v>
      </c>
      <c r="F28" s="117">
        <v>15384</v>
      </c>
      <c r="G28" s="117">
        <v>65521</v>
      </c>
      <c r="H28" s="117">
        <v>4576</v>
      </c>
      <c r="I28" s="117">
        <v>541600</v>
      </c>
      <c r="J28" s="117">
        <v>1008824</v>
      </c>
      <c r="K28" s="117">
        <v>0</v>
      </c>
      <c r="L28" s="117">
        <v>15623</v>
      </c>
      <c r="M28" s="117">
        <v>12434</v>
      </c>
      <c r="N28" s="117">
        <v>28318</v>
      </c>
      <c r="O28" s="117">
        <v>1580473</v>
      </c>
      <c r="P28" s="117">
        <v>46525</v>
      </c>
      <c r="Q28" s="120">
        <v>3343717</v>
      </c>
      <c r="R28" s="131"/>
    </row>
    <row r="29" spans="2:18" ht="21" customHeight="1" x14ac:dyDescent="0.25">
      <c r="B29" s="114" t="s">
        <v>37</v>
      </c>
      <c r="C29" s="117">
        <v>39</v>
      </c>
      <c r="D29" s="117">
        <v>56699</v>
      </c>
      <c r="E29" s="117">
        <v>25047</v>
      </c>
      <c r="F29" s="117">
        <v>106393</v>
      </c>
      <c r="G29" s="117">
        <v>31209</v>
      </c>
      <c r="H29" s="117">
        <v>127613</v>
      </c>
      <c r="I29" s="117">
        <v>289087</v>
      </c>
      <c r="J29" s="117">
        <v>257550</v>
      </c>
      <c r="K29" s="117">
        <v>0</v>
      </c>
      <c r="L29" s="117">
        <v>21543</v>
      </c>
      <c r="M29" s="117">
        <v>38171</v>
      </c>
      <c r="N29" s="117">
        <v>338281</v>
      </c>
      <c r="O29" s="117">
        <v>0</v>
      </c>
      <c r="P29" s="117">
        <v>32902</v>
      </c>
      <c r="Q29" s="120">
        <v>1324534</v>
      </c>
      <c r="R29" s="131"/>
    </row>
    <row r="30" spans="2:18" ht="21" customHeight="1" x14ac:dyDescent="0.25">
      <c r="B30" s="114" t="s">
        <v>38</v>
      </c>
      <c r="C30" s="117">
        <v>0</v>
      </c>
      <c r="D30" s="117">
        <v>23978</v>
      </c>
      <c r="E30" s="117">
        <v>39111</v>
      </c>
      <c r="F30" s="117">
        <v>71525</v>
      </c>
      <c r="G30" s="117">
        <v>3133</v>
      </c>
      <c r="H30" s="117">
        <v>66979</v>
      </c>
      <c r="I30" s="117">
        <v>561622</v>
      </c>
      <c r="J30" s="117">
        <v>571563</v>
      </c>
      <c r="K30" s="117">
        <v>0</v>
      </c>
      <c r="L30" s="117">
        <v>15846</v>
      </c>
      <c r="M30" s="117">
        <v>53078</v>
      </c>
      <c r="N30" s="117">
        <v>299878</v>
      </c>
      <c r="O30" s="117">
        <v>0</v>
      </c>
      <c r="P30" s="117">
        <v>13331</v>
      </c>
      <c r="Q30" s="120">
        <v>1720043</v>
      </c>
      <c r="R30" s="131"/>
    </row>
    <row r="31" spans="2:18" ht="21" customHeight="1" x14ac:dyDescent="0.25">
      <c r="B31" s="114" t="s">
        <v>196</v>
      </c>
      <c r="C31" s="117">
        <v>0</v>
      </c>
      <c r="D31" s="117">
        <v>8140</v>
      </c>
      <c r="E31" s="117">
        <v>9953</v>
      </c>
      <c r="F31" s="117">
        <v>82353</v>
      </c>
      <c r="G31" s="117">
        <v>14141</v>
      </c>
      <c r="H31" s="117">
        <v>1640</v>
      </c>
      <c r="I31" s="117">
        <v>307825</v>
      </c>
      <c r="J31" s="117">
        <v>248768</v>
      </c>
      <c r="K31" s="117">
        <v>0</v>
      </c>
      <c r="L31" s="117">
        <v>90361</v>
      </c>
      <c r="M31" s="117">
        <v>27781</v>
      </c>
      <c r="N31" s="117">
        <v>68185</v>
      </c>
      <c r="O31" s="117">
        <v>65906</v>
      </c>
      <c r="P31" s="117">
        <v>1534</v>
      </c>
      <c r="Q31" s="120">
        <v>926587</v>
      </c>
      <c r="R31" s="131"/>
    </row>
    <row r="32" spans="2:18" ht="21" customHeight="1" x14ac:dyDescent="0.25">
      <c r="B32" s="114" t="s">
        <v>197</v>
      </c>
      <c r="C32" s="117">
        <v>0</v>
      </c>
      <c r="D32" s="117">
        <v>0</v>
      </c>
      <c r="E32" s="117">
        <v>0</v>
      </c>
      <c r="F32" s="117">
        <v>0</v>
      </c>
      <c r="G32" s="117">
        <v>0</v>
      </c>
      <c r="H32" s="117">
        <v>0</v>
      </c>
      <c r="I32" s="117">
        <v>0</v>
      </c>
      <c r="J32" s="117">
        <v>0</v>
      </c>
      <c r="K32" s="117">
        <v>0</v>
      </c>
      <c r="L32" s="117">
        <v>0</v>
      </c>
      <c r="M32" s="117">
        <v>0</v>
      </c>
      <c r="N32" s="117">
        <v>0</v>
      </c>
      <c r="O32" s="117">
        <v>0</v>
      </c>
      <c r="P32" s="117">
        <v>0</v>
      </c>
      <c r="Q32" s="120">
        <v>0</v>
      </c>
      <c r="R32" s="131"/>
    </row>
    <row r="33" spans="2:18" ht="21" customHeight="1" x14ac:dyDescent="0.25">
      <c r="B33" s="114" t="s">
        <v>214</v>
      </c>
      <c r="C33" s="117">
        <v>0</v>
      </c>
      <c r="D33" s="117">
        <v>1304</v>
      </c>
      <c r="E33" s="117">
        <v>729</v>
      </c>
      <c r="F33" s="117">
        <v>3359</v>
      </c>
      <c r="G33" s="117">
        <v>4492</v>
      </c>
      <c r="H33" s="117">
        <v>7386</v>
      </c>
      <c r="I33" s="117">
        <v>26820</v>
      </c>
      <c r="J33" s="117">
        <v>17454</v>
      </c>
      <c r="K33" s="117">
        <v>0</v>
      </c>
      <c r="L33" s="117">
        <v>6912</v>
      </c>
      <c r="M33" s="117">
        <v>286</v>
      </c>
      <c r="N33" s="117">
        <v>10018</v>
      </c>
      <c r="O33" s="117">
        <v>0</v>
      </c>
      <c r="P33" s="117">
        <v>14403</v>
      </c>
      <c r="Q33" s="120">
        <v>93161</v>
      </c>
      <c r="R33" s="131"/>
    </row>
    <row r="34" spans="2:18" ht="21" customHeight="1" x14ac:dyDescent="0.25">
      <c r="B34" s="114" t="s">
        <v>198</v>
      </c>
      <c r="C34" s="117">
        <v>0</v>
      </c>
      <c r="D34" s="117">
        <v>1497</v>
      </c>
      <c r="E34" s="117">
        <v>1608</v>
      </c>
      <c r="F34" s="117">
        <v>3582</v>
      </c>
      <c r="G34" s="117">
        <v>37056</v>
      </c>
      <c r="H34" s="117">
        <v>5697</v>
      </c>
      <c r="I34" s="117">
        <v>166680</v>
      </c>
      <c r="J34" s="117">
        <v>113528</v>
      </c>
      <c r="K34" s="117">
        <v>0</v>
      </c>
      <c r="L34" s="117">
        <v>65275</v>
      </c>
      <c r="M34" s="117">
        <v>8576</v>
      </c>
      <c r="N34" s="117">
        <v>55985</v>
      </c>
      <c r="O34" s="117">
        <v>1194318</v>
      </c>
      <c r="P34" s="117">
        <v>12254</v>
      </c>
      <c r="Q34" s="120">
        <v>1666056</v>
      </c>
      <c r="R34" s="131"/>
    </row>
    <row r="35" spans="2:18" ht="21" customHeight="1" x14ac:dyDescent="0.25">
      <c r="B35" s="114" t="s">
        <v>199</v>
      </c>
      <c r="C35" s="117">
        <v>0</v>
      </c>
      <c r="D35" s="117">
        <v>21422</v>
      </c>
      <c r="E35" s="117">
        <v>12182</v>
      </c>
      <c r="F35" s="117">
        <v>18543</v>
      </c>
      <c r="G35" s="117">
        <v>2116</v>
      </c>
      <c r="H35" s="117">
        <v>9085</v>
      </c>
      <c r="I35" s="117">
        <v>269104</v>
      </c>
      <c r="J35" s="117">
        <v>169583</v>
      </c>
      <c r="K35" s="117">
        <v>0</v>
      </c>
      <c r="L35" s="117">
        <v>4451</v>
      </c>
      <c r="M35" s="117">
        <v>25325</v>
      </c>
      <c r="N35" s="117">
        <v>101526</v>
      </c>
      <c r="O35" s="117">
        <v>109805</v>
      </c>
      <c r="P35" s="117">
        <v>86240</v>
      </c>
      <c r="Q35" s="120">
        <v>829384</v>
      </c>
      <c r="R35" s="131"/>
    </row>
    <row r="36" spans="2:18" ht="21" customHeight="1" x14ac:dyDescent="0.25">
      <c r="B36" s="114" t="s">
        <v>215</v>
      </c>
      <c r="C36" s="117">
        <v>0</v>
      </c>
      <c r="D36" s="117">
        <v>14619</v>
      </c>
      <c r="E36" s="117">
        <v>9775</v>
      </c>
      <c r="F36" s="117">
        <v>18639</v>
      </c>
      <c r="G36" s="117">
        <v>35954</v>
      </c>
      <c r="H36" s="117">
        <v>17519</v>
      </c>
      <c r="I36" s="117">
        <v>412678</v>
      </c>
      <c r="J36" s="117">
        <v>272840</v>
      </c>
      <c r="K36" s="117">
        <v>130887</v>
      </c>
      <c r="L36" s="117">
        <v>11840</v>
      </c>
      <c r="M36" s="117">
        <v>25005</v>
      </c>
      <c r="N36" s="117">
        <v>50076</v>
      </c>
      <c r="O36" s="117">
        <v>471599</v>
      </c>
      <c r="P36" s="117">
        <v>17175</v>
      </c>
      <c r="Q36" s="120">
        <v>1488607</v>
      </c>
      <c r="R36" s="131"/>
    </row>
    <row r="37" spans="2:18" ht="21" customHeight="1" x14ac:dyDescent="0.25">
      <c r="B37" s="114" t="s">
        <v>40</v>
      </c>
      <c r="C37" s="117">
        <v>0</v>
      </c>
      <c r="D37" s="117">
        <v>8988</v>
      </c>
      <c r="E37" s="117">
        <v>6012</v>
      </c>
      <c r="F37" s="117">
        <v>13412</v>
      </c>
      <c r="G37" s="117">
        <v>10101</v>
      </c>
      <c r="H37" s="117">
        <v>-1089</v>
      </c>
      <c r="I37" s="117">
        <v>148585</v>
      </c>
      <c r="J37" s="117">
        <v>189632</v>
      </c>
      <c r="K37" s="117">
        <v>0</v>
      </c>
      <c r="L37" s="117">
        <v>12605</v>
      </c>
      <c r="M37" s="117">
        <v>26428</v>
      </c>
      <c r="N37" s="117">
        <v>30381</v>
      </c>
      <c r="O37" s="117">
        <v>68076</v>
      </c>
      <c r="P37" s="117">
        <v>-72343</v>
      </c>
      <c r="Q37" s="120">
        <v>440787</v>
      </c>
      <c r="R37" s="131"/>
    </row>
    <row r="38" spans="2:18" ht="21" customHeight="1" x14ac:dyDescent="0.25">
      <c r="B38" s="114" t="s">
        <v>41</v>
      </c>
      <c r="C38" s="117">
        <v>0</v>
      </c>
      <c r="D38" s="117">
        <v>12548</v>
      </c>
      <c r="E38" s="117">
        <v>28969</v>
      </c>
      <c r="F38" s="117">
        <v>52168</v>
      </c>
      <c r="G38" s="117">
        <v>13195</v>
      </c>
      <c r="H38" s="117">
        <v>89104</v>
      </c>
      <c r="I38" s="117">
        <v>153211</v>
      </c>
      <c r="J38" s="117">
        <v>92881</v>
      </c>
      <c r="K38" s="117">
        <v>3049</v>
      </c>
      <c r="L38" s="117">
        <v>12793</v>
      </c>
      <c r="M38" s="117">
        <v>97054</v>
      </c>
      <c r="N38" s="117">
        <v>176312</v>
      </c>
      <c r="O38" s="117">
        <v>7502</v>
      </c>
      <c r="P38" s="117">
        <v>10668</v>
      </c>
      <c r="Q38" s="120">
        <v>749454</v>
      </c>
      <c r="R38" s="131"/>
    </row>
    <row r="39" spans="2:18" ht="21" customHeight="1" x14ac:dyDescent="0.25">
      <c r="B39" s="114" t="s">
        <v>42</v>
      </c>
      <c r="C39" s="117">
        <v>0</v>
      </c>
      <c r="D39" s="117">
        <v>7803</v>
      </c>
      <c r="E39" s="117">
        <v>18199</v>
      </c>
      <c r="F39" s="117">
        <v>38197</v>
      </c>
      <c r="G39" s="117">
        <v>-73146</v>
      </c>
      <c r="H39" s="117">
        <v>9593</v>
      </c>
      <c r="I39" s="117">
        <v>530846</v>
      </c>
      <c r="J39" s="117">
        <v>349096</v>
      </c>
      <c r="K39" s="117">
        <v>0</v>
      </c>
      <c r="L39" s="117">
        <v>34846</v>
      </c>
      <c r="M39" s="117">
        <v>41310</v>
      </c>
      <c r="N39" s="117">
        <v>57343</v>
      </c>
      <c r="O39" s="117">
        <v>0</v>
      </c>
      <c r="P39" s="117">
        <v>1705</v>
      </c>
      <c r="Q39" s="120">
        <v>1015792</v>
      </c>
      <c r="R39" s="131"/>
    </row>
    <row r="40" spans="2:18" ht="21" customHeight="1" x14ac:dyDescent="0.25">
      <c r="B40" s="114" t="s">
        <v>43</v>
      </c>
      <c r="C40" s="117">
        <v>0</v>
      </c>
      <c r="D40" s="117">
        <v>3256</v>
      </c>
      <c r="E40" s="117">
        <v>1408</v>
      </c>
      <c r="F40" s="117">
        <v>9757</v>
      </c>
      <c r="G40" s="117">
        <v>4100</v>
      </c>
      <c r="H40" s="117">
        <v>788</v>
      </c>
      <c r="I40" s="117">
        <v>514668</v>
      </c>
      <c r="J40" s="117">
        <v>325008</v>
      </c>
      <c r="K40" s="117">
        <v>0</v>
      </c>
      <c r="L40" s="117">
        <v>25320</v>
      </c>
      <c r="M40" s="117">
        <v>1762</v>
      </c>
      <c r="N40" s="117">
        <v>35820</v>
      </c>
      <c r="O40" s="117">
        <v>0</v>
      </c>
      <c r="P40" s="117">
        <v>74263</v>
      </c>
      <c r="Q40" s="120">
        <v>996149</v>
      </c>
      <c r="R40" s="131"/>
    </row>
    <row r="41" spans="2:18" ht="21" customHeight="1" x14ac:dyDescent="0.25">
      <c r="B41" s="114" t="s">
        <v>44</v>
      </c>
      <c r="C41" s="117">
        <v>216</v>
      </c>
      <c r="D41" s="117">
        <v>8025</v>
      </c>
      <c r="E41" s="117">
        <v>4256</v>
      </c>
      <c r="F41" s="117">
        <v>11618</v>
      </c>
      <c r="G41" s="117">
        <v>4774</v>
      </c>
      <c r="H41" s="117">
        <v>5580</v>
      </c>
      <c r="I41" s="117">
        <v>275658</v>
      </c>
      <c r="J41" s="117">
        <v>152385</v>
      </c>
      <c r="K41" s="117">
        <v>11260</v>
      </c>
      <c r="L41" s="117">
        <v>11595</v>
      </c>
      <c r="M41" s="117">
        <v>5236</v>
      </c>
      <c r="N41" s="117">
        <v>34817</v>
      </c>
      <c r="O41" s="117">
        <v>349442</v>
      </c>
      <c r="P41" s="117">
        <v>24328</v>
      </c>
      <c r="Q41" s="120">
        <v>899189</v>
      </c>
      <c r="R41" s="131"/>
    </row>
    <row r="42" spans="2:18" ht="21" customHeight="1" x14ac:dyDescent="0.25">
      <c r="B42" s="114" t="s">
        <v>45</v>
      </c>
      <c r="C42" s="117">
        <v>0</v>
      </c>
      <c r="D42" s="117">
        <v>43872</v>
      </c>
      <c r="E42" s="117">
        <v>101208</v>
      </c>
      <c r="F42" s="117">
        <v>235994</v>
      </c>
      <c r="G42" s="117">
        <v>73494</v>
      </c>
      <c r="H42" s="117">
        <v>72067</v>
      </c>
      <c r="I42" s="117">
        <v>1424096</v>
      </c>
      <c r="J42" s="117">
        <v>1170747</v>
      </c>
      <c r="K42" s="117">
        <v>0</v>
      </c>
      <c r="L42" s="117">
        <v>77830</v>
      </c>
      <c r="M42" s="117">
        <v>168210</v>
      </c>
      <c r="N42" s="117">
        <v>254722</v>
      </c>
      <c r="O42" s="117">
        <v>4557555</v>
      </c>
      <c r="P42" s="117">
        <v>8823</v>
      </c>
      <c r="Q42" s="120">
        <v>8188615</v>
      </c>
      <c r="R42" s="131"/>
    </row>
    <row r="43" spans="2:18" ht="21" customHeight="1" x14ac:dyDescent="0.25">
      <c r="B43" s="114" t="s">
        <v>46</v>
      </c>
      <c r="C43" s="117">
        <v>0</v>
      </c>
      <c r="D43" s="117">
        <v>0</v>
      </c>
      <c r="E43" s="117">
        <v>0</v>
      </c>
      <c r="F43" s="117">
        <v>0</v>
      </c>
      <c r="G43" s="117">
        <v>0</v>
      </c>
      <c r="H43" s="117">
        <v>0</v>
      </c>
      <c r="I43" s="117">
        <v>0</v>
      </c>
      <c r="J43" s="117">
        <v>0</v>
      </c>
      <c r="K43" s="117">
        <v>0</v>
      </c>
      <c r="L43" s="117">
        <v>0</v>
      </c>
      <c r="M43" s="117">
        <v>0</v>
      </c>
      <c r="N43" s="117">
        <v>0</v>
      </c>
      <c r="O43" s="117">
        <v>0</v>
      </c>
      <c r="P43" s="117">
        <v>0</v>
      </c>
      <c r="Q43" s="120">
        <v>0</v>
      </c>
      <c r="R43" s="131"/>
    </row>
    <row r="44" spans="2:18" ht="21" customHeight="1" x14ac:dyDescent="0.25">
      <c r="B44" s="118" t="s">
        <v>47</v>
      </c>
      <c r="C44" s="119">
        <f>SUM(C7:C43)</f>
        <v>67433</v>
      </c>
      <c r="D44" s="119">
        <f t="shared" ref="D44:Q44" si="0">SUM(D7:D43)</f>
        <v>1018239</v>
      </c>
      <c r="E44" s="119">
        <f t="shared" si="0"/>
        <v>1158872</v>
      </c>
      <c r="F44" s="119">
        <f t="shared" si="0"/>
        <v>2592917</v>
      </c>
      <c r="G44" s="119">
        <f t="shared" si="0"/>
        <v>1263247</v>
      </c>
      <c r="H44" s="119">
        <f t="shared" si="0"/>
        <v>1942594</v>
      </c>
      <c r="I44" s="119">
        <f t="shared" si="0"/>
        <v>19637624</v>
      </c>
      <c r="J44" s="119">
        <f t="shared" si="0"/>
        <v>17225720</v>
      </c>
      <c r="K44" s="119">
        <f t="shared" si="0"/>
        <v>5133346</v>
      </c>
      <c r="L44" s="119">
        <f t="shared" si="0"/>
        <v>2805585</v>
      </c>
      <c r="M44" s="119">
        <f t="shared" si="0"/>
        <v>2635583</v>
      </c>
      <c r="N44" s="119">
        <f t="shared" si="0"/>
        <v>5344295</v>
      </c>
      <c r="O44" s="119">
        <f t="shared" si="0"/>
        <v>27536163</v>
      </c>
      <c r="P44" s="119">
        <f t="shared" si="0"/>
        <v>1681943</v>
      </c>
      <c r="Q44" s="119">
        <f t="shared" si="0"/>
        <v>90043550</v>
      </c>
      <c r="R44" s="131"/>
    </row>
    <row r="45" spans="2:18" ht="21" customHeight="1" x14ac:dyDescent="0.25">
      <c r="B45" s="279" t="s">
        <v>48</v>
      </c>
      <c r="C45" s="279"/>
      <c r="D45" s="279"/>
      <c r="E45" s="279"/>
      <c r="F45" s="279"/>
      <c r="G45" s="279"/>
      <c r="H45" s="279"/>
      <c r="I45" s="279"/>
      <c r="J45" s="279"/>
      <c r="K45" s="279"/>
      <c r="L45" s="279"/>
      <c r="M45" s="279"/>
      <c r="N45" s="279"/>
      <c r="O45" s="279"/>
      <c r="P45" s="279"/>
      <c r="Q45" s="279"/>
      <c r="R45" s="132"/>
    </row>
    <row r="46" spans="2:18" ht="21" customHeight="1" x14ac:dyDescent="0.25">
      <c r="B46" s="114" t="s">
        <v>49</v>
      </c>
      <c r="C46" s="117">
        <v>4278</v>
      </c>
      <c r="D46" s="117">
        <v>181232</v>
      </c>
      <c r="E46" s="117">
        <v>956</v>
      </c>
      <c r="F46" s="117">
        <v>483568</v>
      </c>
      <c r="G46" s="117">
        <v>23546</v>
      </c>
      <c r="H46" s="117">
        <v>50377</v>
      </c>
      <c r="I46" s="117">
        <v>64</v>
      </c>
      <c r="J46" s="117">
        <v>72006</v>
      </c>
      <c r="K46" s="117">
        <v>0</v>
      </c>
      <c r="L46" s="117">
        <v>34431</v>
      </c>
      <c r="M46" s="117">
        <v>-3</v>
      </c>
      <c r="N46" s="117">
        <v>1236</v>
      </c>
      <c r="O46" s="117">
        <v>602933</v>
      </c>
      <c r="P46" s="117">
        <v>100167</v>
      </c>
      <c r="Q46" s="120">
        <v>1554791</v>
      </c>
      <c r="R46" s="131"/>
    </row>
    <row r="47" spans="2:18" ht="21" customHeight="1" x14ac:dyDescent="0.25">
      <c r="B47" s="114" t="s">
        <v>68</v>
      </c>
      <c r="C47" s="117">
        <v>509</v>
      </c>
      <c r="D47" s="117">
        <v>244647</v>
      </c>
      <c r="E47" s="117">
        <v>0</v>
      </c>
      <c r="F47" s="117">
        <v>1307622</v>
      </c>
      <c r="G47" s="117">
        <v>9327</v>
      </c>
      <c r="H47" s="117">
        <v>159575</v>
      </c>
      <c r="I47" s="117">
        <v>0</v>
      </c>
      <c r="J47" s="117">
        <v>335210</v>
      </c>
      <c r="K47" s="117">
        <v>0</v>
      </c>
      <c r="L47" s="117">
        <v>14864</v>
      </c>
      <c r="M47" s="117">
        <v>0</v>
      </c>
      <c r="N47" s="117">
        <v>0</v>
      </c>
      <c r="O47" s="117">
        <v>414814</v>
      </c>
      <c r="P47" s="117">
        <v>417600</v>
      </c>
      <c r="Q47" s="120">
        <v>2904169</v>
      </c>
      <c r="R47" s="131"/>
    </row>
    <row r="48" spans="2:18" ht="21" customHeight="1" x14ac:dyDescent="0.25">
      <c r="B48" s="114" t="s">
        <v>50</v>
      </c>
      <c r="C48" s="117">
        <v>14712</v>
      </c>
      <c r="D48" s="117">
        <v>779063</v>
      </c>
      <c r="E48" s="117">
        <v>13090</v>
      </c>
      <c r="F48" s="117">
        <v>3313605</v>
      </c>
      <c r="G48" s="117">
        <v>182725</v>
      </c>
      <c r="H48" s="117">
        <v>574655</v>
      </c>
      <c r="I48" s="117">
        <v>21708</v>
      </c>
      <c r="J48" s="117">
        <v>609563</v>
      </c>
      <c r="K48" s="117">
        <v>0</v>
      </c>
      <c r="L48" s="117">
        <v>507642</v>
      </c>
      <c r="M48" s="117">
        <v>544044</v>
      </c>
      <c r="N48" s="117">
        <v>11143</v>
      </c>
      <c r="O48" s="117">
        <v>3367973</v>
      </c>
      <c r="P48" s="117">
        <v>1532019</v>
      </c>
      <c r="Q48" s="120">
        <v>11471943</v>
      </c>
      <c r="R48" s="131"/>
    </row>
    <row r="49" spans="2:18" ht="21" customHeight="1" x14ac:dyDescent="0.25">
      <c r="B49" s="118" t="s">
        <v>47</v>
      </c>
      <c r="C49" s="119">
        <f>SUM(C46:C48)</f>
        <v>19499</v>
      </c>
      <c r="D49" s="119">
        <f t="shared" ref="D49:Q49" si="1">SUM(D46:D48)</f>
        <v>1204942</v>
      </c>
      <c r="E49" s="119">
        <f t="shared" si="1"/>
        <v>14046</v>
      </c>
      <c r="F49" s="119">
        <f t="shared" si="1"/>
        <v>5104795</v>
      </c>
      <c r="G49" s="119">
        <f t="shared" si="1"/>
        <v>215598</v>
      </c>
      <c r="H49" s="119">
        <f t="shared" si="1"/>
        <v>784607</v>
      </c>
      <c r="I49" s="119">
        <f t="shared" si="1"/>
        <v>21772</v>
      </c>
      <c r="J49" s="119">
        <f t="shared" si="1"/>
        <v>1016779</v>
      </c>
      <c r="K49" s="119">
        <f t="shared" si="1"/>
        <v>0</v>
      </c>
      <c r="L49" s="119">
        <f t="shared" si="1"/>
        <v>556937</v>
      </c>
      <c r="M49" s="119">
        <f t="shared" si="1"/>
        <v>544041</v>
      </c>
      <c r="N49" s="119">
        <f t="shared" si="1"/>
        <v>12379</v>
      </c>
      <c r="O49" s="119">
        <f t="shared" si="1"/>
        <v>4385720</v>
      </c>
      <c r="P49" s="119">
        <f t="shared" si="1"/>
        <v>2049786</v>
      </c>
      <c r="Q49" s="119">
        <f t="shared" si="1"/>
        <v>15930903</v>
      </c>
      <c r="R49" s="131"/>
    </row>
    <row r="50" spans="2:18" ht="20.25" customHeight="1" x14ac:dyDescent="0.25">
      <c r="B50" s="280" t="s">
        <v>52</v>
      </c>
      <c r="C50" s="280"/>
      <c r="D50" s="280"/>
      <c r="E50" s="280"/>
      <c r="F50" s="280"/>
      <c r="G50" s="280"/>
      <c r="H50" s="280"/>
      <c r="I50" s="280"/>
      <c r="J50" s="280"/>
      <c r="K50" s="280"/>
      <c r="L50" s="280"/>
      <c r="M50" s="280"/>
      <c r="N50" s="280"/>
      <c r="O50" s="280"/>
      <c r="P50" s="280"/>
      <c r="Q50" s="280"/>
      <c r="R50" s="207"/>
    </row>
    <row r="51" spans="2:18" x14ac:dyDescent="0.25">
      <c r="B51" s="11"/>
    </row>
    <row r="52" spans="2:18" x14ac:dyDescent="0.25">
      <c r="B52" s="11"/>
    </row>
    <row r="53" spans="2:18" x14ac:dyDescent="0.25">
      <c r="B53" s="11"/>
    </row>
    <row r="54" spans="2:18" x14ac:dyDescent="0.25">
      <c r="B54" s="11"/>
    </row>
    <row r="55" spans="2:18" x14ac:dyDescent="0.25">
      <c r="B55" s="11"/>
    </row>
    <row r="56" spans="2:18" x14ac:dyDescent="0.25">
      <c r="B56" s="11"/>
    </row>
  </sheetData>
  <sheetProtection password="E931" sheet="1" objects="1" scenarios="1"/>
  <mergeCells count="4">
    <mergeCell ref="B4:Q4"/>
    <mergeCell ref="B6:Q6"/>
    <mergeCell ref="B45:Q45"/>
    <mergeCell ref="B50:Q50"/>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R53"/>
  <sheetViews>
    <sheetView showGridLines="0" zoomScale="80" zoomScaleNormal="80" workbookViewId="0">
      <selection activeCell="E50" sqref="E50:E51"/>
    </sheetView>
  </sheetViews>
  <sheetFormatPr defaultColWidth="12" defaultRowHeight="21" customHeight="1" x14ac:dyDescent="0.25"/>
  <cols>
    <col min="1" max="1" width="12" style="11"/>
    <col min="2" max="2" width="47.85546875" style="24" bestFit="1" customWidth="1"/>
    <col min="3" max="17" width="18.28515625" style="11" customWidth="1"/>
    <col min="18" max="16384" width="12" style="11"/>
  </cols>
  <sheetData>
    <row r="1" spans="2:18" ht="24.75" customHeight="1" x14ac:dyDescent="0.25"/>
    <row r="2" spans="2:18" ht="15" x14ac:dyDescent="0.25"/>
    <row r="3" spans="2:18" ht="24.75" customHeight="1" x14ac:dyDescent="0.25">
      <c r="B3" s="277" t="s">
        <v>288</v>
      </c>
      <c r="C3" s="277"/>
      <c r="D3" s="277"/>
      <c r="E3" s="277"/>
      <c r="F3" s="277"/>
      <c r="G3" s="277"/>
      <c r="H3" s="277"/>
      <c r="I3" s="277"/>
      <c r="J3" s="277"/>
      <c r="K3" s="277"/>
      <c r="L3" s="277"/>
      <c r="M3" s="277"/>
      <c r="N3" s="277"/>
      <c r="O3" s="277"/>
      <c r="P3" s="277"/>
      <c r="Q3" s="277"/>
      <c r="R3" s="13"/>
    </row>
    <row r="4" spans="2:18" ht="60" x14ac:dyDescent="0.25">
      <c r="B4" s="97" t="s">
        <v>0</v>
      </c>
      <c r="C4" s="100" t="s">
        <v>174</v>
      </c>
      <c r="D4" s="100" t="s">
        <v>184</v>
      </c>
      <c r="E4" s="100" t="s">
        <v>175</v>
      </c>
      <c r="F4" s="100" t="s">
        <v>176</v>
      </c>
      <c r="G4" s="100" t="s">
        <v>177</v>
      </c>
      <c r="H4" s="100" t="s">
        <v>178</v>
      </c>
      <c r="I4" s="100" t="s">
        <v>179</v>
      </c>
      <c r="J4" s="100" t="s">
        <v>178</v>
      </c>
      <c r="K4" s="100" t="s">
        <v>180</v>
      </c>
      <c r="L4" s="100" t="s">
        <v>181</v>
      </c>
      <c r="M4" s="100" t="s">
        <v>77</v>
      </c>
      <c r="N4" s="100" t="s">
        <v>78</v>
      </c>
      <c r="O4" s="100" t="s">
        <v>182</v>
      </c>
      <c r="P4" s="100" t="s">
        <v>2</v>
      </c>
      <c r="Q4" s="100" t="s">
        <v>183</v>
      </c>
      <c r="R4" s="121"/>
    </row>
    <row r="5" spans="2:18" ht="28.5" customHeight="1" x14ac:dyDescent="0.25">
      <c r="B5" s="279" t="s">
        <v>16</v>
      </c>
      <c r="C5" s="279"/>
      <c r="D5" s="279"/>
      <c r="E5" s="279"/>
      <c r="F5" s="279"/>
      <c r="G5" s="279"/>
      <c r="H5" s="279"/>
      <c r="I5" s="279"/>
      <c r="J5" s="279"/>
      <c r="K5" s="279"/>
      <c r="L5" s="279"/>
      <c r="M5" s="279"/>
      <c r="N5" s="279"/>
      <c r="O5" s="279"/>
      <c r="P5" s="279"/>
      <c r="Q5" s="279"/>
      <c r="R5" s="121"/>
    </row>
    <row r="6" spans="2:18" ht="28.5" customHeight="1" x14ac:dyDescent="0.25">
      <c r="B6" s="114" t="s">
        <v>17</v>
      </c>
      <c r="C6" s="117">
        <v>5799193</v>
      </c>
      <c r="D6" s="117">
        <v>0</v>
      </c>
      <c r="E6" s="117">
        <v>2132451</v>
      </c>
      <c r="F6" s="117">
        <v>3666743</v>
      </c>
      <c r="G6" s="117">
        <v>3235350</v>
      </c>
      <c r="H6" s="117">
        <v>0</v>
      </c>
      <c r="I6" s="117">
        <v>1682505</v>
      </c>
      <c r="J6" s="117">
        <v>0</v>
      </c>
      <c r="K6" s="117">
        <v>5219588</v>
      </c>
      <c r="L6" s="117">
        <v>3826369</v>
      </c>
      <c r="M6" s="117">
        <v>471831</v>
      </c>
      <c r="N6" s="117">
        <v>1209568</v>
      </c>
      <c r="O6" s="117">
        <v>-288181</v>
      </c>
      <c r="P6" s="117">
        <v>241139</v>
      </c>
      <c r="Q6" s="120">
        <v>-47042</v>
      </c>
      <c r="R6" s="131"/>
    </row>
    <row r="7" spans="2:18" ht="28.5" customHeight="1" x14ac:dyDescent="0.25">
      <c r="B7" s="114" t="s">
        <v>18</v>
      </c>
      <c r="C7" s="117">
        <v>2479736</v>
      </c>
      <c r="D7" s="117">
        <v>58688</v>
      </c>
      <c r="E7" s="117">
        <v>551587</v>
      </c>
      <c r="F7" s="117">
        <v>1986836</v>
      </c>
      <c r="G7" s="117">
        <v>1078654</v>
      </c>
      <c r="H7" s="117">
        <v>0</v>
      </c>
      <c r="I7" s="117">
        <v>646021</v>
      </c>
      <c r="J7" s="117">
        <v>0</v>
      </c>
      <c r="K7" s="117">
        <v>2419469</v>
      </c>
      <c r="L7" s="117">
        <v>1410825</v>
      </c>
      <c r="M7" s="117">
        <v>181395</v>
      </c>
      <c r="N7" s="117">
        <v>875071</v>
      </c>
      <c r="O7" s="117">
        <v>-47822</v>
      </c>
      <c r="P7" s="117">
        <v>137915</v>
      </c>
      <c r="Q7" s="120">
        <v>90093</v>
      </c>
      <c r="R7" s="131"/>
    </row>
    <row r="8" spans="2:18" ht="28.5" customHeight="1" x14ac:dyDescent="0.25">
      <c r="B8" s="114" t="s">
        <v>19</v>
      </c>
      <c r="C8" s="117">
        <v>3647387</v>
      </c>
      <c r="D8" s="117">
        <v>78207</v>
      </c>
      <c r="E8" s="117">
        <v>2718525</v>
      </c>
      <c r="F8" s="117">
        <v>1007070</v>
      </c>
      <c r="G8" s="117">
        <v>772460</v>
      </c>
      <c r="H8" s="117">
        <v>0</v>
      </c>
      <c r="I8" s="117">
        <v>295730</v>
      </c>
      <c r="J8" s="117">
        <v>0</v>
      </c>
      <c r="K8" s="117">
        <v>1483800</v>
      </c>
      <c r="L8" s="117">
        <v>849561</v>
      </c>
      <c r="M8" s="117">
        <v>-280856</v>
      </c>
      <c r="N8" s="117">
        <v>650855</v>
      </c>
      <c r="O8" s="117">
        <v>264241</v>
      </c>
      <c r="P8" s="117">
        <v>0</v>
      </c>
      <c r="Q8" s="120">
        <v>264241</v>
      </c>
      <c r="R8" s="131"/>
    </row>
    <row r="9" spans="2:18" ht="28.5" customHeight="1" x14ac:dyDescent="0.25">
      <c r="B9" s="114" t="s">
        <v>202</v>
      </c>
      <c r="C9" s="117">
        <v>346888</v>
      </c>
      <c r="D9" s="117">
        <v>0</v>
      </c>
      <c r="E9" s="117">
        <v>153974</v>
      </c>
      <c r="F9" s="117">
        <v>192913</v>
      </c>
      <c r="G9" s="117">
        <v>25729</v>
      </c>
      <c r="H9" s="117">
        <v>0</v>
      </c>
      <c r="I9" s="117">
        <v>89244</v>
      </c>
      <c r="J9" s="117">
        <v>0</v>
      </c>
      <c r="K9" s="117">
        <v>129398</v>
      </c>
      <c r="L9" s="117">
        <v>89560</v>
      </c>
      <c r="M9" s="117">
        <v>26761</v>
      </c>
      <c r="N9" s="117">
        <v>228644</v>
      </c>
      <c r="O9" s="117">
        <v>-215567</v>
      </c>
      <c r="P9" s="117">
        <v>35350</v>
      </c>
      <c r="Q9" s="120">
        <v>-180217</v>
      </c>
      <c r="R9" s="131"/>
    </row>
    <row r="10" spans="2:18" ht="28.5" customHeight="1" x14ac:dyDescent="0.25">
      <c r="B10" s="114" t="s">
        <v>20</v>
      </c>
      <c r="C10" s="117">
        <v>8088381</v>
      </c>
      <c r="D10" s="117">
        <v>217349</v>
      </c>
      <c r="E10" s="117">
        <v>2564081</v>
      </c>
      <c r="F10" s="117">
        <v>5741649</v>
      </c>
      <c r="G10" s="117">
        <v>2467639</v>
      </c>
      <c r="H10" s="117">
        <v>0</v>
      </c>
      <c r="I10" s="117">
        <v>2194037</v>
      </c>
      <c r="J10" s="117">
        <v>0</v>
      </c>
      <c r="K10" s="117">
        <v>6015251</v>
      </c>
      <c r="L10" s="117">
        <v>3938138</v>
      </c>
      <c r="M10" s="117">
        <v>422875</v>
      </c>
      <c r="N10" s="117">
        <v>1465690</v>
      </c>
      <c r="O10" s="117">
        <v>188547</v>
      </c>
      <c r="P10" s="117">
        <v>0</v>
      </c>
      <c r="Q10" s="120">
        <v>188547</v>
      </c>
      <c r="R10" s="131"/>
    </row>
    <row r="11" spans="2:18" ht="28.5" customHeight="1" x14ac:dyDescent="0.25">
      <c r="B11" s="114" t="s">
        <v>194</v>
      </c>
      <c r="C11" s="117">
        <v>8042402</v>
      </c>
      <c r="D11" s="117">
        <v>0</v>
      </c>
      <c r="E11" s="117">
        <v>1334348</v>
      </c>
      <c r="F11" s="117">
        <v>6708053</v>
      </c>
      <c r="G11" s="117">
        <v>2530765</v>
      </c>
      <c r="H11" s="117">
        <v>98165</v>
      </c>
      <c r="I11" s="117">
        <v>2397155</v>
      </c>
      <c r="J11" s="117">
        <v>94336</v>
      </c>
      <c r="K11" s="117">
        <v>6845492</v>
      </c>
      <c r="L11" s="117">
        <v>4016253</v>
      </c>
      <c r="M11" s="117">
        <v>708511</v>
      </c>
      <c r="N11" s="117">
        <v>2419008</v>
      </c>
      <c r="O11" s="117">
        <v>-298279</v>
      </c>
      <c r="P11" s="117">
        <v>883615</v>
      </c>
      <c r="Q11" s="120">
        <v>585336</v>
      </c>
      <c r="R11" s="131"/>
    </row>
    <row r="12" spans="2:18" ht="28.5" customHeight="1" x14ac:dyDescent="0.25">
      <c r="B12" s="114" t="s">
        <v>21</v>
      </c>
      <c r="C12" s="117">
        <v>1269816</v>
      </c>
      <c r="D12" s="117">
        <v>13926</v>
      </c>
      <c r="E12" s="117">
        <v>399170</v>
      </c>
      <c r="F12" s="117">
        <v>884572</v>
      </c>
      <c r="G12" s="117">
        <v>558806</v>
      </c>
      <c r="H12" s="117">
        <v>105413</v>
      </c>
      <c r="I12" s="117">
        <v>418415</v>
      </c>
      <c r="J12" s="117">
        <v>71008</v>
      </c>
      <c r="K12" s="117">
        <v>1059368</v>
      </c>
      <c r="L12" s="117">
        <v>931527</v>
      </c>
      <c r="M12" s="117">
        <v>84252</v>
      </c>
      <c r="N12" s="117">
        <v>463204</v>
      </c>
      <c r="O12" s="117">
        <v>-419615</v>
      </c>
      <c r="P12" s="117">
        <v>0</v>
      </c>
      <c r="Q12" s="120">
        <v>-419615</v>
      </c>
      <c r="R12" s="131"/>
    </row>
    <row r="13" spans="2:18" ht="28.5" customHeight="1" x14ac:dyDescent="0.25">
      <c r="B13" s="114" t="s">
        <v>22</v>
      </c>
      <c r="C13" s="117">
        <v>10141082</v>
      </c>
      <c r="D13" s="117">
        <v>0</v>
      </c>
      <c r="E13" s="117">
        <v>1442134</v>
      </c>
      <c r="F13" s="117">
        <v>8698948</v>
      </c>
      <c r="G13" s="117">
        <v>3366626</v>
      </c>
      <c r="H13" s="117">
        <v>0</v>
      </c>
      <c r="I13" s="117">
        <v>3712099</v>
      </c>
      <c r="J13" s="117">
        <v>0</v>
      </c>
      <c r="K13" s="117">
        <v>8353475</v>
      </c>
      <c r="L13" s="117">
        <v>5616982</v>
      </c>
      <c r="M13" s="117">
        <v>893961</v>
      </c>
      <c r="N13" s="117">
        <v>2399281</v>
      </c>
      <c r="O13" s="117">
        <v>-556748</v>
      </c>
      <c r="P13" s="117">
        <v>885876</v>
      </c>
      <c r="Q13" s="120">
        <v>329128</v>
      </c>
      <c r="R13" s="131"/>
    </row>
    <row r="14" spans="2:18" ht="28.5" customHeight="1" x14ac:dyDescent="0.25">
      <c r="B14" s="114" t="s">
        <v>23</v>
      </c>
      <c r="C14" s="117">
        <v>276547</v>
      </c>
      <c r="D14" s="117">
        <v>43223</v>
      </c>
      <c r="E14" s="117">
        <v>57179</v>
      </c>
      <c r="F14" s="117">
        <v>262591</v>
      </c>
      <c r="G14" s="117">
        <v>111255</v>
      </c>
      <c r="H14" s="117">
        <v>0</v>
      </c>
      <c r="I14" s="117">
        <v>107269</v>
      </c>
      <c r="J14" s="117">
        <v>0</v>
      </c>
      <c r="K14" s="117">
        <v>266577</v>
      </c>
      <c r="L14" s="117">
        <v>113603</v>
      </c>
      <c r="M14" s="117">
        <v>28266</v>
      </c>
      <c r="N14" s="117">
        <v>133209</v>
      </c>
      <c r="O14" s="117">
        <v>-8500</v>
      </c>
      <c r="P14" s="117">
        <v>25435</v>
      </c>
      <c r="Q14" s="120">
        <v>16935</v>
      </c>
      <c r="R14" s="131"/>
    </row>
    <row r="15" spans="2:18" ht="28.5" customHeight="1" x14ac:dyDescent="0.25">
      <c r="B15" s="114" t="s">
        <v>24</v>
      </c>
      <c r="C15" s="117">
        <v>3086232</v>
      </c>
      <c r="D15" s="117">
        <v>0</v>
      </c>
      <c r="E15" s="117">
        <v>84840</v>
      </c>
      <c r="F15" s="117">
        <v>3001392</v>
      </c>
      <c r="G15" s="117">
        <v>904419</v>
      </c>
      <c r="H15" s="117">
        <v>0</v>
      </c>
      <c r="I15" s="117">
        <v>693915</v>
      </c>
      <c r="J15" s="117">
        <v>0</v>
      </c>
      <c r="K15" s="117">
        <v>3211896</v>
      </c>
      <c r="L15" s="117">
        <v>1937162</v>
      </c>
      <c r="M15" s="117">
        <v>344152</v>
      </c>
      <c r="N15" s="117">
        <v>827424</v>
      </c>
      <c r="O15" s="117">
        <v>103159</v>
      </c>
      <c r="P15" s="117">
        <v>0</v>
      </c>
      <c r="Q15" s="120">
        <v>103159</v>
      </c>
      <c r="R15" s="131"/>
    </row>
    <row r="16" spans="2:18" ht="28.5" customHeight="1" x14ac:dyDescent="0.25">
      <c r="B16" s="114" t="s">
        <v>25</v>
      </c>
      <c r="C16" s="117">
        <v>2360849</v>
      </c>
      <c r="D16" s="117">
        <v>28766</v>
      </c>
      <c r="E16" s="117">
        <v>690019</v>
      </c>
      <c r="F16" s="117">
        <v>1699595</v>
      </c>
      <c r="G16" s="117">
        <v>498708</v>
      </c>
      <c r="H16" s="117">
        <v>0</v>
      </c>
      <c r="I16" s="117">
        <v>686163</v>
      </c>
      <c r="J16" s="117">
        <v>0</v>
      </c>
      <c r="K16" s="117">
        <v>1512139</v>
      </c>
      <c r="L16" s="117">
        <v>938126</v>
      </c>
      <c r="M16" s="117">
        <v>144836</v>
      </c>
      <c r="N16" s="117">
        <v>415567</v>
      </c>
      <c r="O16" s="117">
        <v>13610</v>
      </c>
      <c r="P16" s="117">
        <v>0</v>
      </c>
      <c r="Q16" s="120">
        <v>13610</v>
      </c>
      <c r="R16" s="131"/>
    </row>
    <row r="17" spans="2:18" ht="28.5" customHeight="1" x14ac:dyDescent="0.25">
      <c r="B17" s="114" t="s">
        <v>26</v>
      </c>
      <c r="C17" s="117">
        <v>2983071</v>
      </c>
      <c r="D17" s="117">
        <v>0</v>
      </c>
      <c r="E17" s="117">
        <v>1336952</v>
      </c>
      <c r="F17" s="117">
        <v>1646120</v>
      </c>
      <c r="G17" s="117">
        <v>775000</v>
      </c>
      <c r="H17" s="117">
        <v>0</v>
      </c>
      <c r="I17" s="117">
        <v>664752</v>
      </c>
      <c r="J17" s="117">
        <v>27444</v>
      </c>
      <c r="K17" s="117">
        <v>1728924</v>
      </c>
      <c r="L17" s="117">
        <v>1054591</v>
      </c>
      <c r="M17" s="117">
        <v>129155</v>
      </c>
      <c r="N17" s="117">
        <v>742579</v>
      </c>
      <c r="O17" s="117">
        <v>-197401</v>
      </c>
      <c r="P17" s="117">
        <v>0</v>
      </c>
      <c r="Q17" s="120">
        <v>-197401</v>
      </c>
      <c r="R17" s="131"/>
    </row>
    <row r="18" spans="2:18" ht="28.5" customHeight="1" x14ac:dyDescent="0.25">
      <c r="B18" s="114" t="s">
        <v>27</v>
      </c>
      <c r="C18" s="117">
        <v>5547255</v>
      </c>
      <c r="D18" s="117">
        <v>63897</v>
      </c>
      <c r="E18" s="117">
        <v>2748324</v>
      </c>
      <c r="F18" s="117">
        <v>2862827</v>
      </c>
      <c r="G18" s="117">
        <v>1006666</v>
      </c>
      <c r="H18" s="117">
        <v>0</v>
      </c>
      <c r="I18" s="117">
        <v>1161326</v>
      </c>
      <c r="J18" s="117">
        <v>0</v>
      </c>
      <c r="K18" s="117">
        <v>2708168</v>
      </c>
      <c r="L18" s="117">
        <v>1570955</v>
      </c>
      <c r="M18" s="117">
        <v>32562</v>
      </c>
      <c r="N18" s="117">
        <v>675543</v>
      </c>
      <c r="O18" s="117">
        <v>429108</v>
      </c>
      <c r="P18" s="117">
        <v>642229</v>
      </c>
      <c r="Q18" s="120">
        <v>1071336</v>
      </c>
      <c r="R18" s="131"/>
    </row>
    <row r="19" spans="2:18" ht="28.5" customHeight="1" x14ac:dyDescent="0.25">
      <c r="B19" s="114" t="s">
        <v>28</v>
      </c>
      <c r="C19" s="117">
        <v>3367399</v>
      </c>
      <c r="D19" s="117">
        <v>44188</v>
      </c>
      <c r="E19" s="117">
        <v>407939</v>
      </c>
      <c r="F19" s="117">
        <v>3003649</v>
      </c>
      <c r="G19" s="117">
        <v>866012</v>
      </c>
      <c r="H19" s="117">
        <v>0</v>
      </c>
      <c r="I19" s="117">
        <v>1316762</v>
      </c>
      <c r="J19" s="117">
        <v>0</v>
      </c>
      <c r="K19" s="117">
        <v>2552898</v>
      </c>
      <c r="L19" s="117">
        <v>1710236</v>
      </c>
      <c r="M19" s="117">
        <v>294738</v>
      </c>
      <c r="N19" s="117">
        <v>499078</v>
      </c>
      <c r="O19" s="117">
        <v>48846</v>
      </c>
      <c r="P19" s="117">
        <v>133189</v>
      </c>
      <c r="Q19" s="120">
        <v>182035</v>
      </c>
      <c r="R19" s="131"/>
    </row>
    <row r="20" spans="2:18" ht="28.5" customHeight="1" x14ac:dyDescent="0.25">
      <c r="B20" s="114" t="s">
        <v>29</v>
      </c>
      <c r="C20" s="117">
        <v>5914746</v>
      </c>
      <c r="D20" s="117">
        <v>28350</v>
      </c>
      <c r="E20" s="117">
        <v>2788838</v>
      </c>
      <c r="F20" s="117">
        <v>3154258</v>
      </c>
      <c r="G20" s="117">
        <v>1208120</v>
      </c>
      <c r="H20" s="117">
        <v>0</v>
      </c>
      <c r="I20" s="117">
        <v>1264377</v>
      </c>
      <c r="J20" s="117">
        <v>0</v>
      </c>
      <c r="K20" s="117">
        <v>3098001</v>
      </c>
      <c r="L20" s="117">
        <v>1501360</v>
      </c>
      <c r="M20" s="117">
        <v>25895</v>
      </c>
      <c r="N20" s="117">
        <v>1306751</v>
      </c>
      <c r="O20" s="117">
        <v>263995</v>
      </c>
      <c r="P20" s="117">
        <v>625489</v>
      </c>
      <c r="Q20" s="120">
        <v>889484</v>
      </c>
      <c r="R20" s="131"/>
    </row>
    <row r="21" spans="2:18" ht="28.5" customHeight="1" x14ac:dyDescent="0.25">
      <c r="B21" s="114" t="s">
        <v>30</v>
      </c>
      <c r="C21" s="117">
        <v>6051487</v>
      </c>
      <c r="D21" s="117">
        <v>51843</v>
      </c>
      <c r="E21" s="117">
        <v>2666996</v>
      </c>
      <c r="F21" s="117">
        <v>3436333</v>
      </c>
      <c r="G21" s="117">
        <v>1373209</v>
      </c>
      <c r="H21" s="117">
        <v>0</v>
      </c>
      <c r="I21" s="117">
        <v>1071633</v>
      </c>
      <c r="J21" s="117">
        <v>0</v>
      </c>
      <c r="K21" s="117">
        <v>3737910</v>
      </c>
      <c r="L21" s="117">
        <v>2170762</v>
      </c>
      <c r="M21" s="117">
        <v>302919</v>
      </c>
      <c r="N21" s="117">
        <v>997414</v>
      </c>
      <c r="O21" s="117">
        <v>266814</v>
      </c>
      <c r="P21" s="117">
        <v>0</v>
      </c>
      <c r="Q21" s="120">
        <v>266814</v>
      </c>
      <c r="R21" s="131"/>
    </row>
    <row r="22" spans="2:18" ht="28.5" customHeight="1" x14ac:dyDescent="0.25">
      <c r="B22" s="114" t="s">
        <v>31</v>
      </c>
      <c r="C22" s="117">
        <v>1034428</v>
      </c>
      <c r="D22" s="117">
        <v>0</v>
      </c>
      <c r="E22" s="117">
        <v>176210</v>
      </c>
      <c r="F22" s="117">
        <v>858218</v>
      </c>
      <c r="G22" s="117">
        <v>379991</v>
      </c>
      <c r="H22" s="117">
        <v>0</v>
      </c>
      <c r="I22" s="117">
        <v>398220</v>
      </c>
      <c r="J22" s="117">
        <v>0</v>
      </c>
      <c r="K22" s="117">
        <v>839989</v>
      </c>
      <c r="L22" s="117">
        <v>416785</v>
      </c>
      <c r="M22" s="117">
        <v>61974</v>
      </c>
      <c r="N22" s="117">
        <v>345747</v>
      </c>
      <c r="O22" s="117">
        <v>15484</v>
      </c>
      <c r="P22" s="117">
        <v>41244</v>
      </c>
      <c r="Q22" s="120">
        <v>56727</v>
      </c>
      <c r="R22" s="131"/>
    </row>
    <row r="23" spans="2:18" ht="28.5" customHeight="1" x14ac:dyDescent="0.25">
      <c r="B23" s="114" t="s">
        <v>32</v>
      </c>
      <c r="C23" s="117">
        <v>2070194</v>
      </c>
      <c r="D23" s="117">
        <v>0</v>
      </c>
      <c r="E23" s="117">
        <v>188562</v>
      </c>
      <c r="F23" s="117">
        <v>1881632</v>
      </c>
      <c r="G23" s="117">
        <v>321883</v>
      </c>
      <c r="H23" s="117">
        <v>0</v>
      </c>
      <c r="I23" s="117">
        <v>216827</v>
      </c>
      <c r="J23" s="117">
        <v>0</v>
      </c>
      <c r="K23" s="117">
        <v>1986688</v>
      </c>
      <c r="L23" s="117">
        <v>1031733</v>
      </c>
      <c r="M23" s="117">
        <v>217348</v>
      </c>
      <c r="N23" s="117">
        <v>847862</v>
      </c>
      <c r="O23" s="117">
        <v>-110253</v>
      </c>
      <c r="P23" s="117">
        <v>0</v>
      </c>
      <c r="Q23" s="120">
        <v>-110253</v>
      </c>
      <c r="R23" s="131"/>
    </row>
    <row r="24" spans="2:18" ht="28.5" customHeight="1" x14ac:dyDescent="0.25">
      <c r="B24" s="114" t="s">
        <v>33</v>
      </c>
      <c r="C24" s="117">
        <v>11313367</v>
      </c>
      <c r="D24" s="117">
        <v>162864</v>
      </c>
      <c r="E24" s="117">
        <v>3502530</v>
      </c>
      <c r="F24" s="117">
        <v>7973701</v>
      </c>
      <c r="G24" s="117">
        <v>4134666</v>
      </c>
      <c r="H24" s="117">
        <v>0</v>
      </c>
      <c r="I24" s="117">
        <v>2907014</v>
      </c>
      <c r="J24" s="117">
        <v>0</v>
      </c>
      <c r="K24" s="117">
        <v>9201353</v>
      </c>
      <c r="L24" s="117">
        <v>5545063</v>
      </c>
      <c r="M24" s="117">
        <v>707113</v>
      </c>
      <c r="N24" s="117">
        <v>1863792</v>
      </c>
      <c r="O24" s="117">
        <v>1085384</v>
      </c>
      <c r="P24" s="117">
        <v>996194</v>
      </c>
      <c r="Q24" s="120">
        <v>2081579</v>
      </c>
      <c r="R24" s="131"/>
    </row>
    <row r="25" spans="2:18" ht="28.5" customHeight="1" x14ac:dyDescent="0.25">
      <c r="B25" s="114" t="s">
        <v>34</v>
      </c>
      <c r="C25" s="117">
        <v>2966570</v>
      </c>
      <c r="D25" s="117">
        <v>47962</v>
      </c>
      <c r="E25" s="117">
        <v>1088336</v>
      </c>
      <c r="F25" s="117">
        <v>1926196</v>
      </c>
      <c r="G25" s="117">
        <v>737705</v>
      </c>
      <c r="H25" s="117">
        <v>0</v>
      </c>
      <c r="I25" s="117">
        <v>679437</v>
      </c>
      <c r="J25" s="117">
        <v>0</v>
      </c>
      <c r="K25" s="117">
        <v>1984463</v>
      </c>
      <c r="L25" s="117">
        <v>1421012</v>
      </c>
      <c r="M25" s="117">
        <v>158388</v>
      </c>
      <c r="N25" s="117">
        <v>644104</v>
      </c>
      <c r="O25" s="117">
        <v>-239041</v>
      </c>
      <c r="P25" s="117">
        <v>504385</v>
      </c>
      <c r="Q25" s="120">
        <v>265344</v>
      </c>
      <c r="R25" s="131"/>
    </row>
    <row r="26" spans="2:18" ht="28.5" customHeight="1" x14ac:dyDescent="0.25">
      <c r="B26" s="114" t="s">
        <v>35</v>
      </c>
      <c r="C26" s="117">
        <v>1847117</v>
      </c>
      <c r="D26" s="117">
        <v>40593</v>
      </c>
      <c r="E26" s="117">
        <v>265436</v>
      </c>
      <c r="F26" s="117">
        <v>1622274</v>
      </c>
      <c r="G26" s="117">
        <v>1081841</v>
      </c>
      <c r="H26" s="117">
        <v>0</v>
      </c>
      <c r="I26" s="117">
        <v>697488</v>
      </c>
      <c r="J26" s="117">
        <v>0</v>
      </c>
      <c r="K26" s="117">
        <v>2006628</v>
      </c>
      <c r="L26" s="117">
        <v>1189982</v>
      </c>
      <c r="M26" s="117">
        <v>147217</v>
      </c>
      <c r="N26" s="117">
        <v>627812</v>
      </c>
      <c r="O26" s="117">
        <v>41617</v>
      </c>
      <c r="P26" s="117">
        <v>0</v>
      </c>
      <c r="Q26" s="120">
        <v>41617</v>
      </c>
      <c r="R26" s="131"/>
    </row>
    <row r="27" spans="2:18" ht="28.5" customHeight="1" x14ac:dyDescent="0.25">
      <c r="B27" s="114" t="s">
        <v>36</v>
      </c>
      <c r="C27" s="117">
        <v>3887818</v>
      </c>
      <c r="D27" s="117">
        <v>42475</v>
      </c>
      <c r="E27" s="117">
        <v>113222</v>
      </c>
      <c r="F27" s="117">
        <v>3817071</v>
      </c>
      <c r="G27" s="117">
        <v>1215887</v>
      </c>
      <c r="H27" s="117">
        <v>0</v>
      </c>
      <c r="I27" s="117">
        <v>1689241</v>
      </c>
      <c r="J27" s="117">
        <v>0</v>
      </c>
      <c r="K27" s="117">
        <v>3343717</v>
      </c>
      <c r="L27" s="117">
        <v>2185267</v>
      </c>
      <c r="M27" s="117">
        <v>291426</v>
      </c>
      <c r="N27" s="117">
        <v>824944</v>
      </c>
      <c r="O27" s="117">
        <v>42081</v>
      </c>
      <c r="P27" s="117">
        <v>95665</v>
      </c>
      <c r="Q27" s="120">
        <v>137746</v>
      </c>
      <c r="R27" s="131"/>
    </row>
    <row r="28" spans="2:18" ht="28.5" customHeight="1" x14ac:dyDescent="0.25">
      <c r="B28" s="114" t="s">
        <v>37</v>
      </c>
      <c r="C28" s="117">
        <v>2353361</v>
      </c>
      <c r="D28" s="117">
        <v>78059</v>
      </c>
      <c r="E28" s="117">
        <v>1068627</v>
      </c>
      <c r="F28" s="117">
        <v>1362793</v>
      </c>
      <c r="G28" s="117">
        <v>456003</v>
      </c>
      <c r="H28" s="117">
        <v>0</v>
      </c>
      <c r="I28" s="117">
        <v>494262</v>
      </c>
      <c r="J28" s="117">
        <v>0</v>
      </c>
      <c r="K28" s="117">
        <v>1324534</v>
      </c>
      <c r="L28" s="117">
        <v>629683</v>
      </c>
      <c r="M28" s="117">
        <v>103378</v>
      </c>
      <c r="N28" s="117">
        <v>345945</v>
      </c>
      <c r="O28" s="117">
        <v>245528</v>
      </c>
      <c r="P28" s="117">
        <v>0</v>
      </c>
      <c r="Q28" s="120">
        <v>245528</v>
      </c>
      <c r="R28" s="131"/>
    </row>
    <row r="29" spans="2:18" ht="28.5" customHeight="1" x14ac:dyDescent="0.25">
      <c r="B29" s="114" t="s">
        <v>38</v>
      </c>
      <c r="C29" s="117">
        <v>2586467</v>
      </c>
      <c r="D29" s="117">
        <v>10925</v>
      </c>
      <c r="E29" s="117">
        <v>674258</v>
      </c>
      <c r="F29" s="117">
        <v>1923134</v>
      </c>
      <c r="G29" s="117">
        <v>531494</v>
      </c>
      <c r="H29" s="117">
        <v>0</v>
      </c>
      <c r="I29" s="117">
        <v>734585</v>
      </c>
      <c r="J29" s="117">
        <v>0</v>
      </c>
      <c r="K29" s="117">
        <v>1720043</v>
      </c>
      <c r="L29" s="117">
        <v>1213423</v>
      </c>
      <c r="M29" s="117">
        <v>196148</v>
      </c>
      <c r="N29" s="117">
        <v>405787</v>
      </c>
      <c r="O29" s="117">
        <v>-95314</v>
      </c>
      <c r="P29" s="117">
        <v>201743</v>
      </c>
      <c r="Q29" s="120">
        <v>106428</v>
      </c>
      <c r="R29" s="131"/>
    </row>
    <row r="30" spans="2:18" ht="28.5" customHeight="1" x14ac:dyDescent="0.25">
      <c r="B30" s="114" t="s">
        <v>196</v>
      </c>
      <c r="C30" s="117">
        <v>1217079</v>
      </c>
      <c r="D30" s="117">
        <v>0</v>
      </c>
      <c r="E30" s="117">
        <v>273544</v>
      </c>
      <c r="F30" s="117">
        <v>943535</v>
      </c>
      <c r="G30" s="117">
        <v>349912</v>
      </c>
      <c r="H30" s="117">
        <v>0</v>
      </c>
      <c r="I30" s="117">
        <v>366860</v>
      </c>
      <c r="J30" s="117">
        <v>0</v>
      </c>
      <c r="K30" s="117">
        <v>926587</v>
      </c>
      <c r="L30" s="117">
        <v>326170</v>
      </c>
      <c r="M30" s="117">
        <v>119024</v>
      </c>
      <c r="N30" s="117">
        <v>470993</v>
      </c>
      <c r="O30" s="117">
        <v>10400</v>
      </c>
      <c r="P30" s="117">
        <v>96789</v>
      </c>
      <c r="Q30" s="120">
        <v>107189</v>
      </c>
      <c r="R30" s="131"/>
    </row>
    <row r="31" spans="2:18" ht="28.5" customHeight="1" x14ac:dyDescent="0.25">
      <c r="B31" s="114" t="s">
        <v>197</v>
      </c>
      <c r="C31" s="117">
        <v>0</v>
      </c>
      <c r="D31" s="117">
        <v>0</v>
      </c>
      <c r="E31" s="117">
        <v>0</v>
      </c>
      <c r="F31" s="117">
        <v>0</v>
      </c>
      <c r="G31" s="117">
        <v>0</v>
      </c>
      <c r="H31" s="117">
        <v>0</v>
      </c>
      <c r="I31" s="117">
        <v>0</v>
      </c>
      <c r="J31" s="117">
        <v>0</v>
      </c>
      <c r="K31" s="117">
        <v>0</v>
      </c>
      <c r="L31" s="117">
        <v>0</v>
      </c>
      <c r="M31" s="117">
        <v>0</v>
      </c>
      <c r="N31" s="117">
        <v>0</v>
      </c>
      <c r="O31" s="117">
        <v>0</v>
      </c>
      <c r="P31" s="117">
        <v>0</v>
      </c>
      <c r="Q31" s="120">
        <v>0</v>
      </c>
      <c r="R31" s="131"/>
    </row>
    <row r="32" spans="2:18" ht="28.5" customHeight="1" x14ac:dyDescent="0.25">
      <c r="B32" s="114" t="s">
        <v>214</v>
      </c>
      <c r="C32" s="117">
        <v>325341</v>
      </c>
      <c r="D32" s="117">
        <v>777</v>
      </c>
      <c r="E32" s="117">
        <v>143620</v>
      </c>
      <c r="F32" s="117">
        <v>182497</v>
      </c>
      <c r="G32" s="117">
        <v>0</v>
      </c>
      <c r="H32" s="117">
        <v>0</v>
      </c>
      <c r="I32" s="117">
        <v>89336</v>
      </c>
      <c r="J32" s="117">
        <v>0</v>
      </c>
      <c r="K32" s="117">
        <v>93161</v>
      </c>
      <c r="L32" s="117">
        <v>54946</v>
      </c>
      <c r="M32" s="117">
        <v>3057</v>
      </c>
      <c r="N32" s="117">
        <v>80329</v>
      </c>
      <c r="O32" s="117">
        <v>-45171</v>
      </c>
      <c r="P32" s="117">
        <v>2138</v>
      </c>
      <c r="Q32" s="120">
        <v>-43033</v>
      </c>
      <c r="R32" s="131"/>
    </row>
    <row r="33" spans="2:18" ht="28.5" customHeight="1" x14ac:dyDescent="0.25">
      <c r="B33" s="114" t="s">
        <v>198</v>
      </c>
      <c r="C33" s="117">
        <v>4955435</v>
      </c>
      <c r="D33" s="117">
        <v>0</v>
      </c>
      <c r="E33" s="117">
        <v>2944961</v>
      </c>
      <c r="F33" s="117">
        <v>2010474</v>
      </c>
      <c r="G33" s="117">
        <v>661858</v>
      </c>
      <c r="H33" s="117">
        <v>79575</v>
      </c>
      <c r="I33" s="117">
        <v>1006276</v>
      </c>
      <c r="J33" s="117">
        <v>79575</v>
      </c>
      <c r="K33" s="117">
        <v>1666056</v>
      </c>
      <c r="L33" s="117">
        <v>1046892</v>
      </c>
      <c r="M33" s="117">
        <v>-10384</v>
      </c>
      <c r="N33" s="117">
        <v>1080889</v>
      </c>
      <c r="O33" s="117">
        <v>-451341</v>
      </c>
      <c r="P33" s="117">
        <v>68533</v>
      </c>
      <c r="Q33" s="120">
        <v>-382808</v>
      </c>
      <c r="R33" s="131"/>
    </row>
    <row r="34" spans="2:18" ht="28.5" customHeight="1" x14ac:dyDescent="0.25">
      <c r="B34" s="114" t="s">
        <v>199</v>
      </c>
      <c r="C34" s="117">
        <v>2138855</v>
      </c>
      <c r="D34" s="117">
        <v>12340</v>
      </c>
      <c r="E34" s="117">
        <v>1180633</v>
      </c>
      <c r="F34" s="117">
        <v>970562</v>
      </c>
      <c r="G34" s="117">
        <v>320220</v>
      </c>
      <c r="H34" s="117">
        <v>0</v>
      </c>
      <c r="I34" s="117">
        <v>461398</v>
      </c>
      <c r="J34" s="117">
        <v>0</v>
      </c>
      <c r="K34" s="117">
        <v>829384</v>
      </c>
      <c r="L34" s="117">
        <v>430154</v>
      </c>
      <c r="M34" s="117">
        <v>-5103</v>
      </c>
      <c r="N34" s="117">
        <v>405256</v>
      </c>
      <c r="O34" s="117">
        <v>-923</v>
      </c>
      <c r="P34" s="117">
        <v>99694</v>
      </c>
      <c r="Q34" s="120">
        <v>98771</v>
      </c>
      <c r="R34" s="131"/>
    </row>
    <row r="35" spans="2:18" ht="28.5" customHeight="1" x14ac:dyDescent="0.25">
      <c r="B35" s="114" t="s">
        <v>215</v>
      </c>
      <c r="C35" s="117">
        <v>2154915</v>
      </c>
      <c r="D35" s="117">
        <v>0</v>
      </c>
      <c r="E35" s="117">
        <v>554308</v>
      </c>
      <c r="F35" s="117">
        <v>1600608</v>
      </c>
      <c r="G35" s="117">
        <v>380767</v>
      </c>
      <c r="H35" s="117">
        <v>0</v>
      </c>
      <c r="I35" s="117">
        <v>492768</v>
      </c>
      <c r="J35" s="117">
        <v>0</v>
      </c>
      <c r="K35" s="117">
        <v>1488607</v>
      </c>
      <c r="L35" s="117">
        <v>769876</v>
      </c>
      <c r="M35" s="117">
        <v>61465</v>
      </c>
      <c r="N35" s="117">
        <v>621113</v>
      </c>
      <c r="O35" s="117">
        <v>36153</v>
      </c>
      <c r="P35" s="117">
        <v>61703</v>
      </c>
      <c r="Q35" s="120">
        <v>97855</v>
      </c>
      <c r="R35" s="131"/>
    </row>
    <row r="36" spans="2:18" ht="28.5" customHeight="1" x14ac:dyDescent="0.25">
      <c r="B36" s="114" t="s">
        <v>40</v>
      </c>
      <c r="C36" s="117">
        <v>847826</v>
      </c>
      <c r="D36" s="117">
        <v>0</v>
      </c>
      <c r="E36" s="117">
        <v>209588</v>
      </c>
      <c r="F36" s="117">
        <v>638238</v>
      </c>
      <c r="G36" s="117">
        <v>334641</v>
      </c>
      <c r="H36" s="117">
        <v>-6685</v>
      </c>
      <c r="I36" s="117">
        <v>474005</v>
      </c>
      <c r="J36" s="117">
        <v>51402</v>
      </c>
      <c r="K36" s="117">
        <v>440787</v>
      </c>
      <c r="L36" s="117">
        <v>188524</v>
      </c>
      <c r="M36" s="117">
        <v>-10528</v>
      </c>
      <c r="N36" s="117">
        <v>320412</v>
      </c>
      <c r="O36" s="117">
        <v>-57621</v>
      </c>
      <c r="P36" s="117">
        <v>30243</v>
      </c>
      <c r="Q36" s="120">
        <v>-27378</v>
      </c>
      <c r="R36" s="131"/>
    </row>
    <row r="37" spans="2:18" ht="28.5" customHeight="1" x14ac:dyDescent="0.25">
      <c r="B37" s="114" t="s">
        <v>41</v>
      </c>
      <c r="C37" s="117">
        <v>1045522</v>
      </c>
      <c r="D37" s="117">
        <v>15547</v>
      </c>
      <c r="E37" s="117">
        <v>323701</v>
      </c>
      <c r="F37" s="117">
        <v>737368</v>
      </c>
      <c r="G37" s="117">
        <v>232469</v>
      </c>
      <c r="H37" s="117">
        <v>0</v>
      </c>
      <c r="I37" s="117">
        <v>220384</v>
      </c>
      <c r="J37" s="117">
        <v>0</v>
      </c>
      <c r="K37" s="117">
        <v>749454</v>
      </c>
      <c r="L37" s="117">
        <v>254554</v>
      </c>
      <c r="M37" s="117">
        <v>87725</v>
      </c>
      <c r="N37" s="117">
        <v>308559</v>
      </c>
      <c r="O37" s="117">
        <v>98616</v>
      </c>
      <c r="P37" s="117">
        <v>0</v>
      </c>
      <c r="Q37" s="120">
        <v>98616</v>
      </c>
      <c r="R37" s="131"/>
    </row>
    <row r="38" spans="2:18" ht="28.5" customHeight="1" x14ac:dyDescent="0.25">
      <c r="B38" s="114" t="s">
        <v>42</v>
      </c>
      <c r="C38" s="117">
        <v>1156076</v>
      </c>
      <c r="D38" s="117">
        <v>1887</v>
      </c>
      <c r="E38" s="117">
        <v>118898</v>
      </c>
      <c r="F38" s="117">
        <v>1039065</v>
      </c>
      <c r="G38" s="117">
        <v>478941</v>
      </c>
      <c r="H38" s="117">
        <v>0</v>
      </c>
      <c r="I38" s="117">
        <v>502214</v>
      </c>
      <c r="J38" s="117">
        <v>0</v>
      </c>
      <c r="K38" s="117">
        <v>1015792</v>
      </c>
      <c r="L38" s="117">
        <v>468025</v>
      </c>
      <c r="M38" s="117">
        <v>77249</v>
      </c>
      <c r="N38" s="117">
        <v>428107</v>
      </c>
      <c r="O38" s="117">
        <v>42411</v>
      </c>
      <c r="P38" s="117">
        <v>129224</v>
      </c>
      <c r="Q38" s="120">
        <v>171635</v>
      </c>
      <c r="R38" s="131"/>
    </row>
    <row r="39" spans="2:18" ht="28.5" customHeight="1" x14ac:dyDescent="0.25">
      <c r="B39" s="114" t="s">
        <v>43</v>
      </c>
      <c r="C39" s="117">
        <v>1160022</v>
      </c>
      <c r="D39" s="117">
        <v>35317</v>
      </c>
      <c r="E39" s="117">
        <v>129011</v>
      </c>
      <c r="F39" s="117">
        <v>1066328</v>
      </c>
      <c r="G39" s="117">
        <v>406522</v>
      </c>
      <c r="H39" s="117">
        <v>0</v>
      </c>
      <c r="I39" s="117">
        <v>476702</v>
      </c>
      <c r="J39" s="117">
        <v>0</v>
      </c>
      <c r="K39" s="117">
        <v>996149</v>
      </c>
      <c r="L39" s="117">
        <v>463452</v>
      </c>
      <c r="M39" s="117">
        <v>56387</v>
      </c>
      <c r="N39" s="117">
        <v>407188</v>
      </c>
      <c r="O39" s="117">
        <v>69122</v>
      </c>
      <c r="P39" s="117">
        <v>0</v>
      </c>
      <c r="Q39" s="120">
        <v>69122</v>
      </c>
      <c r="R39" s="131"/>
    </row>
    <row r="40" spans="2:18" ht="28.5" customHeight="1" x14ac:dyDescent="0.25">
      <c r="B40" s="114" t="s">
        <v>44</v>
      </c>
      <c r="C40" s="117">
        <v>1331236</v>
      </c>
      <c r="D40" s="117">
        <v>32848</v>
      </c>
      <c r="E40" s="117">
        <v>501394</v>
      </c>
      <c r="F40" s="117">
        <v>862690</v>
      </c>
      <c r="G40" s="117">
        <v>601756</v>
      </c>
      <c r="H40" s="117">
        <v>0</v>
      </c>
      <c r="I40" s="117">
        <v>565257</v>
      </c>
      <c r="J40" s="117">
        <v>0</v>
      </c>
      <c r="K40" s="117">
        <v>899189</v>
      </c>
      <c r="L40" s="117">
        <v>509132</v>
      </c>
      <c r="M40" s="117">
        <v>32061</v>
      </c>
      <c r="N40" s="117">
        <v>343685</v>
      </c>
      <c r="O40" s="117">
        <v>14310</v>
      </c>
      <c r="P40" s="117">
        <v>0</v>
      </c>
      <c r="Q40" s="120">
        <v>14310</v>
      </c>
      <c r="R40" s="131"/>
    </row>
    <row r="41" spans="2:18" ht="28.5" customHeight="1" x14ac:dyDescent="0.25">
      <c r="B41" s="114" t="s">
        <v>45</v>
      </c>
      <c r="C41" s="117">
        <v>9668823</v>
      </c>
      <c r="D41" s="117">
        <v>136074</v>
      </c>
      <c r="E41" s="117">
        <v>1623114</v>
      </c>
      <c r="F41" s="117">
        <v>8181783</v>
      </c>
      <c r="G41" s="117">
        <v>3286390</v>
      </c>
      <c r="H41" s="117">
        <v>0</v>
      </c>
      <c r="I41" s="117">
        <v>3279558</v>
      </c>
      <c r="J41" s="117">
        <v>0</v>
      </c>
      <c r="K41" s="117">
        <v>8188615</v>
      </c>
      <c r="L41" s="117">
        <v>5039848</v>
      </c>
      <c r="M41" s="117">
        <v>714138</v>
      </c>
      <c r="N41" s="117">
        <v>2126101</v>
      </c>
      <c r="O41" s="117">
        <v>308528</v>
      </c>
      <c r="P41" s="117">
        <v>1015619</v>
      </c>
      <c r="Q41" s="120">
        <v>1324148</v>
      </c>
      <c r="R41" s="131"/>
    </row>
    <row r="42" spans="2:18" ht="28.5" customHeight="1" x14ac:dyDescent="0.25">
      <c r="B42" s="114" t="s">
        <v>46</v>
      </c>
      <c r="C42" s="117">
        <v>0</v>
      </c>
      <c r="D42" s="117">
        <v>0</v>
      </c>
      <c r="E42" s="117">
        <v>0</v>
      </c>
      <c r="F42" s="117">
        <v>0</v>
      </c>
      <c r="G42" s="117">
        <v>0</v>
      </c>
      <c r="H42" s="117">
        <v>0</v>
      </c>
      <c r="I42" s="117">
        <v>0</v>
      </c>
      <c r="J42" s="117">
        <v>0</v>
      </c>
      <c r="K42" s="117">
        <v>0</v>
      </c>
      <c r="L42" s="117">
        <v>0</v>
      </c>
      <c r="M42" s="117">
        <v>0</v>
      </c>
      <c r="N42" s="117">
        <v>0</v>
      </c>
      <c r="O42" s="117">
        <v>0</v>
      </c>
      <c r="P42" s="117">
        <v>0</v>
      </c>
      <c r="Q42" s="120">
        <v>0</v>
      </c>
      <c r="R42" s="131"/>
    </row>
    <row r="43" spans="2:18" ht="28.5" customHeight="1" x14ac:dyDescent="0.25">
      <c r="B43" s="118" t="s">
        <v>47</v>
      </c>
      <c r="C43" s="119">
        <f>SUM(C6:C42)</f>
        <v>123462923</v>
      </c>
      <c r="D43" s="119">
        <f t="shared" ref="D43:Q43" si="0">SUM(D6:D42)</f>
        <v>1246105</v>
      </c>
      <c r="E43" s="119">
        <f t="shared" si="0"/>
        <v>37157310</v>
      </c>
      <c r="F43" s="119">
        <f t="shared" si="0"/>
        <v>87551716</v>
      </c>
      <c r="G43" s="119">
        <f t="shared" si="0"/>
        <v>36692364</v>
      </c>
      <c r="H43" s="119">
        <f t="shared" si="0"/>
        <v>276468</v>
      </c>
      <c r="I43" s="119">
        <f t="shared" si="0"/>
        <v>34153235</v>
      </c>
      <c r="J43" s="119">
        <f t="shared" si="0"/>
        <v>323765</v>
      </c>
      <c r="K43" s="119">
        <f t="shared" si="0"/>
        <v>90043550</v>
      </c>
      <c r="L43" s="119">
        <f t="shared" si="0"/>
        <v>54860531</v>
      </c>
      <c r="M43" s="119">
        <f t="shared" si="0"/>
        <v>6819336</v>
      </c>
      <c r="N43" s="119">
        <f t="shared" si="0"/>
        <v>27807511</v>
      </c>
      <c r="O43" s="119">
        <f t="shared" si="0"/>
        <v>556177</v>
      </c>
      <c r="P43" s="119">
        <f t="shared" si="0"/>
        <v>6953411</v>
      </c>
      <c r="Q43" s="119">
        <f t="shared" si="0"/>
        <v>7509586</v>
      </c>
      <c r="R43" s="131"/>
    </row>
    <row r="44" spans="2:18" ht="28.5" customHeight="1" x14ac:dyDescent="0.25">
      <c r="B44" s="279" t="s">
        <v>48</v>
      </c>
      <c r="C44" s="279"/>
      <c r="D44" s="279"/>
      <c r="E44" s="279"/>
      <c r="F44" s="279"/>
      <c r="G44" s="279"/>
      <c r="H44" s="279"/>
      <c r="I44" s="279"/>
      <c r="J44" s="279"/>
      <c r="K44" s="279"/>
      <c r="L44" s="279"/>
      <c r="M44" s="279"/>
      <c r="N44" s="279"/>
      <c r="O44" s="279"/>
      <c r="P44" s="279"/>
      <c r="Q44" s="279"/>
      <c r="R44" s="131"/>
    </row>
    <row r="45" spans="2:18" ht="28.5" customHeight="1" x14ac:dyDescent="0.3">
      <c r="B45" s="114" t="s">
        <v>49</v>
      </c>
      <c r="C45" s="26">
        <v>0</v>
      </c>
      <c r="D45" s="26">
        <v>1860039</v>
      </c>
      <c r="E45" s="26">
        <v>170866</v>
      </c>
      <c r="F45" s="26">
        <v>1689173</v>
      </c>
      <c r="G45" s="26">
        <v>281343</v>
      </c>
      <c r="H45" s="26">
        <v>0</v>
      </c>
      <c r="I45" s="26">
        <v>415725</v>
      </c>
      <c r="J45" s="26">
        <v>0</v>
      </c>
      <c r="K45" s="26">
        <v>1554791</v>
      </c>
      <c r="L45" s="26">
        <v>852298</v>
      </c>
      <c r="M45" s="26">
        <v>516564</v>
      </c>
      <c r="N45" s="26">
        <v>294780</v>
      </c>
      <c r="O45" s="26">
        <v>-108851</v>
      </c>
      <c r="P45" s="26">
        <v>89699</v>
      </c>
      <c r="Q45" s="27">
        <v>-19152</v>
      </c>
      <c r="R45" s="131"/>
    </row>
    <row r="46" spans="2:18" ht="28.5" customHeight="1" x14ac:dyDescent="0.3">
      <c r="B46" s="114" t="s">
        <v>68</v>
      </c>
      <c r="C46" s="26">
        <v>0</v>
      </c>
      <c r="D46" s="26">
        <v>3268661</v>
      </c>
      <c r="E46" s="26">
        <v>135988</v>
      </c>
      <c r="F46" s="26">
        <v>3132673</v>
      </c>
      <c r="G46" s="26">
        <v>643350</v>
      </c>
      <c r="H46" s="26">
        <v>0</v>
      </c>
      <c r="I46" s="26">
        <v>871854</v>
      </c>
      <c r="J46" s="26">
        <v>0</v>
      </c>
      <c r="K46" s="26">
        <v>2904169</v>
      </c>
      <c r="L46" s="26">
        <v>1666793</v>
      </c>
      <c r="M46" s="26">
        <v>825478</v>
      </c>
      <c r="N46" s="26">
        <v>289303</v>
      </c>
      <c r="O46" s="26">
        <v>122595</v>
      </c>
      <c r="P46" s="26">
        <v>0</v>
      </c>
      <c r="Q46" s="27">
        <v>122595</v>
      </c>
      <c r="R46" s="131"/>
    </row>
    <row r="47" spans="2:18" ht="28.5" customHeight="1" x14ac:dyDescent="0.3">
      <c r="B47" s="114" t="s">
        <v>50</v>
      </c>
      <c r="C47" s="26">
        <v>0</v>
      </c>
      <c r="D47" s="26">
        <v>12365313</v>
      </c>
      <c r="E47" s="26">
        <v>408839</v>
      </c>
      <c r="F47" s="26">
        <v>11956474</v>
      </c>
      <c r="G47" s="26">
        <v>4298058</v>
      </c>
      <c r="H47" s="26">
        <v>0</v>
      </c>
      <c r="I47" s="26">
        <v>4782590</v>
      </c>
      <c r="J47" s="26">
        <v>0</v>
      </c>
      <c r="K47" s="26">
        <v>11471943</v>
      </c>
      <c r="L47" s="26">
        <v>6698657</v>
      </c>
      <c r="M47" s="26">
        <v>3217901</v>
      </c>
      <c r="N47" s="26">
        <v>1316344</v>
      </c>
      <c r="O47" s="26">
        <v>239041</v>
      </c>
      <c r="P47" s="26">
        <v>2897898</v>
      </c>
      <c r="Q47" s="27">
        <v>3136939</v>
      </c>
      <c r="R47" s="131"/>
    </row>
    <row r="48" spans="2:18" s="21" customFormat="1" ht="28.5" customHeight="1" x14ac:dyDescent="0.25">
      <c r="B48" s="118" t="s">
        <v>47</v>
      </c>
      <c r="C48" s="119">
        <f>SUM(C45:C47)</f>
        <v>0</v>
      </c>
      <c r="D48" s="119">
        <f>SUM(D45:D47)</f>
        <v>17494013</v>
      </c>
      <c r="E48" s="119">
        <f t="shared" ref="E48:P48" si="1">SUM(E45:E47)</f>
        <v>715693</v>
      </c>
      <c r="F48" s="119">
        <f t="shared" si="1"/>
        <v>16778320</v>
      </c>
      <c r="G48" s="119">
        <f t="shared" si="1"/>
        <v>5222751</v>
      </c>
      <c r="H48" s="119">
        <f t="shared" si="1"/>
        <v>0</v>
      </c>
      <c r="I48" s="119">
        <f t="shared" si="1"/>
        <v>6070169</v>
      </c>
      <c r="J48" s="119">
        <f t="shared" si="1"/>
        <v>0</v>
      </c>
      <c r="K48" s="119">
        <f t="shared" si="1"/>
        <v>15930903</v>
      </c>
      <c r="L48" s="119">
        <f t="shared" si="1"/>
        <v>9217748</v>
      </c>
      <c r="M48" s="119">
        <f t="shared" si="1"/>
        <v>4559943</v>
      </c>
      <c r="N48" s="119">
        <f t="shared" si="1"/>
        <v>1900427</v>
      </c>
      <c r="O48" s="119">
        <f t="shared" si="1"/>
        <v>252785</v>
      </c>
      <c r="P48" s="119">
        <f t="shared" si="1"/>
        <v>2987597</v>
      </c>
      <c r="Q48" s="119">
        <f>SUM(Q45:Q47)</f>
        <v>3240382</v>
      </c>
      <c r="R48" s="131"/>
    </row>
    <row r="49" spans="1:18" ht="21" customHeight="1" x14ac:dyDescent="0.25">
      <c r="A49" s="28"/>
      <c r="B49" s="282" t="s">
        <v>52</v>
      </c>
      <c r="C49" s="282"/>
      <c r="D49" s="282"/>
      <c r="E49" s="282"/>
      <c r="F49" s="282"/>
      <c r="G49" s="282"/>
      <c r="H49" s="282"/>
      <c r="I49" s="282"/>
      <c r="J49" s="282"/>
      <c r="K49" s="282"/>
      <c r="L49" s="282"/>
      <c r="M49" s="282"/>
      <c r="N49" s="282"/>
      <c r="O49" s="282"/>
      <c r="P49" s="282"/>
      <c r="Q49" s="282"/>
      <c r="R49" s="131"/>
    </row>
    <row r="50" spans="1:18" ht="21" customHeight="1" x14ac:dyDescent="0.25">
      <c r="B50" s="133"/>
      <c r="C50" s="133"/>
      <c r="D50" s="133"/>
      <c r="E50" s="133"/>
      <c r="F50" s="133"/>
      <c r="G50" s="133"/>
      <c r="H50" s="133"/>
      <c r="I50" s="133"/>
      <c r="J50" s="133"/>
      <c r="K50" s="133"/>
      <c r="L50" s="133"/>
      <c r="M50" s="133"/>
      <c r="N50" s="133"/>
      <c r="O50" s="133"/>
      <c r="P50" s="133"/>
      <c r="Q50" s="133"/>
      <c r="R50" s="133"/>
    </row>
    <row r="51" spans="1:18" ht="21" customHeight="1" x14ac:dyDescent="0.25">
      <c r="B51" s="11"/>
    </row>
    <row r="52" spans="1:18" ht="21" customHeight="1" x14ac:dyDescent="0.25">
      <c r="B52" s="11"/>
    </row>
    <row r="53" spans="1:18" ht="21" customHeight="1" x14ac:dyDescent="0.25">
      <c r="B53" s="11"/>
    </row>
  </sheetData>
  <sheetProtection password="E931" sheet="1" objects="1" scenarios="1"/>
  <sortState ref="B6:Q41">
    <sortCondition ref="B6:B41"/>
  </sortState>
  <mergeCells count="4">
    <mergeCell ref="B3:Q3"/>
    <mergeCell ref="B5:Q5"/>
    <mergeCell ref="B44:Q44"/>
    <mergeCell ref="B49:Q49"/>
  </mergeCells>
  <pageMargins left="0.7" right="0.7" top="0.75" bottom="0.75" header="0.3" footer="0.3"/>
  <pageSetup paperSize="9" scale="3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pageSetUpPr fitToPage="1"/>
  </sheetPr>
  <dimension ref="A1:L39"/>
  <sheetViews>
    <sheetView showGridLines="0" zoomScale="80" zoomScaleNormal="80" workbookViewId="0">
      <selection activeCell="A5" sqref="A5"/>
    </sheetView>
  </sheetViews>
  <sheetFormatPr defaultColWidth="21.28515625" defaultRowHeight="15" x14ac:dyDescent="0.25"/>
  <cols>
    <col min="1" max="1" width="11.140625" style="11" customWidth="1"/>
    <col min="2" max="2" width="39.140625" style="11" bestFit="1" customWidth="1"/>
    <col min="3" max="12" width="26.28515625" style="11" customWidth="1"/>
    <col min="13" max="16384" width="21.28515625" style="11"/>
  </cols>
  <sheetData>
    <row r="1" spans="1:12" ht="22.5" customHeight="1" x14ac:dyDescent="0.25"/>
    <row r="2" spans="1:12" x14ac:dyDescent="0.25">
      <c r="A2" s="134"/>
    </row>
    <row r="3" spans="1:12" ht="22.5" customHeight="1" x14ac:dyDescent="0.25">
      <c r="B3" s="247" t="s">
        <v>309</v>
      </c>
      <c r="C3" s="247"/>
      <c r="D3" s="247"/>
      <c r="E3" s="247"/>
      <c r="F3" s="247"/>
      <c r="G3" s="247"/>
      <c r="H3" s="247"/>
      <c r="I3" s="247"/>
      <c r="J3" s="247"/>
      <c r="K3" s="247"/>
      <c r="L3" s="247"/>
    </row>
    <row r="4" spans="1:12" ht="51.75" customHeight="1" x14ac:dyDescent="0.25">
      <c r="B4" s="136" t="s">
        <v>0</v>
      </c>
      <c r="C4" s="137" t="s">
        <v>106</v>
      </c>
      <c r="D4" s="137" t="s">
        <v>200</v>
      </c>
      <c r="E4" s="137" t="s">
        <v>211</v>
      </c>
      <c r="F4" s="137" t="s">
        <v>21</v>
      </c>
      <c r="G4" s="137" t="s">
        <v>107</v>
      </c>
      <c r="H4" s="137" t="s">
        <v>55</v>
      </c>
      <c r="I4" s="138" t="s">
        <v>49</v>
      </c>
      <c r="J4" s="137" t="s">
        <v>108</v>
      </c>
      <c r="K4" s="138" t="s">
        <v>68</v>
      </c>
      <c r="L4" s="137" t="s">
        <v>56</v>
      </c>
    </row>
    <row r="5" spans="1:12" ht="30" customHeight="1" x14ac:dyDescent="0.25">
      <c r="B5" s="139" t="s">
        <v>109</v>
      </c>
      <c r="C5" s="117">
        <v>550000</v>
      </c>
      <c r="D5" s="117">
        <v>699000</v>
      </c>
      <c r="E5" s="117">
        <v>180000</v>
      </c>
      <c r="F5" s="117">
        <v>150000</v>
      </c>
      <c r="G5" s="117">
        <v>150000</v>
      </c>
      <c r="H5" s="117">
        <v>800000</v>
      </c>
      <c r="I5" s="117">
        <v>300000</v>
      </c>
      <c r="J5" s="117">
        <v>150000</v>
      </c>
      <c r="K5" s="117">
        <v>500000</v>
      </c>
      <c r="L5" s="117">
        <v>150000</v>
      </c>
    </row>
    <row r="6" spans="1:12" ht="30" customHeight="1" x14ac:dyDescent="0.25">
      <c r="B6" s="139" t="s">
        <v>110</v>
      </c>
      <c r="C6" s="117">
        <v>0</v>
      </c>
      <c r="D6" s="117">
        <v>0</v>
      </c>
      <c r="E6" s="117">
        <v>0</v>
      </c>
      <c r="F6" s="117">
        <v>0</v>
      </c>
      <c r="G6" s="117">
        <v>0</v>
      </c>
      <c r="H6" s="117">
        <v>0</v>
      </c>
      <c r="I6" s="117">
        <v>0</v>
      </c>
      <c r="J6" s="117">
        <v>0</v>
      </c>
      <c r="K6" s="117">
        <v>0</v>
      </c>
      <c r="L6" s="117">
        <v>0</v>
      </c>
    </row>
    <row r="7" spans="1:12" ht="30" customHeight="1" x14ac:dyDescent="0.25">
      <c r="B7" s="139" t="s">
        <v>111</v>
      </c>
      <c r="C7" s="117">
        <v>7413</v>
      </c>
      <c r="D7" s="117">
        <v>2760</v>
      </c>
      <c r="E7" s="117">
        <v>0</v>
      </c>
      <c r="F7" s="117">
        <v>0</v>
      </c>
      <c r="G7" s="117">
        <v>778</v>
      </c>
      <c r="H7" s="117">
        <v>0</v>
      </c>
      <c r="I7" s="117">
        <v>-75</v>
      </c>
      <c r="J7" s="117">
        <v>0</v>
      </c>
      <c r="K7" s="117">
        <v>515349</v>
      </c>
      <c r="L7" s="117">
        <v>0</v>
      </c>
    </row>
    <row r="8" spans="1:12" ht="30" customHeight="1" x14ac:dyDescent="0.25">
      <c r="B8" s="139" t="s">
        <v>112</v>
      </c>
      <c r="C8" s="117">
        <v>33872</v>
      </c>
      <c r="D8" s="117">
        <v>-325667</v>
      </c>
      <c r="E8" s="117">
        <v>0</v>
      </c>
      <c r="F8" s="117">
        <v>103423</v>
      </c>
      <c r="G8" s="117">
        <v>52854</v>
      </c>
      <c r="H8" s="117">
        <v>1201101</v>
      </c>
      <c r="I8" s="117">
        <v>21057</v>
      </c>
      <c r="J8" s="117">
        <v>151265</v>
      </c>
      <c r="K8" s="117">
        <v>0</v>
      </c>
      <c r="L8" s="117">
        <v>191243</v>
      </c>
    </row>
    <row r="9" spans="1:12" ht="30" customHeight="1" x14ac:dyDescent="0.25">
      <c r="B9" s="139" t="s">
        <v>113</v>
      </c>
      <c r="C9" s="117">
        <v>-48443</v>
      </c>
      <c r="D9" s="117">
        <v>155708</v>
      </c>
      <c r="E9" s="117">
        <v>0</v>
      </c>
      <c r="F9" s="117">
        <v>0</v>
      </c>
      <c r="G9" s="117">
        <v>0</v>
      </c>
      <c r="H9" s="117">
        <v>135678</v>
      </c>
      <c r="I9" s="117">
        <v>0</v>
      </c>
      <c r="J9" s="117">
        <v>-1513</v>
      </c>
      <c r="K9" s="117">
        <v>0</v>
      </c>
      <c r="L9" s="117">
        <v>0</v>
      </c>
    </row>
    <row r="10" spans="1:12" ht="30" customHeight="1" x14ac:dyDescent="0.25">
      <c r="B10" s="139" t="s">
        <v>114</v>
      </c>
      <c r="C10" s="117">
        <v>0</v>
      </c>
      <c r="D10" s="117">
        <v>0</v>
      </c>
      <c r="E10" s="117">
        <v>9378904</v>
      </c>
      <c r="F10" s="117">
        <v>457048</v>
      </c>
      <c r="G10" s="117">
        <v>143219</v>
      </c>
      <c r="H10" s="117">
        <v>-87391</v>
      </c>
      <c r="I10" s="117">
        <v>110216</v>
      </c>
      <c r="J10" s="117">
        <v>0</v>
      </c>
      <c r="K10" s="117">
        <v>0</v>
      </c>
      <c r="L10" s="117">
        <v>0</v>
      </c>
    </row>
    <row r="11" spans="1:12" ht="30" customHeight="1" x14ac:dyDescent="0.25">
      <c r="B11" s="140" t="s">
        <v>115</v>
      </c>
      <c r="C11" s="141">
        <v>542842</v>
      </c>
      <c r="D11" s="141">
        <v>531801</v>
      </c>
      <c r="E11" s="141">
        <v>9558904</v>
      </c>
      <c r="F11" s="141">
        <v>710471</v>
      </c>
      <c r="G11" s="141">
        <v>346851</v>
      </c>
      <c r="H11" s="141">
        <v>2049389</v>
      </c>
      <c r="I11" s="141">
        <v>431197</v>
      </c>
      <c r="J11" s="141">
        <v>299753</v>
      </c>
      <c r="K11" s="141">
        <v>1015349</v>
      </c>
      <c r="L11" s="141">
        <v>341243</v>
      </c>
    </row>
    <row r="12" spans="1:12" ht="30" customHeight="1" x14ac:dyDescent="0.25">
      <c r="B12" s="139" t="s">
        <v>116</v>
      </c>
      <c r="C12" s="117">
        <v>198648</v>
      </c>
      <c r="D12" s="117">
        <v>0</v>
      </c>
      <c r="E12" s="117">
        <v>811829</v>
      </c>
      <c r="F12" s="117">
        <v>36231</v>
      </c>
      <c r="G12" s="117">
        <v>418</v>
      </c>
      <c r="H12" s="117">
        <v>346387</v>
      </c>
      <c r="I12" s="117">
        <v>68310</v>
      </c>
      <c r="J12" s="117">
        <v>10705</v>
      </c>
      <c r="K12" s="117">
        <v>160050</v>
      </c>
      <c r="L12" s="117">
        <v>4857</v>
      </c>
    </row>
    <row r="13" spans="1:12" ht="30" customHeight="1" x14ac:dyDescent="0.25">
      <c r="B13" s="142" t="s">
        <v>117</v>
      </c>
      <c r="C13" s="117">
        <v>3801395</v>
      </c>
      <c r="D13" s="117">
        <v>1181642</v>
      </c>
      <c r="E13" s="117">
        <v>47964452</v>
      </c>
      <c r="F13" s="117">
        <v>677482</v>
      </c>
      <c r="G13" s="117">
        <v>275282</v>
      </c>
      <c r="H13" s="117">
        <v>6886697</v>
      </c>
      <c r="I13" s="117">
        <v>0</v>
      </c>
      <c r="J13" s="117">
        <v>495166</v>
      </c>
      <c r="K13" s="117">
        <v>132997</v>
      </c>
      <c r="L13" s="117">
        <v>13557</v>
      </c>
    </row>
    <row r="14" spans="1:12" ht="30" customHeight="1" x14ac:dyDescent="0.25">
      <c r="B14" s="142" t="s">
        <v>118</v>
      </c>
      <c r="C14" s="117">
        <v>0</v>
      </c>
      <c r="D14" s="117">
        <v>400000</v>
      </c>
      <c r="E14" s="117">
        <v>4019542</v>
      </c>
      <c r="F14" s="117">
        <v>21825</v>
      </c>
      <c r="G14" s="117">
        <v>0</v>
      </c>
      <c r="H14" s="117">
        <v>446237</v>
      </c>
      <c r="I14" s="117">
        <v>30844</v>
      </c>
      <c r="J14" s="117">
        <v>0</v>
      </c>
      <c r="K14" s="117">
        <v>220864</v>
      </c>
      <c r="L14" s="117">
        <v>82776</v>
      </c>
    </row>
    <row r="15" spans="1:12" ht="30" customHeight="1" x14ac:dyDescent="0.25">
      <c r="B15" s="142" t="s">
        <v>119</v>
      </c>
      <c r="C15" s="117">
        <v>143853</v>
      </c>
      <c r="D15" s="117">
        <v>233024</v>
      </c>
      <c r="E15" s="117">
        <v>975953</v>
      </c>
      <c r="F15" s="117">
        <v>86493</v>
      </c>
      <c r="G15" s="117">
        <v>59255</v>
      </c>
      <c r="H15" s="117">
        <v>617699</v>
      </c>
      <c r="I15" s="117">
        <v>50590</v>
      </c>
      <c r="J15" s="117">
        <v>94714</v>
      </c>
      <c r="K15" s="117">
        <v>133031</v>
      </c>
      <c r="L15" s="117">
        <v>47311</v>
      </c>
    </row>
    <row r="16" spans="1:12" ht="30" customHeight="1" thickBot="1" x14ac:dyDescent="0.3">
      <c r="B16" s="143" t="s">
        <v>120</v>
      </c>
      <c r="C16" s="144">
        <v>4686738</v>
      </c>
      <c r="D16" s="144">
        <v>2346467</v>
      </c>
      <c r="E16" s="144">
        <v>63330680</v>
      </c>
      <c r="F16" s="144">
        <v>1532502</v>
      </c>
      <c r="G16" s="144">
        <v>681807</v>
      </c>
      <c r="H16" s="144">
        <v>10346409</v>
      </c>
      <c r="I16" s="144">
        <v>580942</v>
      </c>
      <c r="J16" s="144">
        <v>900338</v>
      </c>
      <c r="K16" s="144">
        <v>1662291</v>
      </c>
      <c r="L16" s="144">
        <v>489745</v>
      </c>
    </row>
    <row r="17" spans="2:12" ht="30" customHeight="1" thickTop="1" x14ac:dyDescent="0.25">
      <c r="B17" s="145" t="s">
        <v>121</v>
      </c>
      <c r="C17" s="115">
        <v>0</v>
      </c>
      <c r="D17" s="115">
        <v>0</v>
      </c>
      <c r="E17" s="115">
        <v>138720</v>
      </c>
      <c r="F17" s="115">
        <v>90000</v>
      </c>
      <c r="G17" s="115">
        <v>0</v>
      </c>
      <c r="H17" s="115">
        <v>0</v>
      </c>
      <c r="I17" s="115">
        <v>0</v>
      </c>
      <c r="J17" s="115">
        <v>0</v>
      </c>
      <c r="K17" s="115">
        <v>0</v>
      </c>
      <c r="L17" s="115">
        <v>0</v>
      </c>
    </row>
    <row r="18" spans="2:12" ht="30" customHeight="1" x14ac:dyDescent="0.25">
      <c r="B18" s="142" t="s">
        <v>122</v>
      </c>
      <c r="C18" s="117">
        <v>266000</v>
      </c>
      <c r="D18" s="117">
        <v>0</v>
      </c>
      <c r="E18" s="117">
        <v>4251178</v>
      </c>
      <c r="F18" s="117">
        <v>755000</v>
      </c>
      <c r="G18" s="117">
        <v>529985</v>
      </c>
      <c r="H18" s="117">
        <v>2160875</v>
      </c>
      <c r="I18" s="117">
        <v>0</v>
      </c>
      <c r="J18" s="117">
        <v>353000</v>
      </c>
      <c r="K18" s="117">
        <v>0</v>
      </c>
      <c r="L18" s="117">
        <v>78000</v>
      </c>
    </row>
    <row r="19" spans="2:12" ht="30" customHeight="1" x14ac:dyDescent="0.25">
      <c r="B19" s="142" t="s">
        <v>123</v>
      </c>
      <c r="C19" s="117">
        <v>15640</v>
      </c>
      <c r="D19" s="117">
        <v>38820</v>
      </c>
      <c r="E19" s="117">
        <v>365141</v>
      </c>
      <c r="F19" s="117">
        <v>12756</v>
      </c>
      <c r="G19" s="117">
        <v>5184</v>
      </c>
      <c r="H19" s="117">
        <v>140986</v>
      </c>
      <c r="I19" s="117">
        <v>0</v>
      </c>
      <c r="J19" s="117">
        <v>664</v>
      </c>
      <c r="K19" s="117">
        <v>0</v>
      </c>
      <c r="L19" s="117">
        <v>9</v>
      </c>
    </row>
    <row r="20" spans="2:12" ht="30" customHeight="1" x14ac:dyDescent="0.25">
      <c r="B20" s="142" t="s">
        <v>124</v>
      </c>
      <c r="C20" s="117">
        <v>3287753</v>
      </c>
      <c r="D20" s="117">
        <v>1711198</v>
      </c>
      <c r="E20" s="117">
        <v>16199210</v>
      </c>
      <c r="F20" s="117">
        <v>456528</v>
      </c>
      <c r="G20" s="117">
        <v>86646</v>
      </c>
      <c r="H20" s="117">
        <v>3528251</v>
      </c>
      <c r="I20" s="117">
        <v>366627</v>
      </c>
      <c r="J20" s="117">
        <v>187244</v>
      </c>
      <c r="K20" s="117">
        <v>1057736</v>
      </c>
      <c r="L20" s="117">
        <v>257397</v>
      </c>
    </row>
    <row r="21" spans="2:12" ht="30" customHeight="1" x14ac:dyDescent="0.25">
      <c r="B21" s="142" t="s">
        <v>125</v>
      </c>
      <c r="C21" s="117">
        <v>41017</v>
      </c>
      <c r="D21" s="117">
        <v>0</v>
      </c>
      <c r="E21" s="117">
        <v>8349518</v>
      </c>
      <c r="F21" s="117">
        <v>0</v>
      </c>
      <c r="G21" s="117">
        <v>0</v>
      </c>
      <c r="H21" s="117">
        <v>583003</v>
      </c>
      <c r="I21" s="117">
        <v>0</v>
      </c>
      <c r="J21" s="117">
        <v>0</v>
      </c>
      <c r="K21" s="117">
        <v>0</v>
      </c>
      <c r="L21" s="117">
        <v>0</v>
      </c>
    </row>
    <row r="22" spans="2:12" ht="30" customHeight="1" x14ac:dyDescent="0.25">
      <c r="B22" s="142" t="s">
        <v>126</v>
      </c>
      <c r="C22" s="117">
        <v>0</v>
      </c>
      <c r="D22" s="117">
        <v>0</v>
      </c>
      <c r="E22" s="117">
        <v>3584018</v>
      </c>
      <c r="F22" s="117">
        <v>0</v>
      </c>
      <c r="G22" s="117">
        <v>0</v>
      </c>
      <c r="H22" s="117">
        <v>0</v>
      </c>
      <c r="I22" s="117">
        <v>0</v>
      </c>
      <c r="J22" s="117">
        <v>0</v>
      </c>
      <c r="K22" s="117">
        <v>0</v>
      </c>
      <c r="L22" s="117">
        <v>0</v>
      </c>
    </row>
    <row r="23" spans="2:12" ht="30" customHeight="1" x14ac:dyDescent="0.25">
      <c r="B23" s="142" t="s">
        <v>127</v>
      </c>
      <c r="C23" s="117">
        <v>92163</v>
      </c>
      <c r="D23" s="117">
        <v>0</v>
      </c>
      <c r="E23" s="117">
        <v>756346</v>
      </c>
      <c r="F23" s="117">
        <v>12206</v>
      </c>
      <c r="G23" s="117">
        <v>0</v>
      </c>
      <c r="H23" s="117">
        <v>372599</v>
      </c>
      <c r="I23" s="117">
        <v>10194</v>
      </c>
      <c r="J23" s="117">
        <v>0</v>
      </c>
      <c r="K23" s="117">
        <v>87640</v>
      </c>
      <c r="L23" s="117">
        <v>0</v>
      </c>
    </row>
    <row r="24" spans="2:12" ht="30" customHeight="1" x14ac:dyDescent="0.25">
      <c r="B24" s="142" t="s">
        <v>128</v>
      </c>
      <c r="C24" s="117">
        <v>92953</v>
      </c>
      <c r="D24" s="117">
        <v>0</v>
      </c>
      <c r="E24" s="117">
        <v>0</v>
      </c>
      <c r="F24" s="117">
        <v>0</v>
      </c>
      <c r="G24" s="117">
        <v>0</v>
      </c>
      <c r="H24" s="117">
        <v>11497</v>
      </c>
      <c r="I24" s="117">
        <v>0</v>
      </c>
      <c r="J24" s="117">
        <v>0</v>
      </c>
      <c r="K24" s="117">
        <v>0</v>
      </c>
      <c r="L24" s="117">
        <v>0</v>
      </c>
    </row>
    <row r="25" spans="2:12" ht="30" customHeight="1" x14ac:dyDescent="0.25">
      <c r="B25" s="142" t="s">
        <v>129</v>
      </c>
      <c r="C25" s="117">
        <v>0</v>
      </c>
      <c r="D25" s="117">
        <v>0</v>
      </c>
      <c r="E25" s="117">
        <v>0</v>
      </c>
      <c r="F25" s="117">
        <v>0</v>
      </c>
      <c r="G25" s="117">
        <v>0</v>
      </c>
      <c r="H25" s="117">
        <v>0</v>
      </c>
      <c r="I25" s="117">
        <v>0</v>
      </c>
      <c r="J25" s="117">
        <v>0</v>
      </c>
      <c r="K25" s="117">
        <v>0</v>
      </c>
      <c r="L25" s="117">
        <v>0</v>
      </c>
    </row>
    <row r="26" spans="2:12" ht="30" customHeight="1" x14ac:dyDescent="0.25">
      <c r="B26" s="142" t="s">
        <v>130</v>
      </c>
      <c r="C26" s="117">
        <v>191202</v>
      </c>
      <c r="D26" s="117">
        <v>0</v>
      </c>
      <c r="E26" s="117">
        <v>8010794</v>
      </c>
      <c r="F26" s="117">
        <v>49241</v>
      </c>
      <c r="G26" s="117">
        <v>2</v>
      </c>
      <c r="H26" s="117">
        <v>632066</v>
      </c>
      <c r="I26" s="117">
        <v>0</v>
      </c>
      <c r="J26" s="117">
        <v>1478</v>
      </c>
      <c r="K26" s="117">
        <v>38511</v>
      </c>
      <c r="L26" s="117">
        <v>0</v>
      </c>
    </row>
    <row r="27" spans="2:12" ht="30" customHeight="1" x14ac:dyDescent="0.25">
      <c r="B27" s="142" t="s">
        <v>131</v>
      </c>
      <c r="C27" s="117">
        <v>12887</v>
      </c>
      <c r="D27" s="117">
        <v>0</v>
      </c>
      <c r="E27" s="117">
        <v>143910</v>
      </c>
      <c r="F27" s="117">
        <v>2963</v>
      </c>
      <c r="G27" s="117">
        <v>0</v>
      </c>
      <c r="H27" s="117">
        <v>6420</v>
      </c>
      <c r="I27" s="117">
        <v>0</v>
      </c>
      <c r="J27" s="117">
        <v>1151</v>
      </c>
      <c r="K27" s="117">
        <v>0</v>
      </c>
      <c r="L27" s="117">
        <v>0</v>
      </c>
    </row>
    <row r="28" spans="2:12" ht="30" customHeight="1" x14ac:dyDescent="0.25">
      <c r="B28" s="142" t="s">
        <v>132</v>
      </c>
      <c r="C28" s="117">
        <v>0</v>
      </c>
      <c r="D28" s="117">
        <v>0</v>
      </c>
      <c r="E28" s="117">
        <v>0</v>
      </c>
      <c r="F28" s="117">
        <v>0</v>
      </c>
      <c r="G28" s="117">
        <v>0</v>
      </c>
      <c r="H28" s="117">
        <v>0</v>
      </c>
      <c r="I28" s="117">
        <v>0</v>
      </c>
      <c r="J28" s="117">
        <v>0</v>
      </c>
      <c r="K28" s="117">
        <v>0</v>
      </c>
      <c r="L28" s="117">
        <v>0</v>
      </c>
    </row>
    <row r="29" spans="2:12" ht="30" customHeight="1" x14ac:dyDescent="0.25">
      <c r="B29" s="142" t="s">
        <v>133</v>
      </c>
      <c r="C29" s="117">
        <v>0</v>
      </c>
      <c r="D29" s="117">
        <v>0</v>
      </c>
      <c r="E29" s="117">
        <v>0</v>
      </c>
      <c r="F29" s="117">
        <v>0</v>
      </c>
      <c r="G29" s="117">
        <v>0</v>
      </c>
      <c r="H29" s="117">
        <v>0</v>
      </c>
      <c r="I29" s="117">
        <v>0</v>
      </c>
      <c r="J29" s="117">
        <v>0</v>
      </c>
      <c r="K29" s="117">
        <v>0</v>
      </c>
      <c r="L29" s="117">
        <v>0</v>
      </c>
    </row>
    <row r="30" spans="2:12" ht="30" customHeight="1" x14ac:dyDescent="0.25">
      <c r="B30" s="142" t="s">
        <v>134</v>
      </c>
      <c r="C30" s="117">
        <v>20958</v>
      </c>
      <c r="D30" s="117">
        <v>0</v>
      </c>
      <c r="E30" s="117">
        <v>1076466</v>
      </c>
      <c r="F30" s="117">
        <v>16230</v>
      </c>
      <c r="G30" s="117">
        <v>0</v>
      </c>
      <c r="H30" s="117">
        <v>297598</v>
      </c>
      <c r="I30" s="117">
        <v>555</v>
      </c>
      <c r="J30" s="117">
        <v>62031</v>
      </c>
      <c r="K30" s="117">
        <v>0</v>
      </c>
      <c r="L30" s="117">
        <v>0</v>
      </c>
    </row>
    <row r="31" spans="2:12" ht="30" customHeight="1" x14ac:dyDescent="0.25">
      <c r="B31" s="142" t="s">
        <v>135</v>
      </c>
      <c r="C31" s="117">
        <v>0</v>
      </c>
      <c r="D31" s="117">
        <v>0</v>
      </c>
      <c r="E31" s="117">
        <v>1181280</v>
      </c>
      <c r="F31" s="117">
        <v>76857</v>
      </c>
      <c r="G31" s="117">
        <v>0</v>
      </c>
      <c r="H31" s="117">
        <v>161226</v>
      </c>
      <c r="I31" s="117">
        <v>0</v>
      </c>
      <c r="J31" s="117">
        <v>0</v>
      </c>
      <c r="K31" s="117">
        <v>0</v>
      </c>
      <c r="L31" s="117">
        <v>0</v>
      </c>
    </row>
    <row r="32" spans="2:12" ht="30" customHeight="1" x14ac:dyDescent="0.25">
      <c r="B32" s="142" t="s">
        <v>136</v>
      </c>
      <c r="C32" s="117">
        <v>398038</v>
      </c>
      <c r="D32" s="117">
        <v>194868</v>
      </c>
      <c r="E32" s="117">
        <v>1859222</v>
      </c>
      <c r="F32" s="117">
        <v>9710</v>
      </c>
      <c r="G32" s="117">
        <v>38000</v>
      </c>
      <c r="H32" s="117">
        <v>796495</v>
      </c>
      <c r="I32" s="117">
        <v>120754</v>
      </c>
      <c r="J32" s="117">
        <v>285734</v>
      </c>
      <c r="K32" s="117">
        <v>305367</v>
      </c>
      <c r="L32" s="117">
        <v>61872</v>
      </c>
    </row>
    <row r="33" spans="2:12" ht="30" customHeight="1" x14ac:dyDescent="0.25">
      <c r="B33" s="142" t="s">
        <v>137</v>
      </c>
      <c r="C33" s="117">
        <v>21444</v>
      </c>
      <c r="D33" s="117">
        <v>29744</v>
      </c>
      <c r="E33" s="117">
        <v>873066</v>
      </c>
      <c r="F33" s="117">
        <v>24439</v>
      </c>
      <c r="G33" s="117">
        <v>1783</v>
      </c>
      <c r="H33" s="117">
        <v>139623</v>
      </c>
      <c r="I33" s="117">
        <v>2518</v>
      </c>
      <c r="J33" s="117">
        <v>6412</v>
      </c>
      <c r="K33" s="117">
        <v>17960</v>
      </c>
      <c r="L33" s="117">
        <v>18230</v>
      </c>
    </row>
    <row r="34" spans="2:12" ht="30" customHeight="1" x14ac:dyDescent="0.25">
      <c r="B34" s="142" t="s">
        <v>138</v>
      </c>
      <c r="C34" s="117">
        <v>209126</v>
      </c>
      <c r="D34" s="117">
        <v>82113</v>
      </c>
      <c r="E34" s="117">
        <v>354665</v>
      </c>
      <c r="F34" s="117">
        <v>0</v>
      </c>
      <c r="G34" s="117">
        <v>1938</v>
      </c>
      <c r="H34" s="117">
        <v>572808</v>
      </c>
      <c r="I34" s="117">
        <v>46817</v>
      </c>
      <c r="J34" s="117">
        <v>0</v>
      </c>
      <c r="K34" s="117">
        <v>122179</v>
      </c>
      <c r="L34" s="117">
        <v>60330</v>
      </c>
    </row>
    <row r="35" spans="2:12" ht="30" customHeight="1" x14ac:dyDescent="0.25">
      <c r="B35" s="142" t="s">
        <v>139</v>
      </c>
      <c r="C35" s="117">
        <v>19955</v>
      </c>
      <c r="D35" s="117">
        <v>6007</v>
      </c>
      <c r="E35" s="117">
        <v>630622</v>
      </c>
      <c r="F35" s="117">
        <v>0</v>
      </c>
      <c r="G35" s="117">
        <v>0</v>
      </c>
      <c r="H35" s="117">
        <v>341719</v>
      </c>
      <c r="I35" s="117">
        <v>0</v>
      </c>
      <c r="J35" s="117">
        <v>2623</v>
      </c>
      <c r="K35" s="117">
        <v>32503</v>
      </c>
      <c r="L35" s="117">
        <v>13908</v>
      </c>
    </row>
    <row r="36" spans="2:12" ht="30" customHeight="1" x14ac:dyDescent="0.25">
      <c r="B36" s="142" t="s">
        <v>140</v>
      </c>
      <c r="C36" s="117">
        <v>7234</v>
      </c>
      <c r="D36" s="117">
        <v>283717</v>
      </c>
      <c r="E36" s="117">
        <v>14571093</v>
      </c>
      <c r="F36" s="117">
        <v>26230</v>
      </c>
      <c r="G36" s="117">
        <v>18269</v>
      </c>
      <c r="H36" s="117">
        <v>594156</v>
      </c>
      <c r="I36" s="117">
        <v>33477</v>
      </c>
      <c r="J36" s="117">
        <v>0</v>
      </c>
      <c r="K36" s="117">
        <v>394</v>
      </c>
      <c r="L36" s="117">
        <v>0</v>
      </c>
    </row>
    <row r="37" spans="2:12" ht="30" customHeight="1" x14ac:dyDescent="0.25">
      <c r="B37" s="142" t="s">
        <v>141</v>
      </c>
      <c r="C37" s="117">
        <v>10367</v>
      </c>
      <c r="D37" s="117">
        <v>0</v>
      </c>
      <c r="E37" s="117">
        <v>985431</v>
      </c>
      <c r="F37" s="117">
        <v>341</v>
      </c>
      <c r="G37" s="117">
        <v>0</v>
      </c>
      <c r="H37" s="117">
        <v>7087</v>
      </c>
      <c r="I37" s="117">
        <v>0</v>
      </c>
      <c r="J37" s="117">
        <v>0</v>
      </c>
      <c r="K37" s="117">
        <v>0</v>
      </c>
      <c r="L37" s="117">
        <v>0</v>
      </c>
    </row>
    <row r="38" spans="2:12" ht="30" customHeight="1" thickBot="1" x14ac:dyDescent="0.3">
      <c r="B38" s="143" t="s">
        <v>142</v>
      </c>
      <c r="C38" s="144">
        <v>4686738</v>
      </c>
      <c r="D38" s="144">
        <v>2346467</v>
      </c>
      <c r="E38" s="144">
        <v>63330680</v>
      </c>
      <c r="F38" s="144">
        <v>1532502</v>
      </c>
      <c r="G38" s="144">
        <v>681807</v>
      </c>
      <c r="H38" s="144">
        <v>10346409</v>
      </c>
      <c r="I38" s="144">
        <v>580942</v>
      </c>
      <c r="J38" s="144">
        <v>900338</v>
      </c>
      <c r="K38" s="144">
        <v>1662291</v>
      </c>
      <c r="L38" s="144">
        <v>489745</v>
      </c>
    </row>
    <row r="39" spans="2:12" ht="15.75" thickTop="1" x14ac:dyDescent="0.25">
      <c r="B39" s="283" t="s">
        <v>52</v>
      </c>
      <c r="C39" s="283"/>
      <c r="D39" s="283"/>
      <c r="E39" s="283"/>
      <c r="F39" s="283"/>
      <c r="G39" s="283"/>
      <c r="H39" s="283"/>
      <c r="I39" s="283"/>
      <c r="J39" s="284" t="s">
        <v>186</v>
      </c>
      <c r="K39" s="284"/>
      <c r="L39" s="284"/>
    </row>
  </sheetData>
  <sheetProtection password="E931" sheet="1" objects="1" scenarios="1"/>
  <mergeCells count="3">
    <mergeCell ref="B3:L3"/>
    <mergeCell ref="B39:I39"/>
    <mergeCell ref="J39:L39"/>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pageSetUpPr fitToPage="1"/>
  </sheetPr>
  <dimension ref="A1:L40"/>
  <sheetViews>
    <sheetView showGridLines="0" zoomScale="80" zoomScaleNormal="80" workbookViewId="0">
      <selection activeCell="A5" sqref="A5"/>
    </sheetView>
  </sheetViews>
  <sheetFormatPr defaultColWidth="19.42578125" defaultRowHeight="15" x14ac:dyDescent="0.25"/>
  <cols>
    <col min="1" max="1" width="14.42578125" style="36" customWidth="1"/>
    <col min="2" max="2" width="41" style="36" bestFit="1" customWidth="1"/>
    <col min="3" max="12" width="24.140625" style="36" customWidth="1"/>
    <col min="13" max="16384" width="19.42578125" style="36"/>
  </cols>
  <sheetData>
    <row r="1" spans="1:12" ht="33" customHeight="1" x14ac:dyDescent="0.25"/>
    <row r="2" spans="1:12" ht="18.75" customHeight="1" x14ac:dyDescent="0.25">
      <c r="A2" s="146"/>
      <c r="B2" s="285" t="s">
        <v>143</v>
      </c>
      <c r="C2" s="285"/>
      <c r="D2" s="285"/>
      <c r="E2" s="285"/>
      <c r="F2" s="285"/>
      <c r="G2" s="285"/>
      <c r="H2" s="285"/>
      <c r="I2" s="285"/>
      <c r="J2" s="285"/>
      <c r="K2" s="285"/>
      <c r="L2" s="285"/>
    </row>
    <row r="3" spans="1:12" ht="26.25" customHeight="1" x14ac:dyDescent="0.25">
      <c r="B3" s="288" t="s">
        <v>308</v>
      </c>
      <c r="C3" s="289"/>
      <c r="D3" s="289"/>
      <c r="E3" s="289"/>
      <c r="F3" s="289"/>
      <c r="G3" s="289"/>
      <c r="H3" s="289"/>
      <c r="I3" s="289"/>
      <c r="J3" s="289"/>
      <c r="K3" s="289"/>
      <c r="L3" s="290"/>
    </row>
    <row r="4" spans="1:12" ht="48.75" customHeight="1" x14ac:dyDescent="0.25">
      <c r="B4" s="147" t="s">
        <v>0</v>
      </c>
      <c r="C4" s="201" t="s">
        <v>144</v>
      </c>
      <c r="D4" s="201" t="s">
        <v>58</v>
      </c>
      <c r="E4" s="201" t="s">
        <v>145</v>
      </c>
      <c r="F4" s="201" t="s">
        <v>33</v>
      </c>
      <c r="G4" s="201" t="s">
        <v>34</v>
      </c>
      <c r="H4" s="201" t="s">
        <v>185</v>
      </c>
      <c r="I4" s="201" t="s">
        <v>50</v>
      </c>
      <c r="J4" s="201" t="s">
        <v>187</v>
      </c>
      <c r="K4" s="201" t="s">
        <v>146</v>
      </c>
      <c r="L4" s="201" t="s">
        <v>151</v>
      </c>
    </row>
    <row r="5" spans="1:12" ht="28.5" customHeight="1" x14ac:dyDescent="0.25">
      <c r="B5" s="148" t="s">
        <v>109</v>
      </c>
      <c r="C5" s="149">
        <v>200000</v>
      </c>
      <c r="D5" s="149">
        <v>150000</v>
      </c>
      <c r="E5" s="149">
        <v>450000</v>
      </c>
      <c r="F5" s="149">
        <v>500000</v>
      </c>
      <c r="G5" s="149">
        <v>161388</v>
      </c>
      <c r="H5" s="149">
        <v>173000</v>
      </c>
      <c r="I5" s="149">
        <v>0</v>
      </c>
      <c r="J5" s="149">
        <v>612340</v>
      </c>
      <c r="K5" s="149">
        <v>150000</v>
      </c>
      <c r="L5" s="149">
        <v>416726</v>
      </c>
    </row>
    <row r="6" spans="1:12" ht="28.5" customHeight="1" x14ac:dyDescent="0.25">
      <c r="B6" s="148" t="s">
        <v>110</v>
      </c>
      <c r="C6" s="149">
        <v>0</v>
      </c>
      <c r="D6" s="149">
        <v>0</v>
      </c>
      <c r="E6" s="149">
        <v>0</v>
      </c>
      <c r="F6" s="149">
        <v>0</v>
      </c>
      <c r="G6" s="149">
        <v>0</v>
      </c>
      <c r="H6" s="149">
        <v>0</v>
      </c>
      <c r="I6" s="149">
        <v>0</v>
      </c>
      <c r="J6" s="149">
        <v>0</v>
      </c>
      <c r="K6" s="149">
        <v>0</v>
      </c>
      <c r="L6" s="149">
        <v>491067</v>
      </c>
    </row>
    <row r="7" spans="1:12" ht="28.5" customHeight="1" x14ac:dyDescent="0.25">
      <c r="B7" s="148" t="s">
        <v>111</v>
      </c>
      <c r="C7" s="149">
        <v>0</v>
      </c>
      <c r="D7" s="149">
        <v>0</v>
      </c>
      <c r="E7" s="149">
        <v>0</v>
      </c>
      <c r="F7" s="149">
        <v>0</v>
      </c>
      <c r="G7" s="149">
        <v>0</v>
      </c>
      <c r="H7" s="149">
        <v>0</v>
      </c>
      <c r="I7" s="149">
        <v>-33549</v>
      </c>
      <c r="J7" s="149">
        <v>376565</v>
      </c>
      <c r="K7" s="149">
        <v>0</v>
      </c>
      <c r="L7" s="149">
        <v>0</v>
      </c>
    </row>
    <row r="8" spans="1:12" ht="28.5" customHeight="1" x14ac:dyDescent="0.25">
      <c r="B8" s="148" t="s">
        <v>112</v>
      </c>
      <c r="C8" s="149">
        <v>613101</v>
      </c>
      <c r="D8" s="149">
        <v>0</v>
      </c>
      <c r="E8" s="149">
        <v>8030968</v>
      </c>
      <c r="F8" s="149">
        <v>2705098</v>
      </c>
      <c r="G8" s="149">
        <v>318516</v>
      </c>
      <c r="H8" s="149">
        <v>0</v>
      </c>
      <c r="I8" s="149">
        <v>3750667</v>
      </c>
      <c r="J8" s="149">
        <v>2064220</v>
      </c>
      <c r="K8" s="149">
        <v>1684330</v>
      </c>
      <c r="L8" s="149">
        <v>0</v>
      </c>
    </row>
    <row r="9" spans="1:12" ht="28.5" customHeight="1" x14ac:dyDescent="0.25">
      <c r="B9" s="148" t="s">
        <v>113</v>
      </c>
      <c r="C9" s="149">
        <v>10348</v>
      </c>
      <c r="D9" s="149">
        <v>0</v>
      </c>
      <c r="E9" s="149">
        <v>2293433</v>
      </c>
      <c r="F9" s="149">
        <v>1657110</v>
      </c>
      <c r="G9" s="149">
        <v>73560</v>
      </c>
      <c r="H9" s="149">
        <v>27237</v>
      </c>
      <c r="I9" s="149">
        <v>0</v>
      </c>
      <c r="J9" s="149">
        <v>-315463</v>
      </c>
      <c r="K9" s="149">
        <v>62000</v>
      </c>
      <c r="L9" s="149">
        <v>-1103282</v>
      </c>
    </row>
    <row r="10" spans="1:12" ht="28.5" customHeight="1" x14ac:dyDescent="0.25">
      <c r="B10" s="148" t="s">
        <v>114</v>
      </c>
      <c r="C10" s="149">
        <v>0</v>
      </c>
      <c r="D10" s="149">
        <v>0</v>
      </c>
      <c r="E10" s="149">
        <v>0</v>
      </c>
      <c r="F10" s="149">
        <v>0</v>
      </c>
      <c r="G10" s="149">
        <v>1684825</v>
      </c>
      <c r="H10" s="149">
        <v>0</v>
      </c>
      <c r="I10" s="149">
        <v>0</v>
      </c>
      <c r="J10" s="149">
        <v>0</v>
      </c>
      <c r="K10" s="149">
        <v>0</v>
      </c>
      <c r="L10" s="149">
        <v>0</v>
      </c>
    </row>
    <row r="11" spans="1:12" ht="28.5" customHeight="1" x14ac:dyDescent="0.25">
      <c r="B11" s="150" t="s">
        <v>115</v>
      </c>
      <c r="C11" s="151">
        <v>823449</v>
      </c>
      <c r="D11" s="151">
        <v>150000</v>
      </c>
      <c r="E11" s="151">
        <v>10774401</v>
      </c>
      <c r="F11" s="151">
        <v>4862208</v>
      </c>
      <c r="G11" s="151">
        <v>2238289</v>
      </c>
      <c r="H11" s="151">
        <v>200237</v>
      </c>
      <c r="I11" s="151">
        <v>3717118</v>
      </c>
      <c r="J11" s="151">
        <v>2737662</v>
      </c>
      <c r="K11" s="151">
        <v>1896330</v>
      </c>
      <c r="L11" s="151">
        <v>-195489</v>
      </c>
    </row>
    <row r="12" spans="1:12" ht="28.5" customHeight="1" x14ac:dyDescent="0.25">
      <c r="B12" s="148" t="s">
        <v>116</v>
      </c>
      <c r="C12" s="149">
        <v>892</v>
      </c>
      <c r="D12" s="149">
        <v>55991</v>
      </c>
      <c r="E12" s="149">
        <v>96353</v>
      </c>
      <c r="F12" s="149">
        <v>915268</v>
      </c>
      <c r="G12" s="149">
        <v>90951</v>
      </c>
      <c r="H12" s="149">
        <v>15716</v>
      </c>
      <c r="I12" s="149">
        <v>0</v>
      </c>
      <c r="J12" s="149">
        <v>408599</v>
      </c>
      <c r="K12" s="149">
        <v>108658</v>
      </c>
      <c r="L12" s="149">
        <v>197506</v>
      </c>
    </row>
    <row r="13" spans="1:12" ht="28.5" customHeight="1" x14ac:dyDescent="0.25">
      <c r="B13" s="152" t="s">
        <v>117</v>
      </c>
      <c r="C13" s="149">
        <v>5119303</v>
      </c>
      <c r="D13" s="149">
        <v>0</v>
      </c>
      <c r="E13" s="149">
        <v>56360411</v>
      </c>
      <c r="F13" s="149">
        <v>56221733</v>
      </c>
      <c r="G13" s="149">
        <v>27733501</v>
      </c>
      <c r="H13" s="149">
        <v>502211</v>
      </c>
      <c r="I13" s="149">
        <v>2342769</v>
      </c>
      <c r="J13" s="149">
        <v>19621662</v>
      </c>
      <c r="K13" s="149">
        <v>7564244</v>
      </c>
      <c r="L13" s="149">
        <v>887433</v>
      </c>
    </row>
    <row r="14" spans="1:12" ht="28.5" customHeight="1" x14ac:dyDescent="0.25">
      <c r="B14" s="152" t="s">
        <v>118</v>
      </c>
      <c r="C14" s="149">
        <v>7191</v>
      </c>
      <c r="D14" s="149">
        <v>0</v>
      </c>
      <c r="E14" s="149">
        <v>1599036</v>
      </c>
      <c r="F14" s="149">
        <v>63508</v>
      </c>
      <c r="G14" s="149">
        <v>1995</v>
      </c>
      <c r="H14" s="149">
        <v>0</v>
      </c>
      <c r="I14" s="149">
        <v>0</v>
      </c>
      <c r="J14" s="149">
        <v>1046051</v>
      </c>
      <c r="K14" s="149">
        <v>586639</v>
      </c>
      <c r="L14" s="149">
        <v>200851</v>
      </c>
    </row>
    <row r="15" spans="1:12" ht="28.5" customHeight="1" x14ac:dyDescent="0.25">
      <c r="B15" s="152" t="s">
        <v>119</v>
      </c>
      <c r="C15" s="149">
        <v>34522</v>
      </c>
      <c r="D15" s="149">
        <v>874871</v>
      </c>
      <c r="E15" s="149">
        <v>606948</v>
      </c>
      <c r="F15" s="149">
        <v>824009</v>
      </c>
      <c r="G15" s="149">
        <v>369567</v>
      </c>
      <c r="H15" s="149">
        <v>23790</v>
      </c>
      <c r="I15" s="149">
        <v>1619633</v>
      </c>
      <c r="J15" s="149">
        <v>632194</v>
      </c>
      <c r="K15" s="149">
        <v>315757</v>
      </c>
      <c r="L15" s="149">
        <v>115532</v>
      </c>
    </row>
    <row r="16" spans="1:12" ht="28.5" customHeight="1" thickBot="1" x14ac:dyDescent="0.3">
      <c r="B16" s="153" t="s">
        <v>120</v>
      </c>
      <c r="C16" s="154">
        <v>5985357</v>
      </c>
      <c r="D16" s="154">
        <v>1080862</v>
      </c>
      <c r="E16" s="154">
        <v>69437148</v>
      </c>
      <c r="F16" s="154">
        <v>62886727</v>
      </c>
      <c r="G16" s="154">
        <v>30434304</v>
      </c>
      <c r="H16" s="154">
        <v>741954</v>
      </c>
      <c r="I16" s="154">
        <v>7679521</v>
      </c>
      <c r="J16" s="154">
        <v>24446168</v>
      </c>
      <c r="K16" s="154">
        <v>10471628</v>
      </c>
      <c r="L16" s="154">
        <v>1205833</v>
      </c>
    </row>
    <row r="17" spans="2:12" ht="28.5" customHeight="1" thickTop="1" x14ac:dyDescent="0.25">
      <c r="B17" s="155" t="s">
        <v>121</v>
      </c>
      <c r="C17" s="156">
        <v>0</v>
      </c>
      <c r="D17" s="156">
        <v>0</v>
      </c>
      <c r="E17" s="156">
        <v>0</v>
      </c>
      <c r="F17" s="156">
        <v>0</v>
      </c>
      <c r="G17" s="156">
        <v>1122662</v>
      </c>
      <c r="H17" s="156">
        <v>0</v>
      </c>
      <c r="I17" s="156">
        <v>0</v>
      </c>
      <c r="J17" s="156">
        <v>559096</v>
      </c>
      <c r="K17" s="156">
        <v>0</v>
      </c>
      <c r="L17" s="156">
        <v>0</v>
      </c>
    </row>
    <row r="18" spans="2:12" ht="28.5" customHeight="1" x14ac:dyDescent="0.25">
      <c r="B18" s="152" t="s">
        <v>122</v>
      </c>
      <c r="C18" s="149">
        <v>1107574</v>
      </c>
      <c r="D18" s="149">
        <v>0</v>
      </c>
      <c r="E18" s="156">
        <v>9935347</v>
      </c>
      <c r="F18" s="149">
        <v>4197718</v>
      </c>
      <c r="G18" s="149">
        <v>1902289</v>
      </c>
      <c r="H18" s="149">
        <v>0</v>
      </c>
      <c r="I18" s="149">
        <v>1472988</v>
      </c>
      <c r="J18" s="149">
        <v>1066500</v>
      </c>
      <c r="K18" s="149">
        <v>4547436</v>
      </c>
      <c r="L18" s="149">
        <v>0</v>
      </c>
    </row>
    <row r="19" spans="2:12" ht="28.5" customHeight="1" x14ac:dyDescent="0.25">
      <c r="B19" s="152" t="s">
        <v>123</v>
      </c>
      <c r="C19" s="149">
        <v>574</v>
      </c>
      <c r="D19" s="149">
        <v>0</v>
      </c>
      <c r="E19" s="149">
        <v>98423</v>
      </c>
      <c r="F19" s="149">
        <v>54642</v>
      </c>
      <c r="G19" s="149">
        <v>18330</v>
      </c>
      <c r="H19" s="149">
        <v>16253</v>
      </c>
      <c r="I19" s="149">
        <v>0</v>
      </c>
      <c r="J19" s="149">
        <v>109828</v>
      </c>
      <c r="K19" s="149">
        <v>58182</v>
      </c>
      <c r="L19" s="149">
        <v>2168</v>
      </c>
    </row>
    <row r="20" spans="2:12" ht="28.5" customHeight="1" x14ac:dyDescent="0.25">
      <c r="B20" s="152" t="s">
        <v>124</v>
      </c>
      <c r="C20" s="149">
        <v>4303353</v>
      </c>
      <c r="D20" s="149">
        <v>584800</v>
      </c>
      <c r="E20" s="149">
        <v>46477480</v>
      </c>
      <c r="F20" s="149">
        <v>40881504</v>
      </c>
      <c r="G20" s="149">
        <v>26482642</v>
      </c>
      <c r="H20" s="149">
        <v>350275</v>
      </c>
      <c r="I20" s="149">
        <v>2174900</v>
      </c>
      <c r="J20" s="149">
        <v>13722107</v>
      </c>
      <c r="K20" s="149">
        <v>2583070</v>
      </c>
      <c r="L20" s="149">
        <v>553650</v>
      </c>
    </row>
    <row r="21" spans="2:12" ht="28.5" customHeight="1" x14ac:dyDescent="0.25">
      <c r="B21" s="152" t="s">
        <v>125</v>
      </c>
      <c r="C21" s="149">
        <v>0</v>
      </c>
      <c r="D21" s="149">
        <v>0</v>
      </c>
      <c r="E21" s="149">
        <v>0</v>
      </c>
      <c r="F21" s="149">
        <v>0</v>
      </c>
      <c r="G21" s="149">
        <v>0</v>
      </c>
      <c r="H21" s="149">
        <v>0</v>
      </c>
      <c r="I21" s="149">
        <v>0</v>
      </c>
      <c r="J21" s="149">
        <v>0</v>
      </c>
      <c r="K21" s="149">
        <v>116215</v>
      </c>
      <c r="L21" s="149">
        <v>0</v>
      </c>
    </row>
    <row r="22" spans="2:12" ht="28.5" customHeight="1" x14ac:dyDescent="0.25">
      <c r="B22" s="152" t="s">
        <v>126</v>
      </c>
      <c r="C22" s="149">
        <v>0</v>
      </c>
      <c r="D22" s="149">
        <v>0</v>
      </c>
      <c r="E22" s="149">
        <v>826490</v>
      </c>
      <c r="F22" s="149">
        <v>1880697</v>
      </c>
      <c r="G22" s="149">
        <v>0</v>
      </c>
      <c r="H22" s="149">
        <v>0</v>
      </c>
      <c r="I22" s="149">
        <v>0</v>
      </c>
      <c r="J22" s="149">
        <v>0</v>
      </c>
      <c r="K22" s="149">
        <v>0</v>
      </c>
      <c r="L22" s="149">
        <v>0</v>
      </c>
    </row>
    <row r="23" spans="2:12" ht="28.5" customHeight="1" x14ac:dyDescent="0.25">
      <c r="B23" s="152" t="s">
        <v>127</v>
      </c>
      <c r="C23" s="149">
        <v>180326</v>
      </c>
      <c r="D23" s="149">
        <v>1500</v>
      </c>
      <c r="E23" s="149">
        <v>1434094</v>
      </c>
      <c r="F23" s="149">
        <v>889689</v>
      </c>
      <c r="G23" s="149">
        <v>52780</v>
      </c>
      <c r="H23" s="149">
        <v>24125</v>
      </c>
      <c r="I23" s="149">
        <v>0</v>
      </c>
      <c r="J23" s="149">
        <v>1629501</v>
      </c>
      <c r="K23" s="149">
        <v>133144</v>
      </c>
      <c r="L23" s="149">
        <v>53243</v>
      </c>
    </row>
    <row r="24" spans="2:12" ht="28.5" customHeight="1" x14ac:dyDescent="0.25">
      <c r="B24" s="152" t="s">
        <v>128</v>
      </c>
      <c r="C24" s="149">
        <v>0</v>
      </c>
      <c r="D24" s="149">
        <v>0</v>
      </c>
      <c r="E24" s="149">
        <v>0</v>
      </c>
      <c r="F24" s="149">
        <v>0</v>
      </c>
      <c r="G24" s="149">
        <v>115707</v>
      </c>
      <c r="H24" s="149">
        <v>61132</v>
      </c>
      <c r="I24" s="149">
        <v>0</v>
      </c>
      <c r="J24" s="149">
        <v>0</v>
      </c>
      <c r="K24" s="149">
        <v>0</v>
      </c>
      <c r="L24" s="149">
        <v>0</v>
      </c>
    </row>
    <row r="25" spans="2:12" ht="28.5" customHeight="1" x14ac:dyDescent="0.25">
      <c r="B25" s="152" t="s">
        <v>129</v>
      </c>
      <c r="C25" s="149">
        <v>0</v>
      </c>
      <c r="D25" s="149">
        <v>0</v>
      </c>
      <c r="E25" s="149">
        <v>0</v>
      </c>
      <c r="F25" s="149">
        <v>0</v>
      </c>
      <c r="G25" s="149">
        <v>0</v>
      </c>
      <c r="H25" s="149">
        <v>0</v>
      </c>
      <c r="I25" s="149">
        <v>0</v>
      </c>
      <c r="J25" s="149">
        <v>0</v>
      </c>
      <c r="K25" s="149">
        <v>0</v>
      </c>
      <c r="L25" s="149">
        <v>0</v>
      </c>
    </row>
    <row r="26" spans="2:12" ht="28.5" customHeight="1" x14ac:dyDescent="0.25">
      <c r="B26" s="152" t="s">
        <v>130</v>
      </c>
      <c r="C26" s="149">
        <v>125384</v>
      </c>
      <c r="D26" s="149">
        <v>0</v>
      </c>
      <c r="E26" s="149">
        <v>6163845</v>
      </c>
      <c r="F26" s="149">
        <v>6086763</v>
      </c>
      <c r="G26" s="149">
        <v>178015</v>
      </c>
      <c r="H26" s="149">
        <v>0</v>
      </c>
      <c r="I26" s="149">
        <v>309075</v>
      </c>
      <c r="J26" s="149">
        <v>3395111</v>
      </c>
      <c r="K26" s="149">
        <v>29410</v>
      </c>
      <c r="L26" s="149">
        <v>71698</v>
      </c>
    </row>
    <row r="27" spans="2:12" ht="28.5" customHeight="1" x14ac:dyDescent="0.25">
      <c r="B27" s="152" t="s">
        <v>131</v>
      </c>
      <c r="C27" s="149">
        <v>0</v>
      </c>
      <c r="D27" s="149">
        <v>0</v>
      </c>
      <c r="E27" s="149">
        <v>0</v>
      </c>
      <c r="F27" s="149">
        <v>2188371</v>
      </c>
      <c r="G27" s="149">
        <v>675</v>
      </c>
      <c r="H27" s="149">
        <v>77238</v>
      </c>
      <c r="I27" s="149">
        <v>0</v>
      </c>
      <c r="J27" s="149">
        <v>196646</v>
      </c>
      <c r="K27" s="149">
        <v>2004806</v>
      </c>
      <c r="L27" s="149">
        <v>0</v>
      </c>
    </row>
    <row r="28" spans="2:12" ht="28.5" customHeight="1" x14ac:dyDescent="0.25">
      <c r="B28" s="152" t="s">
        <v>132</v>
      </c>
      <c r="C28" s="149">
        <v>0</v>
      </c>
      <c r="D28" s="149">
        <v>0</v>
      </c>
      <c r="E28" s="149">
        <v>1333</v>
      </c>
      <c r="F28" s="149">
        <v>0</v>
      </c>
      <c r="G28" s="149">
        <v>0</v>
      </c>
      <c r="H28" s="149">
        <v>0</v>
      </c>
      <c r="I28" s="149">
        <v>0</v>
      </c>
      <c r="J28" s="149">
        <v>0</v>
      </c>
      <c r="K28" s="149">
        <v>0</v>
      </c>
      <c r="L28" s="149">
        <v>0</v>
      </c>
    </row>
    <row r="29" spans="2:12" ht="28.5" customHeight="1" x14ac:dyDescent="0.25">
      <c r="B29" s="152" t="s">
        <v>133</v>
      </c>
      <c r="C29" s="149">
        <v>0</v>
      </c>
      <c r="D29" s="149">
        <v>0</v>
      </c>
      <c r="E29" s="149">
        <v>0</v>
      </c>
      <c r="F29" s="149">
        <v>0</v>
      </c>
      <c r="G29" s="149">
        <v>0</v>
      </c>
      <c r="H29" s="149">
        <v>0</v>
      </c>
      <c r="I29" s="149">
        <v>0</v>
      </c>
      <c r="J29" s="149">
        <v>0</v>
      </c>
      <c r="K29" s="149">
        <v>0</v>
      </c>
      <c r="L29" s="149">
        <v>0</v>
      </c>
    </row>
    <row r="30" spans="2:12" ht="28.5" customHeight="1" x14ac:dyDescent="0.25">
      <c r="B30" s="152" t="s">
        <v>134</v>
      </c>
      <c r="C30" s="149">
        <v>2832</v>
      </c>
      <c r="D30" s="149">
        <v>1801</v>
      </c>
      <c r="E30" s="149">
        <v>506466</v>
      </c>
      <c r="F30" s="149">
        <v>890369</v>
      </c>
      <c r="G30" s="149">
        <v>90814</v>
      </c>
      <c r="H30" s="149">
        <v>9751</v>
      </c>
      <c r="I30" s="149">
        <v>0</v>
      </c>
      <c r="J30" s="149">
        <v>1189541</v>
      </c>
      <c r="K30" s="149">
        <v>112132</v>
      </c>
      <c r="L30" s="149">
        <v>0</v>
      </c>
    </row>
    <row r="31" spans="2:12" ht="28.5" customHeight="1" x14ac:dyDescent="0.25">
      <c r="B31" s="152" t="s">
        <v>135</v>
      </c>
      <c r="C31" s="149">
        <v>0</v>
      </c>
      <c r="D31" s="149">
        <v>0</v>
      </c>
      <c r="E31" s="149">
        <v>493759</v>
      </c>
      <c r="F31" s="149">
        <v>0</v>
      </c>
      <c r="G31" s="149">
        <v>4813</v>
      </c>
      <c r="H31" s="149">
        <v>0</v>
      </c>
      <c r="I31" s="149">
        <v>0</v>
      </c>
      <c r="J31" s="149">
        <v>423065</v>
      </c>
      <c r="K31" s="149">
        <v>31465</v>
      </c>
      <c r="L31" s="149">
        <v>0</v>
      </c>
    </row>
    <row r="32" spans="2:12" ht="28.5" customHeight="1" x14ac:dyDescent="0.25">
      <c r="B32" s="152" t="s">
        <v>136</v>
      </c>
      <c r="C32" s="149">
        <v>82484</v>
      </c>
      <c r="D32" s="149">
        <v>411369</v>
      </c>
      <c r="E32" s="149">
        <v>3098168</v>
      </c>
      <c r="F32" s="149">
        <v>4723318</v>
      </c>
      <c r="G32" s="149">
        <v>203111</v>
      </c>
      <c r="H32" s="149">
        <v>79004</v>
      </c>
      <c r="I32" s="149">
        <v>3084782</v>
      </c>
      <c r="J32" s="149">
        <v>1214386</v>
      </c>
      <c r="K32" s="149">
        <v>300478</v>
      </c>
      <c r="L32" s="149">
        <v>163015</v>
      </c>
    </row>
    <row r="33" spans="2:12" ht="28.5" customHeight="1" x14ac:dyDescent="0.25">
      <c r="B33" s="152" t="s">
        <v>137</v>
      </c>
      <c r="C33" s="149">
        <v>93428</v>
      </c>
      <c r="D33" s="149">
        <v>25298</v>
      </c>
      <c r="E33" s="149">
        <v>41700</v>
      </c>
      <c r="F33" s="149">
        <v>308242</v>
      </c>
      <c r="G33" s="149">
        <v>155036</v>
      </c>
      <c r="H33" s="149">
        <v>14984</v>
      </c>
      <c r="I33" s="149">
        <v>22157</v>
      </c>
      <c r="J33" s="149">
        <v>232001</v>
      </c>
      <c r="K33" s="149">
        <v>56848</v>
      </c>
      <c r="L33" s="149">
        <v>33787</v>
      </c>
    </row>
    <row r="34" spans="2:12" ht="28.5" customHeight="1" x14ac:dyDescent="0.25">
      <c r="B34" s="152" t="s">
        <v>138</v>
      </c>
      <c r="C34" s="149">
        <v>592</v>
      </c>
      <c r="D34" s="149">
        <v>30888</v>
      </c>
      <c r="E34" s="149">
        <v>0</v>
      </c>
      <c r="F34" s="149">
        <v>517950</v>
      </c>
      <c r="G34" s="149">
        <v>0</v>
      </c>
      <c r="H34" s="149">
        <v>72081</v>
      </c>
      <c r="I34" s="149">
        <v>228378</v>
      </c>
      <c r="J34" s="149">
        <v>215669</v>
      </c>
      <c r="K34" s="149">
        <v>158877</v>
      </c>
      <c r="L34" s="149">
        <v>266598</v>
      </c>
    </row>
    <row r="35" spans="2:12" ht="28.5" customHeight="1" x14ac:dyDescent="0.25">
      <c r="B35" s="152" t="s">
        <v>139</v>
      </c>
      <c r="C35" s="149">
        <v>0</v>
      </c>
      <c r="D35" s="149">
        <v>0</v>
      </c>
      <c r="E35" s="149">
        <v>38337</v>
      </c>
      <c r="F35" s="149">
        <v>182059</v>
      </c>
      <c r="G35" s="149">
        <v>94174</v>
      </c>
      <c r="H35" s="149">
        <v>0</v>
      </c>
      <c r="I35" s="149">
        <v>0</v>
      </c>
      <c r="J35" s="149">
        <v>220433</v>
      </c>
      <c r="K35" s="149">
        <v>319724</v>
      </c>
      <c r="L35" s="149">
        <v>7738</v>
      </c>
    </row>
    <row r="36" spans="2:12" ht="28.5" customHeight="1" x14ac:dyDescent="0.25">
      <c r="B36" s="152" t="s">
        <v>140</v>
      </c>
      <c r="C36" s="149">
        <v>78933</v>
      </c>
      <c r="D36" s="149">
        <v>25205</v>
      </c>
      <c r="E36" s="149">
        <v>303474</v>
      </c>
      <c r="F36" s="149">
        <v>63283</v>
      </c>
      <c r="G36" s="149">
        <v>0</v>
      </c>
      <c r="H36" s="149">
        <v>34339</v>
      </c>
      <c r="I36" s="149">
        <v>153629</v>
      </c>
      <c r="J36" s="149">
        <v>143547</v>
      </c>
      <c r="K36" s="149">
        <v>0</v>
      </c>
      <c r="L36" s="149">
        <v>49300</v>
      </c>
    </row>
    <row r="37" spans="2:12" ht="28.5" customHeight="1" x14ac:dyDescent="0.25">
      <c r="B37" s="152" t="s">
        <v>141</v>
      </c>
      <c r="C37" s="149">
        <v>9877</v>
      </c>
      <c r="D37" s="149">
        <v>0</v>
      </c>
      <c r="E37" s="149">
        <v>18232</v>
      </c>
      <c r="F37" s="149">
        <v>22122</v>
      </c>
      <c r="G37" s="149">
        <v>13255</v>
      </c>
      <c r="H37" s="149">
        <v>2773</v>
      </c>
      <c r="I37" s="149">
        <v>233612</v>
      </c>
      <c r="J37" s="149">
        <v>128736</v>
      </c>
      <c r="K37" s="149">
        <v>19842</v>
      </c>
      <c r="L37" s="149">
        <v>4637</v>
      </c>
    </row>
    <row r="38" spans="2:12" ht="28.5" customHeight="1" thickBot="1" x14ac:dyDescent="0.3">
      <c r="B38" s="153" t="s">
        <v>142</v>
      </c>
      <c r="C38" s="154">
        <v>5985357</v>
      </c>
      <c r="D38" s="154">
        <v>1080862</v>
      </c>
      <c r="E38" s="154">
        <v>69437148</v>
      </c>
      <c r="F38" s="154">
        <v>62886727</v>
      </c>
      <c r="G38" s="154">
        <v>30434304</v>
      </c>
      <c r="H38" s="154">
        <v>741954</v>
      </c>
      <c r="I38" s="154">
        <v>7679521</v>
      </c>
      <c r="J38" s="154">
        <v>24446168</v>
      </c>
      <c r="K38" s="154">
        <v>10471628</v>
      </c>
      <c r="L38" s="154">
        <v>1205833</v>
      </c>
    </row>
    <row r="39" spans="2:12" ht="18.75" customHeight="1" thickTop="1" x14ac:dyDescent="0.25">
      <c r="B39" s="286" t="s">
        <v>52</v>
      </c>
      <c r="C39" s="286"/>
      <c r="D39" s="286"/>
      <c r="E39" s="286"/>
      <c r="F39" s="286"/>
      <c r="G39" s="286"/>
      <c r="H39" s="286"/>
      <c r="I39" s="286"/>
      <c r="J39" s="286"/>
      <c r="K39" s="287" t="s">
        <v>186</v>
      </c>
      <c r="L39" s="287"/>
    </row>
    <row r="40" spans="2:12" ht="18.75" customHeight="1" x14ac:dyDescent="0.25"/>
  </sheetData>
  <sheetProtection password="E931" sheet="1" objects="1" scenarios="1"/>
  <mergeCells count="4">
    <mergeCell ref="B2:L2"/>
    <mergeCell ref="B39:J39"/>
    <mergeCell ref="K39:L39"/>
    <mergeCell ref="B3:L3"/>
  </mergeCells>
  <pageMargins left="0.7" right="0.7" top="0.75" bottom="0.75" header="0.3" footer="0.3"/>
  <pageSetup paperSize="9" scale="4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pageSetUpPr fitToPage="1"/>
  </sheetPr>
  <dimension ref="A1:Z39"/>
  <sheetViews>
    <sheetView showGridLines="0" zoomScale="80" zoomScaleNormal="80" zoomScaleSheetLayoutView="55" workbookViewId="0">
      <selection activeCell="A5" sqref="A5"/>
    </sheetView>
  </sheetViews>
  <sheetFormatPr defaultRowHeight="19.5" customHeight="1" x14ac:dyDescent="0.25"/>
  <cols>
    <col min="1" max="1" width="12.42578125" style="11" customWidth="1"/>
    <col min="2" max="2" width="40.140625" style="11" customWidth="1"/>
    <col min="3" max="8" width="22.85546875" style="11" customWidth="1"/>
    <col min="9" max="9" width="21.42578125" style="11" customWidth="1"/>
    <col min="10" max="11" width="22.85546875" style="11" customWidth="1"/>
    <col min="12" max="12" width="17.140625" style="11" bestFit="1" customWidth="1"/>
    <col min="13" max="13" width="17.140625" bestFit="1" customWidth="1"/>
    <col min="14" max="14" width="17.140625" style="185" hidden="1" customWidth="1"/>
    <col min="15" max="15" width="14.28515625" style="185" hidden="1" customWidth="1"/>
    <col min="16" max="16" width="17.140625" style="185" hidden="1" customWidth="1"/>
    <col min="17" max="17" width="15.7109375" style="185" hidden="1" customWidth="1"/>
    <col min="18" max="18" width="17.140625" style="185" hidden="1" customWidth="1"/>
    <col min="19" max="19" width="15.7109375" style="185" hidden="1" customWidth="1"/>
    <col min="20" max="20" width="17.140625" style="185" hidden="1" customWidth="1"/>
    <col min="21" max="21" width="42.28515625" style="21" hidden="1" customWidth="1"/>
    <col min="22" max="22" width="4.42578125" style="11" hidden="1" customWidth="1"/>
    <col min="23" max="23" width="9.7109375" style="11" hidden="1" customWidth="1"/>
    <col min="24" max="24" width="14.28515625" style="11" hidden="1" customWidth="1"/>
    <col min="25" max="25" width="17.140625" style="11" hidden="1" customWidth="1"/>
    <col min="26" max="26" width="1.85546875" style="11" customWidth="1"/>
    <col min="27" max="27" width="9.140625" style="11" customWidth="1"/>
    <col min="28" max="16384" width="9.140625" style="11"/>
  </cols>
  <sheetData>
    <row r="1" spans="1:26" ht="31.5" customHeight="1" x14ac:dyDescent="0.25"/>
    <row r="2" spans="1:26" ht="23.25" customHeight="1" x14ac:dyDescent="0.25">
      <c r="A2" s="134"/>
      <c r="B2" s="177" t="s">
        <v>143</v>
      </c>
      <c r="C2" s="177"/>
      <c r="D2" s="177"/>
      <c r="E2" s="177"/>
      <c r="F2" s="177"/>
      <c r="G2" s="177"/>
      <c r="H2" s="177"/>
      <c r="I2" s="177"/>
      <c r="J2" s="177"/>
      <c r="K2" s="177"/>
      <c r="L2" s="177"/>
    </row>
    <row r="3" spans="1:26" ht="29.25" customHeight="1" x14ac:dyDescent="0.25">
      <c r="B3" s="291" t="s">
        <v>307</v>
      </c>
      <c r="C3" s="292"/>
      <c r="D3" s="292"/>
      <c r="E3" s="292"/>
      <c r="F3" s="292"/>
      <c r="G3" s="292"/>
      <c r="H3" s="292"/>
      <c r="I3" s="292"/>
      <c r="J3" s="292"/>
      <c r="K3" s="292"/>
      <c r="L3" s="293"/>
      <c r="N3" s="185" t="s">
        <v>221</v>
      </c>
      <c r="P3" s="185" t="s">
        <v>222</v>
      </c>
      <c r="R3" s="185" t="s">
        <v>223</v>
      </c>
    </row>
    <row r="4" spans="1:26" s="130" customFormat="1" ht="42.75" customHeight="1" x14ac:dyDescent="0.3">
      <c r="B4" s="157" t="s">
        <v>0</v>
      </c>
      <c r="C4" s="202" t="s">
        <v>147</v>
      </c>
      <c r="D4" s="202" t="s">
        <v>148</v>
      </c>
      <c r="E4" s="202" t="s">
        <v>188</v>
      </c>
      <c r="F4" s="202" t="s">
        <v>89</v>
      </c>
      <c r="G4" s="202" t="s">
        <v>212</v>
      </c>
      <c r="H4" s="202" t="s">
        <v>40</v>
      </c>
      <c r="I4" s="202" t="s">
        <v>42</v>
      </c>
      <c r="J4" s="202" t="s">
        <v>149</v>
      </c>
      <c r="K4" s="202" t="s">
        <v>67</v>
      </c>
      <c r="L4" s="197" t="s">
        <v>150</v>
      </c>
      <c r="M4"/>
      <c r="N4" s="186" t="s">
        <v>224</v>
      </c>
      <c r="O4" s="186" t="s">
        <v>225</v>
      </c>
      <c r="P4" s="186" t="s">
        <v>224</v>
      </c>
      <c r="Q4" s="186" t="s">
        <v>225</v>
      </c>
      <c r="R4" s="186" t="s">
        <v>224</v>
      </c>
      <c r="S4" s="186" t="s">
        <v>225</v>
      </c>
      <c r="T4" s="186" t="s">
        <v>87</v>
      </c>
      <c r="U4" s="187"/>
      <c r="X4" s="187" t="s">
        <v>252</v>
      </c>
      <c r="Y4" s="130" t="s">
        <v>224</v>
      </c>
    </row>
    <row r="5" spans="1:26" ht="30.75" customHeight="1" x14ac:dyDescent="0.3">
      <c r="B5" s="139" t="s">
        <v>109</v>
      </c>
      <c r="C5" s="149">
        <v>2174871</v>
      </c>
      <c r="D5" s="149">
        <v>150000</v>
      </c>
      <c r="E5" s="149">
        <v>406185</v>
      </c>
      <c r="F5" s="149">
        <v>150000</v>
      </c>
      <c r="G5" s="149">
        <v>200000</v>
      </c>
      <c r="H5" s="149">
        <v>150000</v>
      </c>
      <c r="I5" s="149">
        <v>400000</v>
      </c>
      <c r="J5" s="149">
        <v>154976</v>
      </c>
      <c r="K5" s="149">
        <v>1585456</v>
      </c>
      <c r="L5" s="158">
        <f>SUM('APPENDIX 20 i'!C5:L5,'APPENDIX 20 ii'!C5:L5,'APPENDIX 20 iii'!C5:K5)</f>
        <v>11813942</v>
      </c>
      <c r="N5" s="185">
        <f>L5-O5</f>
        <v>11013942</v>
      </c>
      <c r="O5" s="185">
        <f>SUM('APPENDIX 20 ii'!I5,'APPENDIX 20 i'!I5,'APPENDIX 20 i'!K5)</f>
        <v>800000</v>
      </c>
      <c r="P5" s="185">
        <f>'APPENDIX  21 iv'!L6-'APPENDIX 20 iii'!Q5</f>
        <v>27124320</v>
      </c>
      <c r="Q5" s="185">
        <f>SUM('APPENDIX 21 iii'!F6,'APPENDIX 21 ii'!D6,'APPENDIX 21 i'!K6)</f>
        <v>3549873</v>
      </c>
      <c r="R5" s="185">
        <f>N5+P5</f>
        <v>38138262</v>
      </c>
      <c r="S5" s="185">
        <f>O5+Q5</f>
        <v>4349873</v>
      </c>
      <c r="T5" s="185">
        <f>R5+S5</f>
        <v>42488135</v>
      </c>
      <c r="X5" s="185">
        <f>'APPENDIX 20 ii'!I5+'APPENDIX 20 i'!I5+'APPENDIX 20 i'!K5</f>
        <v>800000</v>
      </c>
      <c r="Y5" s="185">
        <f>L5-X5</f>
        <v>11013942</v>
      </c>
      <c r="Z5" s="130"/>
    </row>
    <row r="6" spans="1:26" ht="30.75" customHeight="1" x14ac:dyDescent="0.3">
      <c r="B6" s="139" t="s">
        <v>110</v>
      </c>
      <c r="C6" s="149">
        <v>1884957</v>
      </c>
      <c r="D6" s="149">
        <v>0</v>
      </c>
      <c r="E6" s="149">
        <v>1331103</v>
      </c>
      <c r="F6" s="149">
        <v>0</v>
      </c>
      <c r="G6" s="149">
        <v>30260</v>
      </c>
      <c r="H6" s="149">
        <v>0</v>
      </c>
      <c r="I6" s="149">
        <v>0</v>
      </c>
      <c r="J6" s="149">
        <v>0</v>
      </c>
      <c r="K6" s="149">
        <v>0</v>
      </c>
      <c r="L6" s="158">
        <f>SUM('APPENDIX 20 i'!C6:L6,'APPENDIX 20 ii'!C6:L6,'APPENDIX 20 iii'!C6:K6)</f>
        <v>3737387</v>
      </c>
      <c r="N6" s="185">
        <f t="shared" ref="N6:N38" si="0">L6-O6</f>
        <v>3737387</v>
      </c>
      <c r="O6" s="185">
        <f>SUM('APPENDIX 20 ii'!I6,'APPENDIX 20 i'!I6,'APPENDIX 20 i'!K6)</f>
        <v>0</v>
      </c>
      <c r="P6" s="185">
        <f>'APPENDIX  21 iv'!L7-'APPENDIX 20 iii'!Q6</f>
        <v>2274332</v>
      </c>
      <c r="Q6" s="185">
        <f>SUM('APPENDIX 21 iii'!F7,'APPENDIX 21 ii'!D7,'APPENDIX 21 i'!K7)</f>
        <v>0</v>
      </c>
      <c r="R6" s="185">
        <f t="shared" ref="R6:R38" si="1">N6+P6</f>
        <v>6011719</v>
      </c>
      <c r="S6" s="185">
        <f t="shared" ref="S6:S38" si="2">O6+Q6</f>
        <v>0</v>
      </c>
      <c r="T6" s="185">
        <f t="shared" ref="T6:T38" si="3">R6+S6</f>
        <v>6011719</v>
      </c>
      <c r="X6" s="185">
        <f>'APPENDIX 20 ii'!I6+'APPENDIX 20 i'!I6+'APPENDIX 20 i'!K6</f>
        <v>0</v>
      </c>
      <c r="Y6" s="185">
        <f t="shared" ref="Y6:Y38" si="4">L6-X6</f>
        <v>3737387</v>
      </c>
      <c r="Z6" s="130"/>
    </row>
    <row r="7" spans="1:26" ht="30.75" customHeight="1" x14ac:dyDescent="0.3">
      <c r="B7" s="139" t="s">
        <v>111</v>
      </c>
      <c r="C7" s="149">
        <v>0</v>
      </c>
      <c r="D7" s="149">
        <v>0</v>
      </c>
      <c r="E7" s="149">
        <v>0</v>
      </c>
      <c r="F7" s="149">
        <v>2363</v>
      </c>
      <c r="G7" s="149">
        <v>0</v>
      </c>
      <c r="H7" s="149">
        <v>0</v>
      </c>
      <c r="I7" s="149">
        <v>0</v>
      </c>
      <c r="J7" s="149">
        <v>0</v>
      </c>
      <c r="K7" s="149">
        <v>27534</v>
      </c>
      <c r="L7" s="158">
        <f>SUM('APPENDIX 20 i'!C7:L7,'APPENDIX 20 ii'!C7:L7,'APPENDIX 20 iii'!C7:K7)</f>
        <v>899138</v>
      </c>
      <c r="N7" s="185">
        <f t="shared" si="0"/>
        <v>417413</v>
      </c>
      <c r="O7" s="185">
        <f>SUM('APPENDIX 20 ii'!I7,'APPENDIX 20 i'!I7,'APPENDIX 20 i'!K7)</f>
        <v>481725</v>
      </c>
      <c r="P7" s="185">
        <f>'APPENDIX  21 iv'!L8-'APPENDIX 20 iii'!Q7</f>
        <v>3729713</v>
      </c>
      <c r="Q7" s="185">
        <f>SUM('APPENDIX 21 iii'!F8,'APPENDIX 21 ii'!D8,'APPENDIX 21 i'!K8)</f>
        <v>315976</v>
      </c>
      <c r="R7" s="185">
        <f t="shared" si="1"/>
        <v>4147126</v>
      </c>
      <c r="S7" s="185">
        <f t="shared" si="2"/>
        <v>797701</v>
      </c>
      <c r="T7" s="185">
        <f t="shared" si="3"/>
        <v>4944827</v>
      </c>
      <c r="X7" s="185">
        <f>'APPENDIX 20 ii'!I7+'APPENDIX 20 i'!I7+'APPENDIX 20 i'!K7</f>
        <v>481725</v>
      </c>
      <c r="Y7" s="185">
        <f t="shared" si="4"/>
        <v>417413</v>
      </c>
      <c r="Z7" s="130"/>
    </row>
    <row r="8" spans="1:26" ht="30.75" customHeight="1" x14ac:dyDescent="0.3">
      <c r="B8" s="139" t="s">
        <v>112</v>
      </c>
      <c r="C8" s="149">
        <v>0</v>
      </c>
      <c r="D8" s="149">
        <v>524118</v>
      </c>
      <c r="E8" s="149">
        <v>-1050991</v>
      </c>
      <c r="F8" s="149">
        <v>0</v>
      </c>
      <c r="G8" s="149">
        <v>2663704</v>
      </c>
      <c r="H8" s="149">
        <v>67815</v>
      </c>
      <c r="I8" s="149">
        <v>6000</v>
      </c>
      <c r="J8" s="149">
        <v>9939</v>
      </c>
      <c r="K8" s="149">
        <v>0</v>
      </c>
      <c r="L8" s="158">
        <f>SUM('APPENDIX 20 i'!C8:L8,'APPENDIX 20 ii'!C8:L8,'APPENDIX 20 iii'!C8:K8)</f>
        <v>22816633</v>
      </c>
      <c r="N8" s="185">
        <f t="shared" si="0"/>
        <v>19044909</v>
      </c>
      <c r="O8" s="185">
        <f>SUM('APPENDIX 20 ii'!I8,'APPENDIX 20 i'!I8,'APPENDIX 20 i'!K8)</f>
        <v>3771724</v>
      </c>
      <c r="P8" s="185">
        <f>'APPENDIX  21 iv'!L9-'APPENDIX 20 iii'!Q8</f>
        <v>0</v>
      </c>
      <c r="Q8" s="185">
        <f>SUM('APPENDIX 21 iii'!F9,'APPENDIX 21 ii'!D9,'APPENDIX 21 i'!K9)</f>
        <v>60000</v>
      </c>
      <c r="R8" s="185">
        <f t="shared" si="1"/>
        <v>19044909</v>
      </c>
      <c r="S8" s="185">
        <f t="shared" si="2"/>
        <v>3831724</v>
      </c>
      <c r="T8" s="185">
        <f t="shared" si="3"/>
        <v>22876633</v>
      </c>
      <c r="X8" s="185">
        <f>'APPENDIX 20 ii'!I8+'APPENDIX 20 i'!I8+'APPENDIX 20 i'!K8</f>
        <v>3771724</v>
      </c>
      <c r="Y8" s="185">
        <f t="shared" si="4"/>
        <v>19044909</v>
      </c>
      <c r="Z8" s="130"/>
    </row>
    <row r="9" spans="1:26" ht="30.75" customHeight="1" x14ac:dyDescent="0.3">
      <c r="B9" s="139" t="s">
        <v>113</v>
      </c>
      <c r="C9" s="149">
        <v>-2413729</v>
      </c>
      <c r="D9" s="149">
        <v>239856</v>
      </c>
      <c r="E9" s="149">
        <v>0</v>
      </c>
      <c r="F9" s="149">
        <v>0</v>
      </c>
      <c r="G9" s="149">
        <v>-933500</v>
      </c>
      <c r="H9" s="149">
        <v>0</v>
      </c>
      <c r="I9" s="149">
        <v>12468</v>
      </c>
      <c r="J9" s="149">
        <v>0</v>
      </c>
      <c r="K9" s="149">
        <v>181941</v>
      </c>
      <c r="L9" s="158">
        <f>SUM('APPENDIX 20 i'!C9:L9,'APPENDIX 20 ii'!C9:L9,'APPENDIX 20 iii'!C9:K9)</f>
        <v>33409</v>
      </c>
      <c r="N9" s="185">
        <f t="shared" si="0"/>
        <v>33409</v>
      </c>
      <c r="O9" s="185">
        <f>SUM('APPENDIX 20 ii'!I9,'APPENDIX 20 i'!I9,'APPENDIX 20 i'!K9)</f>
        <v>0</v>
      </c>
      <c r="P9" s="185">
        <f>'APPENDIX  21 iv'!L10-'APPENDIX 20 iii'!Q9</f>
        <v>34092722</v>
      </c>
      <c r="Q9" s="185">
        <f>SUM('APPENDIX 21 iii'!F10,'APPENDIX 21 ii'!D10,'APPENDIX 21 i'!K10)</f>
        <v>21990080</v>
      </c>
      <c r="R9" s="185">
        <f t="shared" si="1"/>
        <v>34126131</v>
      </c>
      <c r="S9" s="185">
        <f t="shared" si="2"/>
        <v>21990080</v>
      </c>
      <c r="T9" s="185">
        <f t="shared" si="3"/>
        <v>56116211</v>
      </c>
      <c r="X9" s="185">
        <f>'APPENDIX 20 ii'!I9+'APPENDIX 20 i'!I9+'APPENDIX 20 i'!K9</f>
        <v>0</v>
      </c>
      <c r="Y9" s="185">
        <f t="shared" si="4"/>
        <v>33409</v>
      </c>
      <c r="Z9" s="130"/>
    </row>
    <row r="10" spans="1:26" ht="30.75" customHeight="1" x14ac:dyDescent="0.3">
      <c r="B10" s="139" t="s">
        <v>114</v>
      </c>
      <c r="C10" s="149">
        <v>0</v>
      </c>
      <c r="D10" s="149">
        <v>0</v>
      </c>
      <c r="E10" s="149">
        <v>0</v>
      </c>
      <c r="F10" s="149">
        <v>-13396</v>
      </c>
      <c r="G10" s="149">
        <v>0</v>
      </c>
      <c r="H10" s="149">
        <v>0</v>
      </c>
      <c r="I10" s="149">
        <v>0</v>
      </c>
      <c r="J10" s="149">
        <v>151510</v>
      </c>
      <c r="K10" s="149">
        <v>0</v>
      </c>
      <c r="L10" s="158">
        <f>SUM('APPENDIX 20 i'!C10:L10,'APPENDIX 20 ii'!C10:L10,'APPENDIX 20 iii'!C10:K10)</f>
        <v>11824935</v>
      </c>
      <c r="N10" s="185">
        <f t="shared" si="0"/>
        <v>11714719</v>
      </c>
      <c r="O10" s="185">
        <f>SUM('APPENDIX 20 ii'!I10,'APPENDIX 20 i'!I10,'APPENDIX 20 i'!K10)</f>
        <v>110216</v>
      </c>
      <c r="P10" s="185">
        <f>'APPENDIX  21 iv'!L11-'APPENDIX 20 iii'!Q10</f>
        <v>3175970</v>
      </c>
      <c r="Q10" s="185">
        <f>SUM('APPENDIX 21 iii'!F11,'APPENDIX 21 ii'!D11,'APPENDIX 21 i'!K11)</f>
        <v>724094</v>
      </c>
      <c r="R10" s="185">
        <f t="shared" si="1"/>
        <v>14890689</v>
      </c>
      <c r="S10" s="185">
        <f t="shared" si="2"/>
        <v>834310</v>
      </c>
      <c r="T10" s="185">
        <f t="shared" si="3"/>
        <v>15724999</v>
      </c>
      <c r="X10" s="185">
        <f>'APPENDIX 20 ii'!I10+'APPENDIX 20 i'!I10+'APPENDIX 20 i'!K10</f>
        <v>110216</v>
      </c>
      <c r="Y10" s="185">
        <f t="shared" si="4"/>
        <v>11714719</v>
      </c>
      <c r="Z10" s="130"/>
    </row>
    <row r="11" spans="1:26" ht="30.75" customHeight="1" x14ac:dyDescent="0.3">
      <c r="B11" s="140" t="s">
        <v>115</v>
      </c>
      <c r="C11" s="151">
        <v>1646098</v>
      </c>
      <c r="D11" s="151">
        <v>913974</v>
      </c>
      <c r="E11" s="151">
        <v>686297</v>
      </c>
      <c r="F11" s="151">
        <v>138967</v>
      </c>
      <c r="G11" s="151">
        <v>1960464</v>
      </c>
      <c r="H11" s="209">
        <v>217815</v>
      </c>
      <c r="I11" s="151">
        <v>418468</v>
      </c>
      <c r="J11" s="151">
        <v>316425</v>
      </c>
      <c r="K11" s="151">
        <v>1794931</v>
      </c>
      <c r="L11" s="159">
        <f>SUM('APPENDIX 20 i'!C11:L11,'APPENDIX 20 ii'!C11:L11,'APPENDIX 20 iii'!C11:K11)</f>
        <v>51125444</v>
      </c>
      <c r="N11" s="185">
        <f t="shared" si="0"/>
        <v>45961780</v>
      </c>
      <c r="O11" s="185">
        <f>SUM('APPENDIX 20 ii'!I11,'APPENDIX 20 i'!I11,'APPENDIX 20 i'!K11)</f>
        <v>5163664</v>
      </c>
      <c r="P11" s="185">
        <f>'APPENDIX  21 iv'!L12-'APPENDIX 20 iii'!Q11</f>
        <v>70397057</v>
      </c>
      <c r="Q11" s="185">
        <f>SUM('APPENDIX 21 iii'!F12,'APPENDIX 21 ii'!D12,'APPENDIX 21 i'!K12)</f>
        <v>26640022</v>
      </c>
      <c r="R11" s="185">
        <f t="shared" si="1"/>
        <v>116358837</v>
      </c>
      <c r="S11" s="185">
        <f t="shared" si="2"/>
        <v>31803686</v>
      </c>
      <c r="T11" s="185">
        <f t="shared" si="3"/>
        <v>148162523</v>
      </c>
      <c r="X11" s="185">
        <f>'APPENDIX 20 ii'!I11+'APPENDIX 20 i'!I11+'APPENDIX 20 i'!K11</f>
        <v>5163664</v>
      </c>
      <c r="Y11" s="185">
        <f t="shared" si="4"/>
        <v>45961780</v>
      </c>
      <c r="Z11" s="130"/>
    </row>
    <row r="12" spans="1:26" ht="30.75" customHeight="1" x14ac:dyDescent="0.3">
      <c r="B12" s="139" t="s">
        <v>116</v>
      </c>
      <c r="C12" s="149">
        <v>464018</v>
      </c>
      <c r="D12" s="149">
        <v>874543</v>
      </c>
      <c r="E12" s="149">
        <v>78575</v>
      </c>
      <c r="F12" s="149">
        <v>0</v>
      </c>
      <c r="G12" s="149">
        <v>0</v>
      </c>
      <c r="H12" s="149">
        <v>11465</v>
      </c>
      <c r="I12" s="149">
        <v>94270</v>
      </c>
      <c r="J12" s="149">
        <v>77615</v>
      </c>
      <c r="K12" s="149">
        <v>771252</v>
      </c>
      <c r="L12" s="158">
        <f>SUM('APPENDIX 20 i'!C12:L12,'APPENDIX 20 ii'!C12:L12,'APPENDIX 20 iii'!C12:K12)</f>
        <v>5899107</v>
      </c>
      <c r="N12" s="185">
        <f t="shared" si="0"/>
        <v>5670747</v>
      </c>
      <c r="O12" s="185">
        <f>SUM('APPENDIX 20 ii'!I12,'APPENDIX 20 i'!I12,'APPENDIX 20 i'!K12)</f>
        <v>228360</v>
      </c>
      <c r="P12" s="185">
        <f>'APPENDIX  21 iv'!L13-'APPENDIX 20 iii'!Q12</f>
        <v>86279739</v>
      </c>
      <c r="Q12" s="185">
        <f>SUM('APPENDIX 21 iii'!F13,'APPENDIX 21 ii'!D13,'APPENDIX 21 i'!K13)</f>
        <v>13969088</v>
      </c>
      <c r="R12" s="185">
        <f t="shared" si="1"/>
        <v>91950486</v>
      </c>
      <c r="S12" s="185">
        <f t="shared" si="2"/>
        <v>14197448</v>
      </c>
      <c r="T12" s="185">
        <f t="shared" si="3"/>
        <v>106147934</v>
      </c>
      <c r="X12" s="185">
        <f>'APPENDIX 20 ii'!I12+'APPENDIX 20 i'!I12+'APPENDIX 20 i'!K12</f>
        <v>228360</v>
      </c>
      <c r="Y12" s="185">
        <f t="shared" si="4"/>
        <v>5670747</v>
      </c>
      <c r="Z12" s="130"/>
    </row>
    <row r="13" spans="1:26" ht="30.75" customHeight="1" x14ac:dyDescent="0.3">
      <c r="B13" s="142" t="s">
        <v>117</v>
      </c>
      <c r="C13" s="149">
        <v>11702756</v>
      </c>
      <c r="D13" s="149">
        <v>3083014</v>
      </c>
      <c r="E13" s="149">
        <v>490656</v>
      </c>
      <c r="F13" s="149">
        <v>1092030</v>
      </c>
      <c r="G13" s="149">
        <v>20600076</v>
      </c>
      <c r="H13" s="149">
        <v>39569</v>
      </c>
      <c r="I13" s="149">
        <v>2296048</v>
      </c>
      <c r="J13" s="149">
        <v>146626</v>
      </c>
      <c r="K13" s="149">
        <v>8207037</v>
      </c>
      <c r="L13" s="158">
        <f>SUM('APPENDIX 20 i'!C13:L13,'APPENDIX 20 ii'!C13:L13,'APPENDIX 20 iii'!C13:K13)</f>
        <v>285439749</v>
      </c>
      <c r="N13" s="185">
        <f t="shared" si="0"/>
        <v>282963983</v>
      </c>
      <c r="O13" s="185">
        <f>SUM('APPENDIX 20 ii'!I13,'APPENDIX 20 i'!I13,'APPENDIX 20 i'!K13)</f>
        <v>2475766</v>
      </c>
      <c r="P13" s="185">
        <f>'APPENDIX  21 iv'!L14-'APPENDIX 20 iii'!Q13</f>
        <v>0</v>
      </c>
      <c r="Q13" s="185">
        <f>SUM('APPENDIX 21 iii'!F14,'APPENDIX 21 ii'!D14,'APPENDIX 21 i'!K14)</f>
        <v>0</v>
      </c>
      <c r="R13" s="185">
        <f t="shared" si="1"/>
        <v>282963983</v>
      </c>
      <c r="S13" s="185">
        <f t="shared" si="2"/>
        <v>2475766</v>
      </c>
      <c r="T13" s="185">
        <f t="shared" si="3"/>
        <v>285439749</v>
      </c>
      <c r="X13" s="185">
        <f>'APPENDIX 20 ii'!I13+'APPENDIX 20 i'!I13+'APPENDIX 20 i'!K13</f>
        <v>2475766</v>
      </c>
      <c r="Y13" s="185">
        <f t="shared" si="4"/>
        <v>282963983</v>
      </c>
      <c r="Z13" s="130"/>
    </row>
    <row r="14" spans="1:26" ht="30.75" customHeight="1" x14ac:dyDescent="0.3">
      <c r="B14" s="142" t="s">
        <v>118</v>
      </c>
      <c r="C14" s="149">
        <v>0</v>
      </c>
      <c r="D14" s="149">
        <v>253694</v>
      </c>
      <c r="E14" s="149">
        <v>0</v>
      </c>
      <c r="F14" s="149">
        <v>0</v>
      </c>
      <c r="G14" s="149">
        <v>843650</v>
      </c>
      <c r="H14" s="149">
        <v>0</v>
      </c>
      <c r="I14" s="149">
        <v>5343</v>
      </c>
      <c r="J14" s="149">
        <v>0</v>
      </c>
      <c r="K14" s="149">
        <v>0</v>
      </c>
      <c r="L14" s="158">
        <f>SUM('APPENDIX 20 i'!C14:L14,'APPENDIX 20 ii'!C14:L14,'APPENDIX 20 iii'!C14:K14)</f>
        <v>9830046</v>
      </c>
      <c r="N14" s="185">
        <f t="shared" si="0"/>
        <v>9578338</v>
      </c>
      <c r="O14" s="185">
        <f>SUM('APPENDIX 20 ii'!I14,'APPENDIX 20 i'!I14,'APPENDIX 20 i'!K14)</f>
        <v>251708</v>
      </c>
      <c r="P14" s="185">
        <f>'APPENDIX  21 iv'!L15-'APPENDIX 20 iii'!Q14</f>
        <v>1589259</v>
      </c>
      <c r="Q14" s="185">
        <f>SUM('APPENDIX 21 iii'!F15,'APPENDIX 21 ii'!D15,'APPENDIX 21 i'!K15)</f>
        <v>134510</v>
      </c>
      <c r="R14" s="185">
        <f t="shared" si="1"/>
        <v>11167597</v>
      </c>
      <c r="S14" s="185">
        <f t="shared" si="2"/>
        <v>386218</v>
      </c>
      <c r="T14" s="185">
        <f t="shared" si="3"/>
        <v>11553815</v>
      </c>
      <c r="X14" s="185">
        <f>'APPENDIX 20 ii'!I14+'APPENDIX 20 i'!I14+'APPENDIX 20 i'!K14</f>
        <v>251708</v>
      </c>
      <c r="Y14" s="185">
        <f t="shared" si="4"/>
        <v>9578338</v>
      </c>
      <c r="Z14" s="130"/>
    </row>
    <row r="15" spans="1:26" ht="30.75" customHeight="1" x14ac:dyDescent="0.3">
      <c r="B15" s="142" t="s">
        <v>119</v>
      </c>
      <c r="C15" s="149">
        <v>837945</v>
      </c>
      <c r="D15" s="149">
        <v>266960</v>
      </c>
      <c r="E15" s="149">
        <v>123359</v>
      </c>
      <c r="F15" s="149">
        <v>36204</v>
      </c>
      <c r="G15" s="149">
        <v>1356118</v>
      </c>
      <c r="H15" s="149">
        <v>29190</v>
      </c>
      <c r="I15" s="149">
        <v>83382</v>
      </c>
      <c r="J15" s="149">
        <v>58108</v>
      </c>
      <c r="K15" s="149">
        <v>586634</v>
      </c>
      <c r="L15" s="158">
        <f>SUM('APPENDIX 20 i'!C15:L15,'APPENDIX 20 ii'!C15:L15,'APPENDIX 20 iii'!C15:K15)</f>
        <v>11236646</v>
      </c>
      <c r="N15" s="185">
        <f t="shared" si="0"/>
        <v>9433392</v>
      </c>
      <c r="O15" s="185">
        <f>SUM('APPENDIX 20 ii'!I15,'APPENDIX 20 i'!I15,'APPENDIX 20 i'!K15)</f>
        <v>1803254</v>
      </c>
      <c r="P15" s="185">
        <f>'APPENDIX  21 iv'!L16-'APPENDIX 20 iii'!Q15</f>
        <v>20757334</v>
      </c>
      <c r="Q15" s="185">
        <f>SUM('APPENDIX 21 iii'!F16,'APPENDIX 21 ii'!D16,'APPENDIX 21 i'!K16)</f>
        <v>1546244</v>
      </c>
      <c r="R15" s="185">
        <f t="shared" si="1"/>
        <v>30190726</v>
      </c>
      <c r="S15" s="185">
        <f t="shared" si="2"/>
        <v>3349498</v>
      </c>
      <c r="T15" s="185">
        <f t="shared" si="3"/>
        <v>33540224</v>
      </c>
      <c r="X15" s="185">
        <f>'APPENDIX 20 ii'!I15+'APPENDIX 20 i'!I15+'APPENDIX 20 i'!K15</f>
        <v>1803254</v>
      </c>
      <c r="Y15" s="185">
        <f t="shared" si="4"/>
        <v>9433392</v>
      </c>
      <c r="Z15" s="130"/>
    </row>
    <row r="16" spans="1:26" ht="30.75" customHeight="1" thickBot="1" x14ac:dyDescent="0.35">
      <c r="B16" s="143" t="s">
        <v>120</v>
      </c>
      <c r="C16" s="154">
        <v>14650818</v>
      </c>
      <c r="D16" s="154">
        <v>5392184</v>
      </c>
      <c r="E16" s="154">
        <v>1378888</v>
      </c>
      <c r="F16" s="154">
        <v>1267200</v>
      </c>
      <c r="G16" s="154">
        <v>24760307</v>
      </c>
      <c r="H16" s="210">
        <v>298039</v>
      </c>
      <c r="I16" s="154">
        <v>2897511</v>
      </c>
      <c r="J16" s="154">
        <v>598775</v>
      </c>
      <c r="K16" s="154">
        <v>11359853</v>
      </c>
      <c r="L16" s="160">
        <f>SUM('APPENDIX 20 i'!C16:L16,'APPENDIX 20 ii'!C16:L16,'APPENDIX 20 iii'!C16:K16)</f>
        <v>363530996</v>
      </c>
      <c r="N16" s="185">
        <f t="shared" si="0"/>
        <v>353608242</v>
      </c>
      <c r="O16" s="185">
        <f>SUM('APPENDIX 20 ii'!I16,'APPENDIX 20 i'!I16,'APPENDIX 20 i'!K16)</f>
        <v>9922754</v>
      </c>
      <c r="P16" s="185">
        <f>'APPENDIX  21 iv'!L17-'APPENDIX 20 iii'!Q16</f>
        <v>179023387</v>
      </c>
      <c r="Q16" s="185">
        <f>SUM('APPENDIX 21 iii'!F17,'APPENDIX 21 ii'!D17,'APPENDIX 21 i'!K17)</f>
        <v>42289865</v>
      </c>
      <c r="R16" s="185">
        <f t="shared" si="1"/>
        <v>532631629</v>
      </c>
      <c r="S16" s="185">
        <f t="shared" si="2"/>
        <v>52212619</v>
      </c>
      <c r="T16" s="185">
        <f t="shared" si="3"/>
        <v>584844248</v>
      </c>
      <c r="X16" s="185">
        <f>'APPENDIX 20 ii'!I16+'APPENDIX 20 i'!I16+'APPENDIX 20 i'!K16</f>
        <v>9922754</v>
      </c>
      <c r="Y16" s="185">
        <f t="shared" si="4"/>
        <v>353608242</v>
      </c>
      <c r="Z16" s="130"/>
    </row>
    <row r="17" spans="2:26" ht="30.75" customHeight="1" thickTop="1" x14ac:dyDescent="0.3">
      <c r="B17" s="145" t="s">
        <v>121</v>
      </c>
      <c r="C17" s="156">
        <v>0</v>
      </c>
      <c r="D17" s="156">
        <v>0</v>
      </c>
      <c r="E17" s="156">
        <v>0</v>
      </c>
      <c r="F17" s="156">
        <v>0</v>
      </c>
      <c r="G17" s="156">
        <v>860000</v>
      </c>
      <c r="H17" s="149">
        <v>0</v>
      </c>
      <c r="I17" s="156">
        <v>115000</v>
      </c>
      <c r="J17" s="156">
        <v>0</v>
      </c>
      <c r="K17" s="156">
        <v>0</v>
      </c>
      <c r="L17" s="161">
        <f>SUM('APPENDIX 20 i'!C17:L17,'APPENDIX 20 ii'!C17:L17,'APPENDIX 20 iii'!C17:K17)</f>
        <v>2885478</v>
      </c>
      <c r="N17" s="185">
        <f t="shared" si="0"/>
        <v>2885478</v>
      </c>
      <c r="O17" s="185">
        <f>SUM('APPENDIX 20 ii'!I17,'APPENDIX 20 i'!I17,'APPENDIX 20 i'!K17)</f>
        <v>0</v>
      </c>
      <c r="P17" s="185">
        <f>'APPENDIX  21 iv'!L18-'APPENDIX 20 iii'!Q17</f>
        <v>5237617</v>
      </c>
      <c r="Q17" s="185">
        <f>SUM('APPENDIX 21 iii'!F18,'APPENDIX 21 ii'!D18,'APPENDIX 21 i'!K18)</f>
        <v>568098</v>
      </c>
      <c r="R17" s="185">
        <f t="shared" si="1"/>
        <v>8123095</v>
      </c>
      <c r="S17" s="185">
        <f t="shared" si="2"/>
        <v>568098</v>
      </c>
      <c r="T17" s="185">
        <f t="shared" si="3"/>
        <v>8691193</v>
      </c>
      <c r="U17" s="21" t="s">
        <v>121</v>
      </c>
      <c r="X17" s="185">
        <f>'APPENDIX 20 ii'!I17+'APPENDIX 20 i'!I17+'APPENDIX 20 i'!K17</f>
        <v>0</v>
      </c>
      <c r="Y17" s="185">
        <f t="shared" si="4"/>
        <v>2885478</v>
      </c>
      <c r="Z17" s="130"/>
    </row>
    <row r="18" spans="2:26" ht="30.75" customHeight="1" x14ac:dyDescent="0.3">
      <c r="B18" s="142" t="s">
        <v>122</v>
      </c>
      <c r="C18" s="162">
        <v>2270000</v>
      </c>
      <c r="D18" s="149">
        <v>1213428</v>
      </c>
      <c r="E18" s="149">
        <v>0</v>
      </c>
      <c r="F18" s="149">
        <v>75000</v>
      </c>
      <c r="G18" s="149">
        <v>2254000</v>
      </c>
      <c r="H18" s="149">
        <v>0</v>
      </c>
      <c r="I18" s="149">
        <v>661000</v>
      </c>
      <c r="J18" s="149">
        <v>344009</v>
      </c>
      <c r="K18" s="149">
        <v>930000</v>
      </c>
      <c r="L18" s="158">
        <f>SUM('APPENDIX 20 i'!C18:L18,'APPENDIX 20 ii'!C18:L18,'APPENDIX 20 iii'!C18:K18)</f>
        <v>40371327</v>
      </c>
      <c r="N18" s="185">
        <f t="shared" si="0"/>
        <v>38898339</v>
      </c>
      <c r="O18" s="185">
        <f>SUM('APPENDIX 20 ii'!I18,'APPENDIX 20 i'!I18,'APPENDIX 20 i'!K18)</f>
        <v>1472988</v>
      </c>
      <c r="P18" s="185">
        <f>'APPENDIX  21 iv'!L19-'APPENDIX 20 iii'!Q18</f>
        <v>27176275</v>
      </c>
      <c r="Q18" s="185">
        <f>SUM('APPENDIX 21 iii'!F19,'APPENDIX 21 ii'!D19,'APPENDIX 21 i'!K19)</f>
        <v>8276935</v>
      </c>
      <c r="R18" s="185">
        <f t="shared" si="1"/>
        <v>66074614</v>
      </c>
      <c r="S18" s="185">
        <f t="shared" si="2"/>
        <v>9749923</v>
      </c>
      <c r="T18" s="185">
        <f t="shared" si="3"/>
        <v>75824537</v>
      </c>
      <c r="U18" s="21" t="s">
        <v>122</v>
      </c>
      <c r="X18" s="185">
        <f>'APPENDIX 20 ii'!I18+'APPENDIX 20 i'!I18+'APPENDIX 20 i'!K18</f>
        <v>1472988</v>
      </c>
      <c r="Y18" s="185">
        <f t="shared" si="4"/>
        <v>38898339</v>
      </c>
      <c r="Z18" s="130"/>
    </row>
    <row r="19" spans="2:26" ht="30.75" customHeight="1" x14ac:dyDescent="0.3">
      <c r="B19" s="142" t="s">
        <v>123</v>
      </c>
      <c r="C19" s="162">
        <v>71139</v>
      </c>
      <c r="D19" s="149">
        <v>35702</v>
      </c>
      <c r="E19" s="149">
        <v>41653</v>
      </c>
      <c r="F19" s="149">
        <v>2894</v>
      </c>
      <c r="G19" s="149">
        <v>126521</v>
      </c>
      <c r="H19" s="149">
        <v>0</v>
      </c>
      <c r="I19" s="149">
        <v>1651</v>
      </c>
      <c r="J19" s="149">
        <v>22037</v>
      </c>
      <c r="K19" s="149">
        <v>37715</v>
      </c>
      <c r="L19" s="158">
        <f>SUM('APPENDIX 20 i'!C19:L19,'APPENDIX 20 ii'!C19:L19,'APPENDIX 20 iii'!C19:K19)</f>
        <v>1276912</v>
      </c>
      <c r="N19" s="185">
        <f t="shared" si="0"/>
        <v>1276912</v>
      </c>
      <c r="O19" s="185">
        <f>SUM('APPENDIX 20 ii'!I19,'APPENDIX 20 i'!I19,'APPENDIX 20 i'!K19)</f>
        <v>0</v>
      </c>
      <c r="P19" s="185">
        <f>'APPENDIX  21 iv'!L20-'APPENDIX 20 iii'!Q19</f>
        <v>2055773</v>
      </c>
      <c r="Q19" s="185">
        <f>SUM('APPENDIX 21 iii'!F20,'APPENDIX 21 ii'!D20,'APPENDIX 21 i'!K20)</f>
        <v>84784</v>
      </c>
      <c r="R19" s="185">
        <f t="shared" si="1"/>
        <v>3332685</v>
      </c>
      <c r="S19" s="185">
        <f t="shared" si="2"/>
        <v>84784</v>
      </c>
      <c r="T19" s="185">
        <f t="shared" si="3"/>
        <v>3417469</v>
      </c>
      <c r="U19" s="21" t="s">
        <v>123</v>
      </c>
      <c r="X19" s="185">
        <f>'APPENDIX 20 ii'!I19+'APPENDIX 20 i'!I19+'APPENDIX 20 i'!K19</f>
        <v>0</v>
      </c>
      <c r="Y19" s="185">
        <f t="shared" si="4"/>
        <v>1276912</v>
      </c>
      <c r="Z19" s="130"/>
    </row>
    <row r="20" spans="2:26" ht="30.75" customHeight="1" x14ac:dyDescent="0.3">
      <c r="B20" s="142" t="s">
        <v>124</v>
      </c>
      <c r="C20" s="149">
        <v>4989633</v>
      </c>
      <c r="D20" s="149">
        <v>285135</v>
      </c>
      <c r="E20" s="149">
        <v>1095443</v>
      </c>
      <c r="F20" s="149">
        <v>753059</v>
      </c>
      <c r="G20" s="149">
        <v>12190872</v>
      </c>
      <c r="H20" s="149">
        <v>53071</v>
      </c>
      <c r="I20" s="149">
        <v>312852</v>
      </c>
      <c r="J20" s="149">
        <v>47363</v>
      </c>
      <c r="K20" s="149">
        <v>5508592</v>
      </c>
      <c r="L20" s="158">
        <f>SUM('APPENDIX 20 i'!C20:L20,'APPENDIX 20 ii'!C20:L20,'APPENDIX 20 iii'!C20:K20)</f>
        <v>190488391</v>
      </c>
      <c r="N20" s="185">
        <f t="shared" si="0"/>
        <v>186889128</v>
      </c>
      <c r="O20" s="185">
        <f>SUM('APPENDIX 20 ii'!I20,'APPENDIX 20 i'!I20,'APPENDIX 20 i'!K20)</f>
        <v>3599263</v>
      </c>
      <c r="P20" s="185">
        <f>'APPENDIX  21 iv'!L21-'APPENDIX 20 iii'!Q20</f>
        <v>51213094</v>
      </c>
      <c r="Q20" s="185">
        <f>SUM('APPENDIX 21 iii'!F21,'APPENDIX 21 ii'!D21,'APPENDIX 21 i'!K21)</f>
        <v>15087180</v>
      </c>
      <c r="R20" s="185">
        <f t="shared" si="1"/>
        <v>238102222</v>
      </c>
      <c r="S20" s="185">
        <f t="shared" si="2"/>
        <v>18686443</v>
      </c>
      <c r="T20" s="185">
        <f t="shared" si="3"/>
        <v>256788665</v>
      </c>
      <c r="U20" s="21" t="s">
        <v>124</v>
      </c>
      <c r="X20" s="185">
        <f>'APPENDIX 20 ii'!I20+'APPENDIX 20 i'!I20+'APPENDIX 20 i'!K20</f>
        <v>3599263</v>
      </c>
      <c r="Y20" s="185">
        <f t="shared" si="4"/>
        <v>186889128</v>
      </c>
      <c r="Z20" s="130"/>
    </row>
    <row r="21" spans="2:26" ht="30.75" customHeight="1" x14ac:dyDescent="0.3">
      <c r="B21" s="142" t="s">
        <v>125</v>
      </c>
      <c r="C21" s="149">
        <v>20904</v>
      </c>
      <c r="D21" s="149">
        <v>0</v>
      </c>
      <c r="E21" s="149">
        <v>0</v>
      </c>
      <c r="F21" s="149">
        <v>0</v>
      </c>
      <c r="G21" s="149">
        <v>1734972</v>
      </c>
      <c r="H21" s="149">
        <v>0</v>
      </c>
      <c r="I21" s="149">
        <v>0</v>
      </c>
      <c r="J21" s="149">
        <v>0</v>
      </c>
      <c r="K21" s="149">
        <v>0</v>
      </c>
      <c r="L21" s="158">
        <f>SUM('APPENDIX 20 i'!C21:L21,'APPENDIX 20 ii'!C21:L21,'APPENDIX 20 iii'!C21:K21)</f>
        <v>10845629</v>
      </c>
      <c r="N21" s="185">
        <f t="shared" si="0"/>
        <v>10845629</v>
      </c>
      <c r="O21" s="185">
        <f>SUM('APPENDIX 20 ii'!I21,'APPENDIX 20 i'!I21,'APPENDIX 20 i'!K21)</f>
        <v>0</v>
      </c>
      <c r="P21" s="185">
        <f>'APPENDIX  21 iv'!L22-'APPENDIX 20 iii'!Q21</f>
        <v>356839</v>
      </c>
      <c r="Q21" s="185">
        <f>SUM('APPENDIX 21 iii'!F22,'APPENDIX 21 ii'!D22,'APPENDIX 21 i'!K22)</f>
        <v>0</v>
      </c>
      <c r="R21" s="185">
        <f t="shared" si="1"/>
        <v>11202468</v>
      </c>
      <c r="S21" s="185">
        <f t="shared" si="2"/>
        <v>0</v>
      </c>
      <c r="T21" s="185">
        <f t="shared" si="3"/>
        <v>11202468</v>
      </c>
      <c r="U21" s="21" t="s">
        <v>125</v>
      </c>
      <c r="X21" s="185">
        <f>'APPENDIX 20 ii'!I21+'APPENDIX 20 i'!I21+'APPENDIX 20 i'!K21</f>
        <v>0</v>
      </c>
      <c r="Y21" s="185">
        <f t="shared" si="4"/>
        <v>10845629</v>
      </c>
      <c r="Z21" s="130"/>
    </row>
    <row r="22" spans="2:26" ht="30.75" customHeight="1" x14ac:dyDescent="0.3">
      <c r="B22" s="142" t="s">
        <v>126</v>
      </c>
      <c r="C22" s="149">
        <v>0</v>
      </c>
      <c r="D22" s="149">
        <v>0</v>
      </c>
      <c r="E22" s="149">
        <v>0</v>
      </c>
      <c r="F22" s="149">
        <v>0</v>
      </c>
      <c r="G22" s="149">
        <v>0</v>
      </c>
      <c r="H22" s="149">
        <v>0</v>
      </c>
      <c r="I22" s="149">
        <v>0</v>
      </c>
      <c r="J22" s="149">
        <v>17703</v>
      </c>
      <c r="K22" s="149">
        <v>0</v>
      </c>
      <c r="L22" s="158">
        <f>SUM('APPENDIX 20 i'!C22:L22,'APPENDIX 20 ii'!C22:L22,'APPENDIX 20 iii'!C22:K22)</f>
        <v>6308908</v>
      </c>
      <c r="N22" s="185">
        <f t="shared" si="0"/>
        <v>6308908</v>
      </c>
      <c r="O22" s="185">
        <f>SUM('APPENDIX 20 ii'!I22,'APPENDIX 20 i'!I22,'APPENDIX 20 i'!K22)</f>
        <v>0</v>
      </c>
      <c r="P22" s="185">
        <f>'APPENDIX  21 iv'!L23-'APPENDIX 20 iii'!Q22</f>
        <v>4409194</v>
      </c>
      <c r="Q22" s="185">
        <f>SUM('APPENDIX 21 iii'!F23,'APPENDIX 21 ii'!D23,'APPENDIX 21 i'!K23)</f>
        <v>4186067</v>
      </c>
      <c r="R22" s="185">
        <f t="shared" si="1"/>
        <v>10718102</v>
      </c>
      <c r="S22" s="185">
        <f t="shared" si="2"/>
        <v>4186067</v>
      </c>
      <c r="T22" s="185">
        <f t="shared" si="3"/>
        <v>14904169</v>
      </c>
      <c r="U22" s="21" t="s">
        <v>126</v>
      </c>
      <c r="X22" s="185">
        <f>'APPENDIX 20 ii'!I22+'APPENDIX 20 i'!I22+'APPENDIX 20 i'!K22</f>
        <v>0</v>
      </c>
      <c r="Y22" s="185">
        <f t="shared" si="4"/>
        <v>6308908</v>
      </c>
      <c r="Z22" s="130"/>
    </row>
    <row r="23" spans="2:26" ht="30.75" customHeight="1" x14ac:dyDescent="0.3">
      <c r="B23" s="142" t="s">
        <v>127</v>
      </c>
      <c r="C23" s="149">
        <v>597279</v>
      </c>
      <c r="D23" s="149">
        <v>1000</v>
      </c>
      <c r="E23" s="149">
        <v>0</v>
      </c>
      <c r="F23" s="149">
        <v>66202</v>
      </c>
      <c r="G23" s="149">
        <v>2596999</v>
      </c>
      <c r="H23" s="149">
        <v>28384</v>
      </c>
      <c r="I23" s="149">
        <v>53036</v>
      </c>
      <c r="J23" s="149">
        <v>0</v>
      </c>
      <c r="K23" s="149">
        <v>822029</v>
      </c>
      <c r="L23" s="158">
        <f>SUM('APPENDIX 20 i'!C23:L23,'APPENDIX 20 ii'!C23:L23,'APPENDIX 20 iii'!C23:K23)</f>
        <v>9894479</v>
      </c>
      <c r="N23" s="185">
        <f t="shared" si="0"/>
        <v>9796645</v>
      </c>
      <c r="O23" s="185">
        <f>SUM('APPENDIX 20 ii'!I23,'APPENDIX 20 i'!I23,'APPENDIX 20 i'!K23)</f>
        <v>97834</v>
      </c>
      <c r="P23" s="185">
        <f>'APPENDIX  21 iv'!L24-'APPENDIX 20 iii'!Q23</f>
        <v>3112153</v>
      </c>
      <c r="Q23" s="185">
        <f>SUM('APPENDIX 21 iii'!F24,'APPENDIX 21 ii'!D24,'APPENDIX 21 i'!K24)</f>
        <v>1034338</v>
      </c>
      <c r="R23" s="185">
        <f t="shared" si="1"/>
        <v>12908798</v>
      </c>
      <c r="S23" s="185">
        <f t="shared" si="2"/>
        <v>1132172</v>
      </c>
      <c r="T23" s="185">
        <f t="shared" si="3"/>
        <v>14040970</v>
      </c>
      <c r="U23" s="21" t="s">
        <v>127</v>
      </c>
      <c r="X23" s="185">
        <f>'APPENDIX 20 ii'!I23+'APPENDIX 20 i'!I23+'APPENDIX 20 i'!K23</f>
        <v>97834</v>
      </c>
      <c r="Y23" s="185">
        <f t="shared" si="4"/>
        <v>9796645</v>
      </c>
      <c r="Z23" s="130"/>
    </row>
    <row r="24" spans="2:26" ht="30.75" customHeight="1" x14ac:dyDescent="0.3">
      <c r="B24" s="142" t="s">
        <v>128</v>
      </c>
      <c r="C24" s="149">
        <v>0</v>
      </c>
      <c r="D24" s="149">
        <v>0</v>
      </c>
      <c r="E24" s="149">
        <v>0</v>
      </c>
      <c r="F24" s="149">
        <v>0</v>
      </c>
      <c r="G24" s="149">
        <v>0</v>
      </c>
      <c r="H24" s="149">
        <v>0</v>
      </c>
      <c r="I24" s="149">
        <v>0</v>
      </c>
      <c r="J24" s="149">
        <v>0</v>
      </c>
      <c r="K24" s="149">
        <v>0</v>
      </c>
      <c r="L24" s="158">
        <f>SUM('APPENDIX 20 i'!C24:L24,'APPENDIX 20 ii'!C24:L24,'APPENDIX 20 iii'!C24:K24)</f>
        <v>281289</v>
      </c>
      <c r="N24" s="185">
        <f t="shared" si="0"/>
        <v>281289</v>
      </c>
      <c r="O24" s="185">
        <f>SUM('APPENDIX 20 ii'!I24,'APPENDIX 20 i'!I24,'APPENDIX 20 i'!K24)</f>
        <v>0</v>
      </c>
      <c r="P24" s="185">
        <f>'APPENDIX  21 iv'!L25-'APPENDIX 20 iii'!Q24</f>
        <v>111306</v>
      </c>
      <c r="Q24" s="185">
        <f>SUM('APPENDIX 21 iii'!F25,'APPENDIX 21 ii'!D25,'APPENDIX 21 i'!K25)</f>
        <v>0</v>
      </c>
      <c r="R24" s="185">
        <f t="shared" si="1"/>
        <v>392595</v>
      </c>
      <c r="S24" s="185">
        <f t="shared" si="2"/>
        <v>0</v>
      </c>
      <c r="T24" s="185">
        <f t="shared" si="3"/>
        <v>392595</v>
      </c>
      <c r="U24" s="21" t="s">
        <v>128</v>
      </c>
      <c r="X24" s="185">
        <f>'APPENDIX 20 ii'!I24+'APPENDIX 20 i'!I24+'APPENDIX 20 i'!K24</f>
        <v>0</v>
      </c>
      <c r="Y24" s="185">
        <f t="shared" si="4"/>
        <v>281289</v>
      </c>
      <c r="Z24" s="130"/>
    </row>
    <row r="25" spans="2:26" ht="30.75" customHeight="1" x14ac:dyDescent="0.3">
      <c r="B25" s="142" t="s">
        <v>129</v>
      </c>
      <c r="C25" s="149">
        <v>0</v>
      </c>
      <c r="D25" s="149">
        <v>0</v>
      </c>
      <c r="E25" s="149">
        <v>0</v>
      </c>
      <c r="F25" s="149">
        <v>0</v>
      </c>
      <c r="G25" s="149">
        <v>0</v>
      </c>
      <c r="H25" s="149">
        <v>0</v>
      </c>
      <c r="I25" s="149">
        <v>0</v>
      </c>
      <c r="J25" s="149">
        <v>0</v>
      </c>
      <c r="K25" s="149">
        <v>0</v>
      </c>
      <c r="L25" s="158">
        <f>SUM('APPENDIX 20 i'!C25:L25,'APPENDIX 20 ii'!C25:L25,'APPENDIX 20 iii'!C25:K25)</f>
        <v>0</v>
      </c>
      <c r="N25" s="185">
        <f t="shared" si="0"/>
        <v>0</v>
      </c>
      <c r="O25" s="185">
        <f>SUM('APPENDIX 20 ii'!I25,'APPENDIX 20 i'!I25,'APPENDIX 20 i'!K25)</f>
        <v>0</v>
      </c>
      <c r="P25" s="185">
        <f>'APPENDIX  21 iv'!L26-'APPENDIX 20 iii'!Q25</f>
        <v>0</v>
      </c>
      <c r="Q25" s="185">
        <f>SUM('APPENDIX 21 iii'!F26,'APPENDIX 21 ii'!D26,'APPENDIX 21 i'!K26)</f>
        <v>0</v>
      </c>
      <c r="R25" s="185">
        <f t="shared" si="1"/>
        <v>0</v>
      </c>
      <c r="S25" s="185">
        <f t="shared" si="2"/>
        <v>0</v>
      </c>
      <c r="T25" s="185">
        <f t="shared" si="3"/>
        <v>0</v>
      </c>
      <c r="U25" s="21" t="s">
        <v>129</v>
      </c>
      <c r="X25" s="185">
        <f>'APPENDIX 20 ii'!I25+'APPENDIX 20 i'!I25+'APPENDIX 20 i'!K25</f>
        <v>0</v>
      </c>
      <c r="Y25" s="185">
        <f t="shared" si="4"/>
        <v>0</v>
      </c>
      <c r="Z25" s="130"/>
    </row>
    <row r="26" spans="2:26" ht="30.75" customHeight="1" x14ac:dyDescent="0.3">
      <c r="B26" s="142" t="s">
        <v>130</v>
      </c>
      <c r="C26" s="149">
        <v>3762539</v>
      </c>
      <c r="D26" s="149">
        <v>23992</v>
      </c>
      <c r="E26" s="149">
        <v>0</v>
      </c>
      <c r="F26" s="149">
        <v>1865</v>
      </c>
      <c r="G26" s="149">
        <v>3400973</v>
      </c>
      <c r="H26" s="149">
        <v>0</v>
      </c>
      <c r="I26" s="149">
        <v>0</v>
      </c>
      <c r="J26" s="149">
        <v>0</v>
      </c>
      <c r="K26" s="149">
        <v>1823077</v>
      </c>
      <c r="L26" s="158">
        <f>SUM('APPENDIX 20 i'!C26:L26,'APPENDIX 20 ii'!C26:L26,'APPENDIX 20 iii'!C26:K26)</f>
        <v>34295041</v>
      </c>
      <c r="N26" s="185">
        <f t="shared" si="0"/>
        <v>33947455</v>
      </c>
      <c r="O26" s="185">
        <f>SUM('APPENDIX 20 ii'!I26,'APPENDIX 20 i'!I26,'APPENDIX 20 i'!K26)</f>
        <v>347586</v>
      </c>
      <c r="P26" s="185">
        <f>'APPENDIX  21 iv'!L27-'APPENDIX 20 iii'!Q26</f>
        <v>8768324</v>
      </c>
      <c r="Q26" s="185">
        <f>SUM('APPENDIX 21 iii'!F27,'APPENDIX 21 ii'!D27,'APPENDIX 21 i'!K27)</f>
        <v>1892753</v>
      </c>
      <c r="R26" s="185">
        <f t="shared" si="1"/>
        <v>42715779</v>
      </c>
      <c r="S26" s="185">
        <f t="shared" si="2"/>
        <v>2240339</v>
      </c>
      <c r="T26" s="185">
        <f t="shared" si="3"/>
        <v>44956118</v>
      </c>
      <c r="U26" s="21" t="s">
        <v>130</v>
      </c>
      <c r="X26" s="185">
        <f>'APPENDIX 20 ii'!I26+'APPENDIX 20 i'!I26+'APPENDIX 20 i'!K26</f>
        <v>347586</v>
      </c>
      <c r="Y26" s="185">
        <f t="shared" si="4"/>
        <v>33947455</v>
      </c>
      <c r="Z26" s="130"/>
    </row>
    <row r="27" spans="2:26" ht="30.75" customHeight="1" x14ac:dyDescent="0.3">
      <c r="B27" s="142" t="s">
        <v>131</v>
      </c>
      <c r="C27" s="149">
        <v>441004</v>
      </c>
      <c r="D27" s="149">
        <v>0</v>
      </c>
      <c r="E27" s="149">
        <v>0</v>
      </c>
      <c r="F27" s="149">
        <v>0</v>
      </c>
      <c r="G27" s="149">
        <v>0</v>
      </c>
      <c r="H27" s="149">
        <v>0</v>
      </c>
      <c r="I27" s="149">
        <v>0</v>
      </c>
      <c r="J27" s="149">
        <v>0</v>
      </c>
      <c r="K27" s="149">
        <v>13876</v>
      </c>
      <c r="L27" s="158">
        <f>SUM('APPENDIX 20 i'!C27:L27,'APPENDIX 20 ii'!C27:L27,'APPENDIX 20 iii'!C27:K27)</f>
        <v>5089947</v>
      </c>
      <c r="N27" s="185">
        <f t="shared" si="0"/>
        <v>5089947</v>
      </c>
      <c r="O27" s="185">
        <f>SUM('APPENDIX 20 ii'!I27,'APPENDIX 20 i'!I27,'APPENDIX 20 i'!K27)</f>
        <v>0</v>
      </c>
      <c r="P27" s="185">
        <f>'APPENDIX  21 iv'!L28-'APPENDIX 20 iii'!Q27</f>
        <v>3407077</v>
      </c>
      <c r="Q27" s="185">
        <f>SUM('APPENDIX 21 iii'!F28,'APPENDIX 21 ii'!D28,'APPENDIX 21 i'!K28)</f>
        <v>202231</v>
      </c>
      <c r="R27" s="185">
        <f t="shared" si="1"/>
        <v>8497024</v>
      </c>
      <c r="S27" s="185">
        <f t="shared" si="2"/>
        <v>202231</v>
      </c>
      <c r="T27" s="185">
        <f t="shared" si="3"/>
        <v>8699255</v>
      </c>
      <c r="U27" s="21" t="s">
        <v>131</v>
      </c>
      <c r="X27" s="185">
        <f>'APPENDIX 20 ii'!I27+'APPENDIX 20 i'!I27+'APPENDIX 20 i'!K27</f>
        <v>0</v>
      </c>
      <c r="Y27" s="185">
        <f t="shared" si="4"/>
        <v>5089947</v>
      </c>
      <c r="Z27" s="130"/>
    </row>
    <row r="28" spans="2:26" ht="30.75" customHeight="1" x14ac:dyDescent="0.3">
      <c r="B28" s="142" t="s">
        <v>132</v>
      </c>
      <c r="C28" s="149">
        <v>0</v>
      </c>
      <c r="D28" s="149">
        <v>0</v>
      </c>
      <c r="E28" s="149">
        <v>0</v>
      </c>
      <c r="F28" s="149">
        <v>0</v>
      </c>
      <c r="G28" s="149">
        <v>0</v>
      </c>
      <c r="H28" s="149">
        <v>0</v>
      </c>
      <c r="I28" s="149">
        <v>0</v>
      </c>
      <c r="J28" s="149">
        <v>0</v>
      </c>
      <c r="K28" s="149">
        <v>0</v>
      </c>
      <c r="L28" s="158">
        <f>SUM('APPENDIX 20 i'!C28:L28,'APPENDIX 20 ii'!C28:L28,'APPENDIX 20 iii'!C28:K28)</f>
        <v>1333</v>
      </c>
      <c r="N28" s="185">
        <f t="shared" si="0"/>
        <v>1333</v>
      </c>
      <c r="O28" s="185">
        <f>SUM('APPENDIX 20 ii'!I28,'APPENDIX 20 i'!I28,'APPENDIX 20 i'!K28)</f>
        <v>0</v>
      </c>
      <c r="P28" s="185">
        <f>'APPENDIX  21 iv'!L29-'APPENDIX 20 iii'!Q28</f>
        <v>432</v>
      </c>
      <c r="Q28" s="185">
        <f>SUM('APPENDIX 21 iii'!F29,'APPENDIX 21 ii'!D29,'APPENDIX 21 i'!K29)</f>
        <v>89</v>
      </c>
      <c r="R28" s="185">
        <f t="shared" si="1"/>
        <v>1765</v>
      </c>
      <c r="S28" s="185">
        <f t="shared" si="2"/>
        <v>89</v>
      </c>
      <c r="T28" s="185">
        <f t="shared" si="3"/>
        <v>1854</v>
      </c>
      <c r="U28" s="21" t="s">
        <v>132</v>
      </c>
      <c r="X28" s="185">
        <f>'APPENDIX 20 ii'!I28+'APPENDIX 20 i'!I28+'APPENDIX 20 i'!K28</f>
        <v>0</v>
      </c>
      <c r="Y28" s="185">
        <f t="shared" si="4"/>
        <v>1333</v>
      </c>
      <c r="Z28" s="130"/>
    </row>
    <row r="29" spans="2:26" ht="30.75" customHeight="1" x14ac:dyDescent="0.3">
      <c r="B29" s="142" t="s">
        <v>133</v>
      </c>
      <c r="C29" s="149">
        <v>0</v>
      </c>
      <c r="D29" s="149">
        <v>0</v>
      </c>
      <c r="E29" s="149">
        <v>0</v>
      </c>
      <c r="F29" s="149">
        <v>0</v>
      </c>
      <c r="G29" s="149">
        <v>0</v>
      </c>
      <c r="H29" s="149">
        <v>0</v>
      </c>
      <c r="I29" s="149">
        <v>0</v>
      </c>
      <c r="J29" s="149">
        <v>0</v>
      </c>
      <c r="K29" s="149">
        <v>0</v>
      </c>
      <c r="L29" s="158">
        <f>SUM('APPENDIX 20 i'!C29:L29,'APPENDIX 20 ii'!C29:L29,'APPENDIX 20 iii'!C29:K29)</f>
        <v>0</v>
      </c>
      <c r="N29" s="185">
        <f t="shared" si="0"/>
        <v>0</v>
      </c>
      <c r="O29" s="185">
        <f>SUM('APPENDIX 20 ii'!I29,'APPENDIX 20 i'!I29,'APPENDIX 20 i'!K29)</f>
        <v>0</v>
      </c>
      <c r="P29" s="185">
        <f>'APPENDIX  21 iv'!L30-'APPENDIX 20 iii'!Q29</f>
        <v>0</v>
      </c>
      <c r="Q29" s="185">
        <f>SUM('APPENDIX 21 iii'!F30,'APPENDIX 21 ii'!D30,'APPENDIX 21 i'!K30)</f>
        <v>0</v>
      </c>
      <c r="R29" s="185">
        <f t="shared" si="1"/>
        <v>0</v>
      </c>
      <c r="S29" s="185">
        <f t="shared" si="2"/>
        <v>0</v>
      </c>
      <c r="T29" s="185">
        <f t="shared" si="3"/>
        <v>0</v>
      </c>
      <c r="U29" s="21" t="s">
        <v>133</v>
      </c>
      <c r="X29" s="185">
        <f>'APPENDIX 20 ii'!I29+'APPENDIX 20 i'!I29+'APPENDIX 20 i'!K29</f>
        <v>0</v>
      </c>
      <c r="Y29" s="185">
        <f t="shared" si="4"/>
        <v>0</v>
      </c>
      <c r="Z29" s="130"/>
    </row>
    <row r="30" spans="2:26" ht="30.75" customHeight="1" x14ac:dyDescent="0.3">
      <c r="B30" s="142" t="s">
        <v>134</v>
      </c>
      <c r="C30" s="149">
        <v>252539</v>
      </c>
      <c r="D30" s="149">
        <v>158165</v>
      </c>
      <c r="E30" s="149">
        <v>19482</v>
      </c>
      <c r="F30" s="149">
        <v>8621</v>
      </c>
      <c r="G30" s="149">
        <v>66594</v>
      </c>
      <c r="H30" s="149">
        <v>0</v>
      </c>
      <c r="I30" s="149">
        <v>6476</v>
      </c>
      <c r="J30" s="149">
        <v>0</v>
      </c>
      <c r="K30" s="149">
        <v>18546</v>
      </c>
      <c r="L30" s="158">
        <f>SUM('APPENDIX 20 i'!C30:L30,'APPENDIX 20 ii'!C30:L30,'APPENDIX 20 iii'!C30:K30)</f>
        <v>4807967</v>
      </c>
      <c r="N30" s="185">
        <f t="shared" si="0"/>
        <v>4807412</v>
      </c>
      <c r="O30" s="185">
        <f>SUM('APPENDIX 20 ii'!I30,'APPENDIX 20 i'!I30,'APPENDIX 20 i'!K30)</f>
        <v>555</v>
      </c>
      <c r="P30" s="185">
        <f>'APPENDIX  21 iv'!L31-'APPENDIX 20 iii'!Q30</f>
        <v>2389525</v>
      </c>
      <c r="Q30" s="185">
        <f>SUM('APPENDIX 21 iii'!F31,'APPENDIX 21 ii'!D31,'APPENDIX 21 i'!K31)</f>
        <v>17755</v>
      </c>
      <c r="R30" s="185">
        <f t="shared" si="1"/>
        <v>7196937</v>
      </c>
      <c r="S30" s="185">
        <f t="shared" si="2"/>
        <v>18310</v>
      </c>
      <c r="T30" s="185">
        <f t="shared" si="3"/>
        <v>7215247</v>
      </c>
      <c r="U30" s="21" t="s">
        <v>134</v>
      </c>
      <c r="X30" s="185">
        <f>'APPENDIX 20 ii'!I30+'APPENDIX 20 i'!I30+'APPENDIX 20 i'!K30</f>
        <v>555</v>
      </c>
      <c r="Y30" s="185">
        <f t="shared" si="4"/>
        <v>4807412</v>
      </c>
      <c r="Z30" s="130"/>
    </row>
    <row r="31" spans="2:26" ht="30.75" customHeight="1" x14ac:dyDescent="0.3">
      <c r="B31" s="142" t="s">
        <v>135</v>
      </c>
      <c r="C31" s="149">
        <v>24344</v>
      </c>
      <c r="D31" s="149">
        <v>0</v>
      </c>
      <c r="E31" s="149">
        <v>0</v>
      </c>
      <c r="F31" s="149">
        <v>0</v>
      </c>
      <c r="G31" s="149">
        <v>190182</v>
      </c>
      <c r="H31" s="149">
        <v>0</v>
      </c>
      <c r="I31" s="149">
        <v>0</v>
      </c>
      <c r="J31" s="149">
        <v>0</v>
      </c>
      <c r="K31" s="149">
        <v>72634</v>
      </c>
      <c r="L31" s="158">
        <f>SUM('APPENDIX 20 i'!C31:L31,'APPENDIX 20 ii'!C31:L31,'APPENDIX 20 iii'!C31:K31)</f>
        <v>2659625</v>
      </c>
      <c r="N31" s="185">
        <f t="shared" si="0"/>
        <v>2659625</v>
      </c>
      <c r="O31" s="185">
        <f>SUM('APPENDIX 20 ii'!I31,'APPENDIX 20 i'!I31,'APPENDIX 20 i'!K31)</f>
        <v>0</v>
      </c>
      <c r="P31" s="185">
        <f>'APPENDIX  21 iv'!L32-'APPENDIX 20 iii'!Q31</f>
        <v>1054299</v>
      </c>
      <c r="Q31" s="185">
        <f>SUM('APPENDIX 21 iii'!F32,'APPENDIX 21 ii'!D32,'APPENDIX 21 i'!K32)</f>
        <v>708626</v>
      </c>
      <c r="R31" s="185">
        <f t="shared" si="1"/>
        <v>3713924</v>
      </c>
      <c r="S31" s="185">
        <f t="shared" si="2"/>
        <v>708626</v>
      </c>
      <c r="T31" s="185">
        <f t="shared" si="3"/>
        <v>4422550</v>
      </c>
      <c r="U31" s="21" t="s">
        <v>135</v>
      </c>
      <c r="X31" s="185">
        <f>'APPENDIX 20 ii'!I31+'APPENDIX 20 i'!I31+'APPENDIX 20 i'!K31</f>
        <v>0</v>
      </c>
      <c r="Y31" s="185">
        <f t="shared" si="4"/>
        <v>2659625</v>
      </c>
      <c r="Z31" s="130"/>
    </row>
    <row r="32" spans="2:26" ht="30.75" customHeight="1" x14ac:dyDescent="0.3">
      <c r="B32" s="142" t="s">
        <v>136</v>
      </c>
      <c r="C32" s="149">
        <v>1295279</v>
      </c>
      <c r="D32" s="149">
        <v>1053497</v>
      </c>
      <c r="E32" s="149">
        <v>59757</v>
      </c>
      <c r="F32" s="149">
        <v>275353</v>
      </c>
      <c r="G32" s="149">
        <v>426463</v>
      </c>
      <c r="H32" s="149">
        <v>0</v>
      </c>
      <c r="I32" s="149">
        <v>1420856</v>
      </c>
      <c r="J32" s="149">
        <v>0</v>
      </c>
      <c r="K32" s="149">
        <v>945589</v>
      </c>
      <c r="L32" s="158">
        <f>SUM('APPENDIX 20 i'!C32:L32,'APPENDIX 20 ii'!C32:L32,'APPENDIX 20 iii'!C32:K32)</f>
        <v>22906969</v>
      </c>
      <c r="N32" s="185">
        <f t="shared" si="0"/>
        <v>19396066</v>
      </c>
      <c r="O32" s="185">
        <f>SUM('APPENDIX 20 ii'!I32,'APPENDIX 20 i'!I32,'APPENDIX 20 i'!K32)</f>
        <v>3510903</v>
      </c>
      <c r="P32" s="185">
        <f>'APPENDIX  21 iv'!L33-'APPENDIX 20 iii'!Q32</f>
        <v>15484541</v>
      </c>
      <c r="Q32" s="185">
        <f>SUM('APPENDIX 21 iii'!F33,'APPENDIX 21 ii'!D33,'APPENDIX 21 i'!K33)</f>
        <v>1356801</v>
      </c>
      <c r="R32" s="185">
        <f t="shared" si="1"/>
        <v>34880607</v>
      </c>
      <c r="S32" s="185">
        <f t="shared" si="2"/>
        <v>4867704</v>
      </c>
      <c r="T32" s="185">
        <f t="shared" si="3"/>
        <v>39748311</v>
      </c>
      <c r="U32" s="21" t="s">
        <v>136</v>
      </c>
      <c r="X32" s="185">
        <f>'APPENDIX 20 ii'!I32+'APPENDIX 20 i'!I32+'APPENDIX 20 i'!K32</f>
        <v>3510903</v>
      </c>
      <c r="Y32" s="185">
        <f t="shared" si="4"/>
        <v>19396066</v>
      </c>
      <c r="Z32" s="130"/>
    </row>
    <row r="33" spans="2:26" ht="30.75" customHeight="1" x14ac:dyDescent="0.3">
      <c r="B33" s="142" t="s">
        <v>137</v>
      </c>
      <c r="C33" s="149">
        <v>250745</v>
      </c>
      <c r="D33" s="149">
        <v>264947</v>
      </c>
      <c r="E33" s="149">
        <v>31482</v>
      </c>
      <c r="F33" s="149">
        <v>47031</v>
      </c>
      <c r="G33" s="149">
        <v>205428</v>
      </c>
      <c r="H33" s="149">
        <v>125369</v>
      </c>
      <c r="I33" s="149">
        <v>35203</v>
      </c>
      <c r="J33" s="149">
        <v>586</v>
      </c>
      <c r="K33" s="149">
        <v>195326</v>
      </c>
      <c r="L33" s="158">
        <f>SUM('APPENDIX 20 i'!C33:L33,'APPENDIX 20 ii'!C33:L33,'APPENDIX 20 iii'!C33:K33)</f>
        <v>3274817</v>
      </c>
      <c r="N33" s="185">
        <f t="shared" si="0"/>
        <v>3232182</v>
      </c>
      <c r="O33" s="185">
        <f>SUM('APPENDIX 20 ii'!I33,'APPENDIX 20 i'!I33,'APPENDIX 20 i'!K33)</f>
        <v>42635</v>
      </c>
      <c r="P33" s="185">
        <f>'APPENDIX  21 iv'!L34-'APPENDIX 20 iii'!Q33</f>
        <v>5948911</v>
      </c>
      <c r="Q33" s="185">
        <f>SUM('APPENDIX 21 iii'!F34,'APPENDIX 21 ii'!D34,'APPENDIX 21 i'!K34)</f>
        <v>190696</v>
      </c>
      <c r="R33" s="185">
        <f t="shared" si="1"/>
        <v>9181093</v>
      </c>
      <c r="S33" s="185">
        <f t="shared" si="2"/>
        <v>233331</v>
      </c>
      <c r="T33" s="185">
        <f t="shared" si="3"/>
        <v>9414424</v>
      </c>
      <c r="U33" s="21" t="s">
        <v>137</v>
      </c>
      <c r="X33" s="185">
        <f>'APPENDIX 20 ii'!I33+'APPENDIX 20 i'!I33+'APPENDIX 20 i'!K33</f>
        <v>42635</v>
      </c>
      <c r="Y33" s="185">
        <f t="shared" si="4"/>
        <v>3232182</v>
      </c>
      <c r="Z33" s="130"/>
    </row>
    <row r="34" spans="2:26" ht="30.75" customHeight="1" x14ac:dyDescent="0.3">
      <c r="B34" s="142" t="s">
        <v>138</v>
      </c>
      <c r="C34" s="149">
        <v>120222</v>
      </c>
      <c r="D34" s="149">
        <v>1981298</v>
      </c>
      <c r="E34" s="149">
        <v>17944</v>
      </c>
      <c r="F34" s="149">
        <v>6885</v>
      </c>
      <c r="G34" s="149">
        <v>129178</v>
      </c>
      <c r="H34" s="149">
        <v>60292</v>
      </c>
      <c r="I34" s="149">
        <v>108328</v>
      </c>
      <c r="J34" s="149">
        <v>94197</v>
      </c>
      <c r="K34" s="149">
        <v>611301</v>
      </c>
      <c r="L34" s="158">
        <f>SUM('APPENDIX 20 i'!C34:L34,'APPENDIX 20 ii'!C34:L34,'APPENDIX 20 iii'!C34:K34)</f>
        <v>6070654</v>
      </c>
      <c r="N34" s="185">
        <f t="shared" si="0"/>
        <v>5673280</v>
      </c>
      <c r="O34" s="185">
        <f>SUM('APPENDIX 20 ii'!I34,'APPENDIX 20 i'!I34,'APPENDIX 20 i'!K34)</f>
        <v>397374</v>
      </c>
      <c r="P34" s="185">
        <f>'APPENDIX  21 iv'!L35-'APPENDIX 20 iii'!Q34</f>
        <v>28423138</v>
      </c>
      <c r="Q34" s="185">
        <f>SUM('APPENDIX 21 iii'!F35,'APPENDIX 21 ii'!D35,'APPENDIX 21 i'!K35)</f>
        <v>5236326</v>
      </c>
      <c r="R34" s="185">
        <f t="shared" si="1"/>
        <v>34096418</v>
      </c>
      <c r="S34" s="185">
        <f t="shared" si="2"/>
        <v>5633700</v>
      </c>
      <c r="T34" s="185">
        <f t="shared" si="3"/>
        <v>39730118</v>
      </c>
      <c r="U34" s="21" t="s">
        <v>138</v>
      </c>
      <c r="X34" s="185">
        <f>'APPENDIX 20 ii'!I34+'APPENDIX 20 i'!I34+'APPENDIX 20 i'!K34</f>
        <v>397374</v>
      </c>
      <c r="Y34" s="185">
        <f t="shared" si="4"/>
        <v>5673280</v>
      </c>
      <c r="Z34" s="130"/>
    </row>
    <row r="35" spans="2:26" ht="30.75" customHeight="1" x14ac:dyDescent="0.3">
      <c r="B35" s="142" t="s">
        <v>139</v>
      </c>
      <c r="C35" s="149">
        <v>297050</v>
      </c>
      <c r="D35" s="149">
        <v>247711</v>
      </c>
      <c r="E35" s="149">
        <v>2490</v>
      </c>
      <c r="F35" s="149">
        <v>0</v>
      </c>
      <c r="G35" s="149">
        <v>0</v>
      </c>
      <c r="H35" s="149">
        <v>22217</v>
      </c>
      <c r="I35" s="149">
        <v>0</v>
      </c>
      <c r="J35" s="149">
        <v>0</v>
      </c>
      <c r="K35" s="149">
        <v>12820</v>
      </c>
      <c r="L35" s="158">
        <f>SUM('APPENDIX 20 i'!C35:L35,'APPENDIX 20 ii'!C35:L35,'APPENDIX 20 iii'!C35:K35)</f>
        <v>2492090</v>
      </c>
      <c r="N35" s="185">
        <f t="shared" si="0"/>
        <v>2459587</v>
      </c>
      <c r="O35" s="185">
        <f>SUM('APPENDIX 20 ii'!I35,'APPENDIX 20 i'!I35,'APPENDIX 20 i'!K35)</f>
        <v>32503</v>
      </c>
      <c r="P35" s="185">
        <f>'APPENDIX  21 iv'!L36-'APPENDIX 20 iii'!Q35</f>
        <v>5055279</v>
      </c>
      <c r="Q35" s="185">
        <f>SUM('APPENDIX 21 iii'!F36,'APPENDIX 21 ii'!D36,'APPENDIX 21 i'!K36)</f>
        <v>465641</v>
      </c>
      <c r="R35" s="185">
        <f t="shared" si="1"/>
        <v>7514866</v>
      </c>
      <c r="S35" s="185">
        <f t="shared" si="2"/>
        <v>498144</v>
      </c>
      <c r="T35" s="185">
        <f t="shared" si="3"/>
        <v>8013010</v>
      </c>
      <c r="U35" s="21" t="s">
        <v>139</v>
      </c>
      <c r="X35" s="185">
        <f>'APPENDIX 20 ii'!I35+'APPENDIX 20 i'!I35+'APPENDIX 20 i'!K35</f>
        <v>32503</v>
      </c>
      <c r="Y35" s="185">
        <f t="shared" si="4"/>
        <v>2459587</v>
      </c>
      <c r="Z35" s="130"/>
    </row>
    <row r="36" spans="2:26" ht="30.75" customHeight="1" x14ac:dyDescent="0.3">
      <c r="B36" s="142" t="s">
        <v>140</v>
      </c>
      <c r="C36" s="149">
        <v>238148</v>
      </c>
      <c r="D36" s="149">
        <v>117678</v>
      </c>
      <c r="E36" s="149">
        <v>68347</v>
      </c>
      <c r="F36" s="149">
        <v>30291</v>
      </c>
      <c r="G36" s="149">
        <v>393133</v>
      </c>
      <c r="H36" s="149">
        <v>8705</v>
      </c>
      <c r="I36" s="149">
        <v>183109</v>
      </c>
      <c r="J36" s="149">
        <v>71018</v>
      </c>
      <c r="K36" s="149">
        <v>368347</v>
      </c>
      <c r="L36" s="158">
        <f>SUM('APPENDIX 20 i'!C36:L36,'APPENDIX 20 ii'!C36:L36,'APPENDIX 20 iii'!C36:K36)</f>
        <v>17865056</v>
      </c>
      <c r="N36" s="185">
        <f t="shared" si="0"/>
        <v>17677556</v>
      </c>
      <c r="O36" s="185">
        <f>SUM('APPENDIX 20 ii'!I36,'APPENDIX 20 i'!I36,'APPENDIX 20 i'!K36)</f>
        <v>187500</v>
      </c>
      <c r="P36" s="185">
        <f>'APPENDIX  21 iv'!L37-'APPENDIX 20 iii'!Q36</f>
        <v>10025648</v>
      </c>
      <c r="Q36" s="185">
        <f>SUM('APPENDIX 21 iii'!F37,'APPENDIX 21 ii'!D37,'APPENDIX 21 i'!K37)</f>
        <v>973915</v>
      </c>
      <c r="R36" s="185">
        <f t="shared" si="1"/>
        <v>27703204</v>
      </c>
      <c r="S36" s="185">
        <f t="shared" si="2"/>
        <v>1161415</v>
      </c>
      <c r="T36" s="185">
        <f t="shared" si="3"/>
        <v>28864619</v>
      </c>
      <c r="U36" s="21" t="s">
        <v>140</v>
      </c>
      <c r="X36" s="185">
        <f>'APPENDIX 20 ii'!I36+'APPENDIX 20 i'!I36+'APPENDIX 20 i'!K36</f>
        <v>187500</v>
      </c>
      <c r="Y36" s="185">
        <f t="shared" si="4"/>
        <v>17677556</v>
      </c>
      <c r="Z36" s="130"/>
    </row>
    <row r="37" spans="2:26" ht="30.75" customHeight="1" x14ac:dyDescent="0.3">
      <c r="B37" s="142" t="s">
        <v>141</v>
      </c>
      <c r="C37" s="149">
        <v>19994</v>
      </c>
      <c r="D37" s="149">
        <v>9630</v>
      </c>
      <c r="E37" s="149">
        <v>42291</v>
      </c>
      <c r="F37" s="149">
        <v>0</v>
      </c>
      <c r="G37" s="149">
        <v>184993</v>
      </c>
      <c r="H37" s="149">
        <v>0</v>
      </c>
      <c r="I37" s="149">
        <v>0</v>
      </c>
      <c r="J37" s="149">
        <v>1862</v>
      </c>
      <c r="K37" s="149">
        <v>0</v>
      </c>
      <c r="L37" s="158">
        <f>SUM('APPENDIX 20 i'!C37:L37,'APPENDIX 20 ii'!C37:L37,'APPENDIX 20 iii'!C37:K37)</f>
        <v>1715082</v>
      </c>
      <c r="N37" s="185">
        <f t="shared" si="0"/>
        <v>1481470</v>
      </c>
      <c r="O37" s="185">
        <f>SUM('APPENDIX 20 ii'!I37,'APPENDIX 20 i'!I37,'APPENDIX 20 i'!K37)</f>
        <v>233612</v>
      </c>
      <c r="P37" s="185">
        <f>'APPENDIX  21 iv'!L38-'APPENDIX 20 iii'!Q37</f>
        <v>4793961</v>
      </c>
      <c r="Q37" s="185">
        <f>SUM('APPENDIX 21 iii'!F38,'APPENDIX 21 ii'!D38,'APPENDIX 21 i'!K38)</f>
        <v>2007627</v>
      </c>
      <c r="R37" s="185">
        <f t="shared" si="1"/>
        <v>6275431</v>
      </c>
      <c r="S37" s="185">
        <f t="shared" si="2"/>
        <v>2241239</v>
      </c>
      <c r="T37" s="185">
        <f t="shared" si="3"/>
        <v>8516670</v>
      </c>
      <c r="U37" s="21" t="s">
        <v>141</v>
      </c>
      <c r="X37" s="185">
        <f>'APPENDIX 20 ii'!I37+'APPENDIX 20 i'!I37+'APPENDIX 20 i'!K37</f>
        <v>233612</v>
      </c>
      <c r="Y37" s="185">
        <f t="shared" si="4"/>
        <v>1481470</v>
      </c>
      <c r="Z37" s="130"/>
    </row>
    <row r="38" spans="2:26" ht="30.75" customHeight="1" thickBot="1" x14ac:dyDescent="0.35">
      <c r="B38" s="143" t="s">
        <v>142</v>
      </c>
      <c r="C38" s="154">
        <v>14650818</v>
      </c>
      <c r="D38" s="154">
        <v>5392184</v>
      </c>
      <c r="E38" s="154">
        <v>1378888</v>
      </c>
      <c r="F38" s="154">
        <v>1267200</v>
      </c>
      <c r="G38" s="154">
        <v>24760307</v>
      </c>
      <c r="H38" s="154">
        <v>298039</v>
      </c>
      <c r="I38" s="154">
        <v>2897511</v>
      </c>
      <c r="J38" s="154">
        <v>598775</v>
      </c>
      <c r="K38" s="154">
        <v>11359853</v>
      </c>
      <c r="L38" s="160">
        <f>SUM('APPENDIX 20 i'!C38:L38,'APPENDIX 20 ii'!C38:L38,'APPENDIX 20 iii'!C38:K38)</f>
        <v>363530996</v>
      </c>
      <c r="N38" s="185">
        <f t="shared" si="0"/>
        <v>353608242</v>
      </c>
      <c r="O38" s="185">
        <f>SUM('APPENDIX 20 ii'!I38,'APPENDIX 20 i'!I38,'APPENDIX 20 i'!K38)</f>
        <v>9922754</v>
      </c>
      <c r="P38" s="185">
        <f>'APPENDIX  21 iv'!L39-'APPENDIX 20 iii'!Q38</f>
        <v>179023387</v>
      </c>
      <c r="Q38" s="185">
        <f>SUM('APPENDIX 21 iii'!F39,'APPENDIX 21 ii'!D39,'APPENDIX 21 i'!K39)</f>
        <v>42289865</v>
      </c>
      <c r="R38" s="185">
        <f t="shared" si="1"/>
        <v>532631629</v>
      </c>
      <c r="S38" s="185">
        <f t="shared" si="2"/>
        <v>52212619</v>
      </c>
      <c r="T38" s="185">
        <f t="shared" si="3"/>
        <v>584844248</v>
      </c>
      <c r="X38" s="185">
        <f>'APPENDIX 20 ii'!I38+'APPENDIX 20 i'!I38+'APPENDIX 20 i'!K38</f>
        <v>9922754</v>
      </c>
      <c r="Y38" s="185">
        <f t="shared" si="4"/>
        <v>353608242</v>
      </c>
      <c r="Z38" s="130"/>
    </row>
    <row r="39" spans="2:26" ht="19.5" customHeight="1" thickTop="1" x14ac:dyDescent="0.3">
      <c r="B39" s="176" t="s">
        <v>52</v>
      </c>
      <c r="C39" s="176"/>
      <c r="D39" s="176"/>
      <c r="E39" s="176"/>
      <c r="F39" s="176"/>
      <c r="G39" s="176"/>
      <c r="H39" s="176"/>
      <c r="I39" s="176"/>
      <c r="J39" s="176"/>
      <c r="K39" s="176"/>
      <c r="L39" s="176"/>
      <c r="Z39" s="130"/>
    </row>
  </sheetData>
  <sheetProtection password="E931" sheet="1" objects="1" scenarios="1"/>
  <mergeCells count="1">
    <mergeCell ref="B3:L3"/>
  </mergeCells>
  <pageMargins left="0.7" right="0.7" top="0.75" bottom="0.75" header="0.3" footer="0.3"/>
  <pageSetup paperSize="9" scale="42" orientation="landscape" r:id="rId1"/>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D34"/>
  <sheetViews>
    <sheetView showGridLines="0" zoomScale="80" zoomScaleNormal="80" workbookViewId="0">
      <selection activeCell="A24" sqref="A24"/>
    </sheetView>
  </sheetViews>
  <sheetFormatPr defaultRowHeight="21.75" customHeight="1" x14ac:dyDescent="0.25"/>
  <cols>
    <col min="1" max="1" width="11.5703125" style="11" customWidth="1"/>
    <col min="2" max="2" width="38" style="12" customWidth="1"/>
    <col min="3" max="3" width="175.28515625" style="12" customWidth="1"/>
    <col min="4" max="4" width="20.140625" style="9" customWidth="1"/>
    <col min="5" max="16384" width="9.140625" style="9"/>
  </cols>
  <sheetData>
    <row r="1" spans="1:3" ht="21.75" customHeight="1" thickBot="1" x14ac:dyDescent="0.3"/>
    <row r="2" spans="1:3" ht="21.75" customHeight="1" thickTop="1" x14ac:dyDescent="0.25">
      <c r="A2" s="188"/>
      <c r="B2" s="189"/>
      <c r="C2" s="190"/>
    </row>
    <row r="3" spans="1:3" ht="21.75" customHeight="1" x14ac:dyDescent="0.25">
      <c r="A3" s="188"/>
      <c r="B3" s="228" t="s">
        <v>206</v>
      </c>
      <c r="C3" s="229"/>
    </row>
    <row r="4" spans="1:3" ht="21.75" customHeight="1" x14ac:dyDescent="0.25">
      <c r="A4" s="188"/>
      <c r="B4" s="228"/>
      <c r="C4" s="229"/>
    </row>
    <row r="5" spans="1:3" ht="26.25" customHeight="1" x14ac:dyDescent="0.25">
      <c r="A5" s="188"/>
      <c r="B5" s="230" t="s">
        <v>273</v>
      </c>
      <c r="C5" s="231"/>
    </row>
    <row r="6" spans="1:3" ht="21.75" customHeight="1" thickBot="1" x14ac:dyDescent="0.35">
      <c r="A6" s="191"/>
      <c r="B6" s="226" t="s">
        <v>203</v>
      </c>
      <c r="C6" s="227"/>
    </row>
    <row r="7" spans="1:3" s="20" customFormat="1" ht="21.75" customHeight="1" thickTop="1" thickBot="1" x14ac:dyDescent="0.3">
      <c r="A7" s="191"/>
      <c r="B7" s="66" t="s">
        <v>204</v>
      </c>
      <c r="C7" s="67" t="s">
        <v>205</v>
      </c>
    </row>
    <row r="8" spans="1:3" ht="29.25" customHeight="1" thickTop="1" x14ac:dyDescent="0.3">
      <c r="A8" s="191"/>
      <c r="B8" s="192" t="s">
        <v>226</v>
      </c>
      <c r="C8" s="180" t="s">
        <v>257</v>
      </c>
    </row>
    <row r="9" spans="1:3" ht="29.25" customHeight="1" x14ac:dyDescent="0.3">
      <c r="A9" s="191"/>
      <c r="B9" s="193" t="s">
        <v>227</v>
      </c>
      <c r="C9" s="181" t="s">
        <v>258</v>
      </c>
    </row>
    <row r="10" spans="1:3" ht="29.25" customHeight="1" x14ac:dyDescent="0.3">
      <c r="A10" s="191"/>
      <c r="B10" s="193" t="s">
        <v>228</v>
      </c>
      <c r="C10" s="181" t="s">
        <v>259</v>
      </c>
    </row>
    <row r="11" spans="1:3" ht="29.25" customHeight="1" x14ac:dyDescent="0.3">
      <c r="A11" s="191"/>
      <c r="B11" s="193" t="s">
        <v>229</v>
      </c>
      <c r="C11" s="181" t="s">
        <v>260</v>
      </c>
    </row>
    <row r="12" spans="1:3" ht="29.25" customHeight="1" x14ac:dyDescent="0.3">
      <c r="A12" s="191"/>
      <c r="B12" s="193" t="s">
        <v>230</v>
      </c>
      <c r="C12" s="181" t="s">
        <v>261</v>
      </c>
    </row>
    <row r="13" spans="1:3" ht="29.25" customHeight="1" x14ac:dyDescent="0.3">
      <c r="A13" s="191"/>
      <c r="B13" s="193" t="s">
        <v>231</v>
      </c>
      <c r="C13" s="181" t="s">
        <v>262</v>
      </c>
    </row>
    <row r="14" spans="1:3" ht="29.25" customHeight="1" x14ac:dyDescent="0.3">
      <c r="A14" s="191"/>
      <c r="B14" s="193" t="s">
        <v>232</v>
      </c>
      <c r="C14" s="181" t="s">
        <v>263</v>
      </c>
    </row>
    <row r="15" spans="1:3" ht="29.25" customHeight="1" x14ac:dyDescent="0.3">
      <c r="A15" s="191"/>
      <c r="B15" s="193" t="s">
        <v>233</v>
      </c>
      <c r="C15" s="181" t="s">
        <v>279</v>
      </c>
    </row>
    <row r="16" spans="1:3" ht="29.25" customHeight="1" x14ac:dyDescent="0.3">
      <c r="A16" s="191"/>
      <c r="B16" s="193" t="s">
        <v>234</v>
      </c>
      <c r="C16" s="181" t="s">
        <v>264</v>
      </c>
    </row>
    <row r="17" spans="1:4" ht="29.25" customHeight="1" x14ac:dyDescent="0.3">
      <c r="A17" s="191"/>
      <c r="B17" s="193" t="s">
        <v>235</v>
      </c>
      <c r="C17" s="181" t="s">
        <v>265</v>
      </c>
    </row>
    <row r="18" spans="1:4" ht="29.25" customHeight="1" x14ac:dyDescent="0.3">
      <c r="A18" s="191"/>
      <c r="B18" s="193" t="s">
        <v>236</v>
      </c>
      <c r="C18" s="181" t="s">
        <v>272</v>
      </c>
    </row>
    <row r="19" spans="1:4" ht="29.25" customHeight="1" x14ac:dyDescent="0.3">
      <c r="A19" s="191"/>
      <c r="B19" s="193" t="s">
        <v>237</v>
      </c>
      <c r="C19" s="181" t="s">
        <v>266</v>
      </c>
      <c r="D19" s="194"/>
    </row>
    <row r="20" spans="1:4" ht="29.25" customHeight="1" x14ac:dyDescent="0.3">
      <c r="A20" s="191"/>
      <c r="B20" s="193" t="s">
        <v>238</v>
      </c>
      <c r="C20" s="181" t="s">
        <v>267</v>
      </c>
    </row>
    <row r="21" spans="1:4" ht="29.25" customHeight="1" x14ac:dyDescent="0.3">
      <c r="A21" s="191"/>
      <c r="B21" s="193" t="s">
        <v>239</v>
      </c>
      <c r="C21" s="181" t="s">
        <v>278</v>
      </c>
    </row>
    <row r="22" spans="1:4" ht="29.25" customHeight="1" x14ac:dyDescent="0.3">
      <c r="A22" s="191"/>
      <c r="B22" s="193" t="s">
        <v>240</v>
      </c>
      <c r="C22" s="181" t="s">
        <v>277</v>
      </c>
    </row>
    <row r="23" spans="1:4" ht="29.25" customHeight="1" x14ac:dyDescent="0.3">
      <c r="A23" s="191"/>
      <c r="B23" s="193" t="s">
        <v>241</v>
      </c>
      <c r="C23" s="181" t="s">
        <v>268</v>
      </c>
    </row>
    <row r="24" spans="1:4" ht="29.25" customHeight="1" x14ac:dyDescent="0.3">
      <c r="A24" s="191"/>
      <c r="B24" s="193" t="s">
        <v>242</v>
      </c>
      <c r="C24" s="181" t="s">
        <v>269</v>
      </c>
    </row>
    <row r="25" spans="1:4" ht="29.25" customHeight="1" x14ac:dyDescent="0.3">
      <c r="A25" s="191"/>
      <c r="B25" s="193" t="s">
        <v>243</v>
      </c>
      <c r="C25" s="181" t="s">
        <v>274</v>
      </c>
    </row>
    <row r="26" spans="1:4" ht="29.25" customHeight="1" x14ac:dyDescent="0.3">
      <c r="A26" s="191"/>
      <c r="B26" s="193" t="s">
        <v>244</v>
      </c>
      <c r="C26" s="181" t="s">
        <v>270</v>
      </c>
    </row>
    <row r="27" spans="1:4" ht="29.25" customHeight="1" x14ac:dyDescent="0.3">
      <c r="A27" s="191"/>
      <c r="B27" s="193" t="s">
        <v>245</v>
      </c>
      <c r="C27" s="181" t="s">
        <v>275</v>
      </c>
    </row>
    <row r="28" spans="1:4" ht="29.25" customHeight="1" x14ac:dyDescent="0.3">
      <c r="A28" s="191"/>
      <c r="B28" s="193" t="s">
        <v>246</v>
      </c>
      <c r="C28" s="181" t="s">
        <v>275</v>
      </c>
    </row>
    <row r="29" spans="1:4" ht="29.25" customHeight="1" x14ac:dyDescent="0.3">
      <c r="A29" s="191"/>
      <c r="B29" s="193" t="s">
        <v>247</v>
      </c>
      <c r="C29" s="181" t="s">
        <v>276</v>
      </c>
    </row>
    <row r="30" spans="1:4" ht="29.25" customHeight="1" x14ac:dyDescent="0.3">
      <c r="B30" s="193" t="s">
        <v>248</v>
      </c>
      <c r="C30" s="181" t="s">
        <v>271</v>
      </c>
    </row>
    <row r="31" spans="1:4" ht="29.25" customHeight="1" x14ac:dyDescent="0.3">
      <c r="B31" s="193" t="s">
        <v>249</v>
      </c>
      <c r="C31" s="181" t="s">
        <v>271</v>
      </c>
    </row>
    <row r="32" spans="1:4" ht="29.25" customHeight="1" x14ac:dyDescent="0.3">
      <c r="B32" s="193" t="s">
        <v>250</v>
      </c>
      <c r="C32" s="181" t="s">
        <v>271</v>
      </c>
    </row>
    <row r="33" spans="2:3" ht="29.25" customHeight="1" thickBot="1" x14ac:dyDescent="0.35">
      <c r="B33" s="195" t="s">
        <v>251</v>
      </c>
      <c r="C33" s="182" t="s">
        <v>271</v>
      </c>
    </row>
    <row r="34" spans="2:3" ht="21.75" customHeight="1" thickTop="1" x14ac:dyDescent="0.25">
      <c r="B34" s="196"/>
    </row>
  </sheetData>
  <sheetProtection password="E931" sheet="1" objects="1" scenarios="1"/>
  <mergeCells count="3">
    <mergeCell ref="B6:C6"/>
    <mergeCell ref="B3:C4"/>
    <mergeCell ref="B5:C5"/>
  </mergeCells>
  <hyperlinks>
    <hyperlink ref="B8" location="'APPENDIX 1 '!A1" display="APPENDIX 1 "/>
    <hyperlink ref="B9" location="'APPENDIX 2'!A1" display="'APPENDIX 2'"/>
    <hyperlink ref="B10" location="'APPENDIX 3'!A1" display="'APPENDIX 3'"/>
    <hyperlink ref="B11" location="'APPENDIX 4'!A1" display="'APPENDIX 4'"/>
    <hyperlink ref="B12" location="'APPENDIX 5'!A1" display="'APPENDIX 5'"/>
    <hyperlink ref="B13" location="'APPENDIX 6'!A1" display="'APPENDIX 6'"/>
    <hyperlink ref="B14" location="'APPENDIX 7'!A1" display="'APPENDIX 7'"/>
    <hyperlink ref="B15" location="'APPENDIX 8'!A1" display="'APPENDIX 8'"/>
    <hyperlink ref="B16" location="'APPENDIX 9'!A1" display="'APPENDIX 9'"/>
    <hyperlink ref="B17" location="'APPENDIX 10'!A1" display="'APPENDIX 10'"/>
    <hyperlink ref="B18" location="'APPENDIX 11'!A1" display="'APPENDIX 11'"/>
    <hyperlink ref="B19" location="'APPENDIX 12'!A1" display="'APPENDIX 12'"/>
    <hyperlink ref="B20" location="'APPENDIX 13'!A1" display="'APPENDIX 13'"/>
    <hyperlink ref="B21" location="'APPENDIX 14'!A1" display="'APPENDIX 14'"/>
    <hyperlink ref="B22" location="'APPENDIX 15'!A1" display="'APPENDIX 15'"/>
    <hyperlink ref="B23" location="'APPENDIX 16'!A1" display="'APPENDIX 16'"/>
    <hyperlink ref="B24" location="'APPENDIX 17'!A1" display="'APPENDIX 17'"/>
    <hyperlink ref="B25" location="'APPENDIX 18'!A1" display="'APPENDIX 18'"/>
    <hyperlink ref="B26" location="'APPENDIX 19'!A1" display="'APPENDIX 19'"/>
    <hyperlink ref="B27" location="'APPENDIX 20 i'!A1" display="'APPENDIX 20 i'"/>
    <hyperlink ref="B28" location="'APPENDIX 20 ii'!A1" display="'APPENDIX 20 ii'"/>
    <hyperlink ref="B29" location="'APPENDIX 20 iii'!A1" display="'APPENDIX 20 iii'"/>
    <hyperlink ref="B30" location="'APPENDIX 21 i'!A1" display="'APPENDIX 21 i'"/>
    <hyperlink ref="B31" location="'APPENDIX 21 ii'!A1" display="'APPENDIX 21 ii'"/>
    <hyperlink ref="B32" location="'APPENDIX 21 iii'!A1" display="'APPENDIX 21 iii'"/>
    <hyperlink ref="B33" location="'APPENDIX  21 iv'!A1" display="'APPENDIX  21 iv'"/>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pageSetUpPr fitToPage="1"/>
  </sheetPr>
  <dimension ref="A2:M45"/>
  <sheetViews>
    <sheetView showGridLines="0" zoomScale="80" zoomScaleNormal="80" workbookViewId="0">
      <selection activeCell="A6" sqref="A6"/>
    </sheetView>
  </sheetViews>
  <sheetFormatPr defaultRowHeight="15" x14ac:dyDescent="0.25"/>
  <cols>
    <col min="1" max="1" width="12.42578125" style="11" customWidth="1"/>
    <col min="2" max="2" width="36.7109375" style="11" customWidth="1"/>
    <col min="3" max="12" width="25.42578125" style="11" customWidth="1"/>
    <col min="13" max="13" width="2.28515625" style="11" customWidth="1"/>
    <col min="14" max="16384" width="9.140625" style="11"/>
  </cols>
  <sheetData>
    <row r="2" spans="2:12" ht="21" customHeight="1" x14ac:dyDescent="0.25"/>
    <row r="3" spans="2:12" ht="4.5" customHeight="1" x14ac:dyDescent="0.25"/>
    <row r="4" spans="2:12" ht="24" customHeight="1" x14ac:dyDescent="0.25">
      <c r="B4" s="291" t="s">
        <v>295</v>
      </c>
      <c r="C4" s="292"/>
      <c r="D4" s="292"/>
      <c r="E4" s="292"/>
      <c r="F4" s="292"/>
      <c r="G4" s="292"/>
      <c r="H4" s="292"/>
      <c r="I4" s="292"/>
      <c r="J4" s="292"/>
      <c r="K4" s="292"/>
      <c r="L4" s="293"/>
    </row>
    <row r="5" spans="2:12" ht="57.75" customHeight="1" x14ac:dyDescent="0.25">
      <c r="B5" s="163" t="s">
        <v>0</v>
      </c>
      <c r="C5" s="164" t="s">
        <v>153</v>
      </c>
      <c r="D5" s="164" t="s">
        <v>154</v>
      </c>
      <c r="E5" s="164" t="s">
        <v>155</v>
      </c>
      <c r="F5" s="164" t="s">
        <v>202</v>
      </c>
      <c r="G5" s="164" t="s">
        <v>156</v>
      </c>
      <c r="H5" s="164" t="s">
        <v>191</v>
      </c>
      <c r="I5" s="164" t="s">
        <v>21</v>
      </c>
      <c r="J5" s="164" t="s">
        <v>22</v>
      </c>
      <c r="K5" s="164" t="s">
        <v>157</v>
      </c>
      <c r="L5" s="164" t="s">
        <v>108</v>
      </c>
    </row>
    <row r="6" spans="2:12" ht="27" customHeight="1" x14ac:dyDescent="0.3">
      <c r="B6" s="165" t="s">
        <v>109</v>
      </c>
      <c r="C6" s="26">
        <v>400000</v>
      </c>
      <c r="D6" s="26">
        <v>987386</v>
      </c>
      <c r="E6" s="26">
        <v>450000</v>
      </c>
      <c r="F6" s="26">
        <v>1000000</v>
      </c>
      <c r="G6" s="26">
        <v>1250000</v>
      </c>
      <c r="H6" s="26">
        <v>2668000</v>
      </c>
      <c r="I6" s="26">
        <v>700000</v>
      </c>
      <c r="J6" s="26">
        <v>1700000</v>
      </c>
      <c r="K6" s="26">
        <v>800000</v>
      </c>
      <c r="L6" s="26">
        <v>400000</v>
      </c>
    </row>
    <row r="7" spans="2:12" ht="27" customHeight="1" x14ac:dyDescent="0.3">
      <c r="B7" s="165" t="s">
        <v>110</v>
      </c>
      <c r="C7" s="26">
        <v>600523</v>
      </c>
      <c r="D7" s="26">
        <v>0</v>
      </c>
      <c r="E7" s="26">
        <v>0</v>
      </c>
      <c r="F7" s="26">
        <v>0</v>
      </c>
      <c r="G7" s="26">
        <v>0</v>
      </c>
      <c r="H7" s="26">
        <v>0</v>
      </c>
      <c r="I7" s="26">
        <v>0</v>
      </c>
      <c r="J7" s="26">
        <v>0</v>
      </c>
      <c r="K7" s="26">
        <v>0</v>
      </c>
      <c r="L7" s="26">
        <v>0</v>
      </c>
    </row>
    <row r="8" spans="2:12" ht="27" customHeight="1" x14ac:dyDescent="0.3">
      <c r="B8" s="165" t="s">
        <v>111</v>
      </c>
      <c r="C8" s="26">
        <v>0</v>
      </c>
      <c r="D8" s="26">
        <v>0</v>
      </c>
      <c r="E8" s="26">
        <v>1324</v>
      </c>
      <c r="F8" s="26">
        <v>0</v>
      </c>
      <c r="G8" s="26">
        <v>0</v>
      </c>
      <c r="H8" s="26">
        <v>0</v>
      </c>
      <c r="I8" s="26">
        <v>0</v>
      </c>
      <c r="J8" s="26">
        <v>0</v>
      </c>
      <c r="K8" s="26">
        <v>-163</v>
      </c>
      <c r="L8" s="26">
        <v>0</v>
      </c>
    </row>
    <row r="9" spans="2:12" ht="27" customHeight="1" x14ac:dyDescent="0.3">
      <c r="B9" s="165" t="s">
        <v>112</v>
      </c>
      <c r="C9" s="26">
        <v>0</v>
      </c>
      <c r="D9" s="26">
        <v>0</v>
      </c>
      <c r="E9" s="26">
        <v>0</v>
      </c>
      <c r="F9" s="26">
        <v>0</v>
      </c>
      <c r="G9" s="26">
        <v>0</v>
      </c>
      <c r="H9" s="26">
        <v>0</v>
      </c>
      <c r="I9" s="26">
        <v>0</v>
      </c>
      <c r="J9" s="26">
        <v>0</v>
      </c>
      <c r="K9" s="26">
        <v>0</v>
      </c>
      <c r="L9" s="26">
        <v>0</v>
      </c>
    </row>
    <row r="10" spans="2:12" ht="27" customHeight="1" x14ac:dyDescent="0.3">
      <c r="B10" s="165" t="s">
        <v>113</v>
      </c>
      <c r="C10" s="26">
        <v>1134</v>
      </c>
      <c r="D10" s="26">
        <v>651187</v>
      </c>
      <c r="E10" s="26">
        <v>1616668</v>
      </c>
      <c r="F10" s="26">
        <v>-164077</v>
      </c>
      <c r="G10" s="26">
        <v>4248751</v>
      </c>
      <c r="H10" s="26">
        <v>751695</v>
      </c>
      <c r="I10" s="26">
        <v>-262350</v>
      </c>
      <c r="J10" s="26">
        <v>2526735</v>
      </c>
      <c r="K10" s="26">
        <v>256335</v>
      </c>
      <c r="L10" s="26">
        <v>535669</v>
      </c>
    </row>
    <row r="11" spans="2:12" ht="27" customHeight="1" x14ac:dyDescent="0.3">
      <c r="B11" s="166" t="s">
        <v>114</v>
      </c>
      <c r="C11" s="26">
        <v>0</v>
      </c>
      <c r="D11" s="26">
        <v>15156</v>
      </c>
      <c r="E11" s="167">
        <v>0</v>
      </c>
      <c r="F11" s="167">
        <v>0</v>
      </c>
      <c r="G11" s="167">
        <v>480092</v>
      </c>
      <c r="H11" s="167">
        <v>0</v>
      </c>
      <c r="I11" s="167">
        <v>0</v>
      </c>
      <c r="J11" s="167">
        <v>-175147</v>
      </c>
      <c r="K11" s="167">
        <v>0</v>
      </c>
      <c r="L11" s="167">
        <v>7000</v>
      </c>
    </row>
    <row r="12" spans="2:12" ht="27" customHeight="1" x14ac:dyDescent="0.25">
      <c r="B12" s="173" t="s">
        <v>115</v>
      </c>
      <c r="C12" s="113">
        <v>1001657</v>
      </c>
      <c r="D12" s="113">
        <v>1653729</v>
      </c>
      <c r="E12" s="113">
        <v>2067992</v>
      </c>
      <c r="F12" s="113">
        <v>835923</v>
      </c>
      <c r="G12" s="113">
        <v>5978843</v>
      </c>
      <c r="H12" s="113">
        <v>3419695</v>
      </c>
      <c r="I12" s="113">
        <v>437650</v>
      </c>
      <c r="J12" s="113">
        <v>4051587</v>
      </c>
      <c r="K12" s="113">
        <v>1056172</v>
      </c>
      <c r="L12" s="113">
        <v>942669</v>
      </c>
    </row>
    <row r="13" spans="2:12" ht="27" customHeight="1" x14ac:dyDescent="0.3">
      <c r="B13" s="168" t="s">
        <v>116</v>
      </c>
      <c r="C13" s="111">
        <v>2624903</v>
      </c>
      <c r="D13" s="111">
        <v>1963163</v>
      </c>
      <c r="E13" s="111">
        <v>1026522</v>
      </c>
      <c r="F13" s="111">
        <v>131157</v>
      </c>
      <c r="G13" s="111">
        <v>7653956</v>
      </c>
      <c r="H13" s="111">
        <v>5777555</v>
      </c>
      <c r="I13" s="111">
        <v>1448242</v>
      </c>
      <c r="J13" s="111">
        <v>6890013</v>
      </c>
      <c r="K13" s="111">
        <v>799616</v>
      </c>
      <c r="L13" s="111">
        <v>290060</v>
      </c>
    </row>
    <row r="14" spans="2:12" ht="27" customHeight="1" x14ac:dyDescent="0.3">
      <c r="B14" s="165" t="s">
        <v>117</v>
      </c>
      <c r="C14" s="111">
        <v>0</v>
      </c>
      <c r="D14" s="111">
        <v>0</v>
      </c>
      <c r="E14" s="26">
        <v>0</v>
      </c>
      <c r="F14" s="26">
        <v>0</v>
      </c>
      <c r="G14" s="26">
        <v>0</v>
      </c>
      <c r="H14" s="26">
        <v>0</v>
      </c>
      <c r="I14" s="26">
        <v>0</v>
      </c>
      <c r="J14" s="26">
        <v>0</v>
      </c>
      <c r="K14" s="26">
        <v>0</v>
      </c>
      <c r="L14" s="26">
        <v>0</v>
      </c>
    </row>
    <row r="15" spans="2:12" ht="27" customHeight="1" x14ac:dyDescent="0.3">
      <c r="B15" s="166" t="s">
        <v>118</v>
      </c>
      <c r="C15" s="111">
        <v>0</v>
      </c>
      <c r="D15" s="111">
        <v>0</v>
      </c>
      <c r="E15" s="167">
        <v>0</v>
      </c>
      <c r="F15" s="167">
        <v>0</v>
      </c>
      <c r="G15" s="167">
        <v>0</v>
      </c>
      <c r="H15" s="167">
        <v>0</v>
      </c>
      <c r="I15" s="167">
        <v>0</v>
      </c>
      <c r="J15" s="167">
        <v>0</v>
      </c>
      <c r="K15" s="167">
        <v>0</v>
      </c>
      <c r="L15" s="167">
        <v>0</v>
      </c>
    </row>
    <row r="16" spans="2:12" ht="27" customHeight="1" x14ac:dyDescent="0.3">
      <c r="B16" s="165" t="s">
        <v>119</v>
      </c>
      <c r="C16" s="111">
        <v>132064</v>
      </c>
      <c r="D16" s="111">
        <v>206680</v>
      </c>
      <c r="E16" s="26">
        <v>1624375</v>
      </c>
      <c r="F16" s="26">
        <v>204285</v>
      </c>
      <c r="G16" s="26">
        <v>498756</v>
      </c>
      <c r="H16" s="26">
        <v>1455772</v>
      </c>
      <c r="I16" s="26">
        <v>529235</v>
      </c>
      <c r="J16" s="26">
        <v>495226</v>
      </c>
      <c r="K16" s="26">
        <v>104188</v>
      </c>
      <c r="L16" s="26">
        <v>106609</v>
      </c>
    </row>
    <row r="17" spans="2:12" ht="27" customHeight="1" thickBot="1" x14ac:dyDescent="0.3">
      <c r="B17" s="171" t="s">
        <v>120</v>
      </c>
      <c r="C17" s="172">
        <v>3758623</v>
      </c>
      <c r="D17" s="172">
        <v>3823572</v>
      </c>
      <c r="E17" s="172">
        <v>4718888</v>
      </c>
      <c r="F17" s="172">
        <v>1171365</v>
      </c>
      <c r="G17" s="172">
        <v>14131554</v>
      </c>
      <c r="H17" s="172">
        <v>10653023</v>
      </c>
      <c r="I17" s="172">
        <v>2415127</v>
      </c>
      <c r="J17" s="172">
        <v>11436826</v>
      </c>
      <c r="K17" s="172">
        <v>1959976</v>
      </c>
      <c r="L17" s="172">
        <v>1339338</v>
      </c>
    </row>
    <row r="18" spans="2:12" ht="27" customHeight="1" thickTop="1" x14ac:dyDescent="0.3">
      <c r="B18" s="168" t="s">
        <v>121</v>
      </c>
      <c r="C18" s="169">
        <v>0</v>
      </c>
      <c r="D18" s="169">
        <v>729066</v>
      </c>
      <c r="E18" s="169">
        <v>0</v>
      </c>
      <c r="F18" s="169">
        <v>0</v>
      </c>
      <c r="G18" s="169">
        <v>0</v>
      </c>
      <c r="H18" s="169">
        <v>41425</v>
      </c>
      <c r="I18" s="169">
        <v>90000</v>
      </c>
      <c r="J18" s="169">
        <v>236720</v>
      </c>
      <c r="K18" s="169">
        <v>0</v>
      </c>
      <c r="L18" s="169">
        <v>0</v>
      </c>
    </row>
    <row r="19" spans="2:12" ht="27" customHeight="1" x14ac:dyDescent="0.3">
      <c r="B19" s="165" t="s">
        <v>122</v>
      </c>
      <c r="C19" s="169">
        <v>0</v>
      </c>
      <c r="D19" s="169">
        <v>525000</v>
      </c>
      <c r="E19" s="23">
        <v>510000</v>
      </c>
      <c r="F19" s="23">
        <v>0</v>
      </c>
      <c r="G19" s="23">
        <v>1268000</v>
      </c>
      <c r="H19" s="23">
        <v>0</v>
      </c>
      <c r="I19" s="23">
        <v>276000</v>
      </c>
      <c r="J19" s="23">
        <v>1588000</v>
      </c>
      <c r="K19" s="23">
        <v>0</v>
      </c>
      <c r="L19" s="23">
        <v>800000</v>
      </c>
    </row>
    <row r="20" spans="2:12" ht="27" customHeight="1" x14ac:dyDescent="0.3">
      <c r="B20" s="165" t="s">
        <v>123</v>
      </c>
      <c r="C20" s="169">
        <v>110069</v>
      </c>
      <c r="D20" s="169">
        <v>130323</v>
      </c>
      <c r="E20" s="23">
        <v>52849</v>
      </c>
      <c r="F20" s="23">
        <v>66405</v>
      </c>
      <c r="G20" s="23">
        <v>98466</v>
      </c>
      <c r="H20" s="23">
        <v>110397</v>
      </c>
      <c r="I20" s="23">
        <v>30532</v>
      </c>
      <c r="J20" s="23">
        <v>217978</v>
      </c>
      <c r="K20" s="23">
        <v>20373</v>
      </c>
      <c r="L20" s="23">
        <v>3958</v>
      </c>
    </row>
    <row r="21" spans="2:12" ht="27" customHeight="1" x14ac:dyDescent="0.3">
      <c r="B21" s="165" t="s">
        <v>124</v>
      </c>
      <c r="C21" s="169">
        <v>1258329</v>
      </c>
      <c r="D21" s="169">
        <v>490086</v>
      </c>
      <c r="E21" s="23">
        <v>2995295</v>
      </c>
      <c r="F21" s="23">
        <v>653687</v>
      </c>
      <c r="G21" s="23">
        <v>7335027</v>
      </c>
      <c r="H21" s="23">
        <v>4739779</v>
      </c>
      <c r="I21" s="23">
        <v>817261</v>
      </c>
      <c r="J21" s="23">
        <v>2738823</v>
      </c>
      <c r="K21" s="23">
        <v>611651</v>
      </c>
      <c r="L21" s="23">
        <v>128550</v>
      </c>
    </row>
    <row r="22" spans="2:12" ht="27" customHeight="1" x14ac:dyDescent="0.3">
      <c r="B22" s="165" t="s">
        <v>125</v>
      </c>
      <c r="C22" s="169">
        <v>0</v>
      </c>
      <c r="D22" s="169">
        <v>0</v>
      </c>
      <c r="E22" s="23">
        <v>0</v>
      </c>
      <c r="F22" s="23">
        <v>0</v>
      </c>
      <c r="G22" s="23">
        <v>25516</v>
      </c>
      <c r="H22" s="23">
        <v>0</v>
      </c>
      <c r="I22" s="23">
        <v>0</v>
      </c>
      <c r="J22" s="23">
        <v>269668</v>
      </c>
      <c r="K22" s="23">
        <v>0</v>
      </c>
      <c r="L22" s="23">
        <v>0</v>
      </c>
    </row>
    <row r="23" spans="2:12" ht="27" customHeight="1" x14ac:dyDescent="0.3">
      <c r="B23" s="165" t="s">
        <v>126</v>
      </c>
      <c r="C23" s="169">
        <v>0</v>
      </c>
      <c r="D23" s="169">
        <v>0</v>
      </c>
      <c r="E23" s="23">
        <v>0</v>
      </c>
      <c r="F23" s="23">
        <v>0</v>
      </c>
      <c r="G23" s="23">
        <v>597913</v>
      </c>
      <c r="H23" s="23">
        <v>0</v>
      </c>
      <c r="I23" s="23">
        <v>20883</v>
      </c>
      <c r="J23" s="23">
        <v>0</v>
      </c>
      <c r="K23" s="23">
        <v>0</v>
      </c>
      <c r="L23" s="23">
        <v>0</v>
      </c>
    </row>
    <row r="24" spans="2:12" ht="27" customHeight="1" x14ac:dyDescent="0.3">
      <c r="B24" s="165" t="s">
        <v>127</v>
      </c>
      <c r="C24" s="169">
        <v>107595</v>
      </c>
      <c r="D24" s="169">
        <v>10700</v>
      </c>
      <c r="E24" s="23">
        <v>0</v>
      </c>
      <c r="F24" s="23">
        <v>0</v>
      </c>
      <c r="G24" s="23">
        <v>361573</v>
      </c>
      <c r="H24" s="23">
        <v>462139</v>
      </c>
      <c r="I24" s="23">
        <v>26836</v>
      </c>
      <c r="J24" s="23">
        <v>232305</v>
      </c>
      <c r="K24" s="23">
        <v>18068</v>
      </c>
      <c r="L24" s="23">
        <v>0</v>
      </c>
    </row>
    <row r="25" spans="2:12" ht="27" customHeight="1" x14ac:dyDescent="0.3">
      <c r="B25" s="165" t="s">
        <v>128</v>
      </c>
      <c r="C25" s="169">
        <v>0</v>
      </c>
      <c r="D25" s="169">
        <v>0</v>
      </c>
      <c r="E25" s="23">
        <v>0</v>
      </c>
      <c r="F25" s="23">
        <v>0</v>
      </c>
      <c r="G25" s="23">
        <v>0</v>
      </c>
      <c r="H25" s="23">
        <v>0</v>
      </c>
      <c r="I25" s="23">
        <v>0</v>
      </c>
      <c r="J25" s="23">
        <v>40577</v>
      </c>
      <c r="K25" s="23">
        <v>0</v>
      </c>
      <c r="L25" s="23">
        <v>0</v>
      </c>
    </row>
    <row r="26" spans="2:12" ht="27" customHeight="1" x14ac:dyDescent="0.3">
      <c r="B26" s="165" t="s">
        <v>129</v>
      </c>
      <c r="C26" s="169">
        <v>0</v>
      </c>
      <c r="D26" s="169">
        <v>0</v>
      </c>
      <c r="E26" s="23">
        <v>0</v>
      </c>
      <c r="F26" s="23">
        <v>0</v>
      </c>
      <c r="G26" s="23">
        <v>0</v>
      </c>
      <c r="H26" s="23">
        <v>0</v>
      </c>
      <c r="I26" s="23">
        <v>0</v>
      </c>
      <c r="J26" s="23">
        <v>0</v>
      </c>
      <c r="K26" s="23">
        <v>0</v>
      </c>
      <c r="L26" s="23">
        <v>0</v>
      </c>
    </row>
    <row r="27" spans="2:12" ht="27" customHeight="1" x14ac:dyDescent="0.3">
      <c r="B27" s="165" t="s">
        <v>130</v>
      </c>
      <c r="C27" s="169">
        <v>0</v>
      </c>
      <c r="D27" s="169">
        <v>26065</v>
      </c>
      <c r="E27" s="23">
        <v>0</v>
      </c>
      <c r="F27" s="23">
        <v>0</v>
      </c>
      <c r="G27" s="23">
        <v>1175915</v>
      </c>
      <c r="H27" s="23">
        <v>636641</v>
      </c>
      <c r="I27" s="23">
        <v>207345</v>
      </c>
      <c r="J27" s="23">
        <v>578556</v>
      </c>
      <c r="K27" s="23">
        <v>601</v>
      </c>
      <c r="L27" s="23">
        <v>1626</v>
      </c>
    </row>
    <row r="28" spans="2:12" ht="27" customHeight="1" x14ac:dyDescent="0.3">
      <c r="B28" s="165" t="s">
        <v>131</v>
      </c>
      <c r="C28" s="169">
        <v>0</v>
      </c>
      <c r="D28" s="169">
        <v>0</v>
      </c>
      <c r="E28" s="23">
        <v>0</v>
      </c>
      <c r="F28" s="23">
        <v>0</v>
      </c>
      <c r="G28" s="23">
        <v>21086</v>
      </c>
      <c r="H28" s="23">
        <v>21567</v>
      </c>
      <c r="I28" s="23">
        <v>241493</v>
      </c>
      <c r="J28" s="23">
        <v>23124</v>
      </c>
      <c r="K28" s="23">
        <v>0</v>
      </c>
      <c r="L28" s="23">
        <v>1151</v>
      </c>
    </row>
    <row r="29" spans="2:12" ht="27" customHeight="1" x14ac:dyDescent="0.3">
      <c r="B29" s="165" t="s">
        <v>132</v>
      </c>
      <c r="C29" s="169">
        <v>0</v>
      </c>
      <c r="D29" s="169">
        <v>0</v>
      </c>
      <c r="E29" s="23">
        <v>0</v>
      </c>
      <c r="F29" s="23">
        <v>0</v>
      </c>
      <c r="G29" s="23">
        <v>0</v>
      </c>
      <c r="H29" s="23">
        <v>0</v>
      </c>
      <c r="I29" s="23">
        <v>0</v>
      </c>
      <c r="J29" s="23">
        <v>0</v>
      </c>
      <c r="K29" s="23">
        <v>0</v>
      </c>
      <c r="L29" s="23">
        <v>0</v>
      </c>
    </row>
    <row r="30" spans="2:12" ht="27" customHeight="1" x14ac:dyDescent="0.3">
      <c r="B30" s="165" t="s">
        <v>133</v>
      </c>
      <c r="C30" s="169">
        <v>0</v>
      </c>
      <c r="D30" s="169">
        <v>0</v>
      </c>
      <c r="E30" s="23">
        <v>0</v>
      </c>
      <c r="F30" s="23">
        <v>0</v>
      </c>
      <c r="G30" s="23">
        <v>0</v>
      </c>
      <c r="H30" s="23">
        <v>0</v>
      </c>
      <c r="I30" s="23">
        <v>0</v>
      </c>
      <c r="J30" s="23">
        <v>0</v>
      </c>
      <c r="K30" s="23">
        <v>0</v>
      </c>
      <c r="L30" s="23">
        <v>0</v>
      </c>
    </row>
    <row r="31" spans="2:12" ht="27" customHeight="1" x14ac:dyDescent="0.3">
      <c r="B31" s="165" t="s">
        <v>134</v>
      </c>
      <c r="C31" s="169">
        <v>0</v>
      </c>
      <c r="D31" s="169">
        <v>11276</v>
      </c>
      <c r="E31" s="23">
        <v>9929</v>
      </c>
      <c r="F31" s="23">
        <v>0</v>
      </c>
      <c r="G31" s="23">
        <v>14772</v>
      </c>
      <c r="H31" s="23">
        <v>0</v>
      </c>
      <c r="I31" s="23">
        <v>5951</v>
      </c>
      <c r="J31" s="23">
        <v>92353</v>
      </c>
      <c r="K31" s="23">
        <v>10997</v>
      </c>
      <c r="L31" s="23">
        <v>0</v>
      </c>
    </row>
    <row r="32" spans="2:12" ht="27" customHeight="1" x14ac:dyDescent="0.3">
      <c r="B32" s="165" t="s">
        <v>135</v>
      </c>
      <c r="C32" s="169">
        <v>0</v>
      </c>
      <c r="D32" s="169">
        <v>0</v>
      </c>
      <c r="E32" s="23">
        <v>0</v>
      </c>
      <c r="F32" s="23">
        <v>0</v>
      </c>
      <c r="G32" s="23">
        <v>77775</v>
      </c>
      <c r="H32" s="23">
        <v>0</v>
      </c>
      <c r="I32" s="23">
        <v>33089</v>
      </c>
      <c r="J32" s="23">
        <v>162381</v>
      </c>
      <c r="K32" s="23">
        <v>5355</v>
      </c>
      <c r="L32" s="23">
        <v>0</v>
      </c>
    </row>
    <row r="33" spans="1:13" ht="27" customHeight="1" x14ac:dyDescent="0.3">
      <c r="B33" s="165" t="s">
        <v>136</v>
      </c>
      <c r="C33" s="169">
        <v>776470</v>
      </c>
      <c r="D33" s="169">
        <v>592340</v>
      </c>
      <c r="E33" s="23">
        <v>1101</v>
      </c>
      <c r="F33" s="23">
        <v>51210</v>
      </c>
      <c r="G33" s="23">
        <v>642991</v>
      </c>
      <c r="H33" s="23">
        <v>490220</v>
      </c>
      <c r="I33" s="23">
        <v>150374</v>
      </c>
      <c r="J33" s="23">
        <v>1869718</v>
      </c>
      <c r="K33" s="23">
        <v>315763</v>
      </c>
      <c r="L33" s="23">
        <v>18956</v>
      </c>
    </row>
    <row r="34" spans="1:13" ht="27" customHeight="1" x14ac:dyDescent="0.3">
      <c r="B34" s="165" t="s">
        <v>137</v>
      </c>
      <c r="C34" s="169">
        <v>66927</v>
      </c>
      <c r="D34" s="169">
        <v>113325</v>
      </c>
      <c r="E34" s="23">
        <v>98291</v>
      </c>
      <c r="F34" s="23">
        <v>81378</v>
      </c>
      <c r="G34" s="23">
        <v>164692</v>
      </c>
      <c r="H34" s="23">
        <v>1325068</v>
      </c>
      <c r="I34" s="23">
        <v>32348</v>
      </c>
      <c r="J34" s="23">
        <v>131951</v>
      </c>
      <c r="K34" s="23">
        <v>2919</v>
      </c>
      <c r="L34" s="23">
        <v>8209</v>
      </c>
    </row>
    <row r="35" spans="1:13" ht="27" customHeight="1" x14ac:dyDescent="0.3">
      <c r="B35" s="165" t="s">
        <v>138</v>
      </c>
      <c r="C35" s="169">
        <v>664345</v>
      </c>
      <c r="D35" s="169">
        <v>979885</v>
      </c>
      <c r="E35" s="23">
        <v>644915</v>
      </c>
      <c r="F35" s="23">
        <v>99177</v>
      </c>
      <c r="G35" s="23">
        <v>1784099</v>
      </c>
      <c r="H35" s="23">
        <v>1089909</v>
      </c>
      <c r="I35" s="23">
        <v>205593</v>
      </c>
      <c r="J35" s="23">
        <v>2139829</v>
      </c>
      <c r="K35" s="23">
        <v>596072</v>
      </c>
      <c r="L35" s="23">
        <v>300631</v>
      </c>
    </row>
    <row r="36" spans="1:13" ht="27" customHeight="1" x14ac:dyDescent="0.3">
      <c r="B36" s="165" t="s">
        <v>139</v>
      </c>
      <c r="C36" s="169">
        <v>420639</v>
      </c>
      <c r="D36" s="169">
        <v>33727</v>
      </c>
      <c r="E36" s="23">
        <v>143293</v>
      </c>
      <c r="F36" s="23">
        <v>0</v>
      </c>
      <c r="G36" s="23">
        <v>67619</v>
      </c>
      <c r="H36" s="23">
        <v>0</v>
      </c>
      <c r="I36" s="23">
        <v>139634</v>
      </c>
      <c r="J36" s="23">
        <v>276143</v>
      </c>
      <c r="K36" s="23">
        <v>0</v>
      </c>
      <c r="L36" s="23">
        <v>15810</v>
      </c>
    </row>
    <row r="37" spans="1:13" ht="27" customHeight="1" x14ac:dyDescent="0.3">
      <c r="B37" s="166" t="s">
        <v>140</v>
      </c>
      <c r="C37" s="169">
        <v>132635</v>
      </c>
      <c r="D37" s="169">
        <v>169080</v>
      </c>
      <c r="E37" s="170">
        <v>262242</v>
      </c>
      <c r="F37" s="170">
        <v>145447</v>
      </c>
      <c r="G37" s="170">
        <v>248375</v>
      </c>
      <c r="H37" s="170">
        <v>873336</v>
      </c>
      <c r="I37" s="170">
        <v>36087</v>
      </c>
      <c r="J37" s="170">
        <v>794818</v>
      </c>
      <c r="K37" s="170">
        <v>378178</v>
      </c>
      <c r="L37" s="170">
        <v>43164</v>
      </c>
    </row>
    <row r="38" spans="1:13" ht="27" customHeight="1" x14ac:dyDescent="0.3">
      <c r="B38" s="165" t="s">
        <v>141</v>
      </c>
      <c r="C38" s="169">
        <v>221613</v>
      </c>
      <c r="D38" s="169">
        <v>12700</v>
      </c>
      <c r="E38" s="23">
        <v>974</v>
      </c>
      <c r="F38" s="23">
        <v>74062</v>
      </c>
      <c r="G38" s="23">
        <v>247734</v>
      </c>
      <c r="H38" s="23">
        <v>862540</v>
      </c>
      <c r="I38" s="23">
        <v>101700</v>
      </c>
      <c r="J38" s="23">
        <v>43882</v>
      </c>
      <c r="K38" s="23">
        <v>0</v>
      </c>
      <c r="L38" s="23">
        <v>17283</v>
      </c>
    </row>
    <row r="39" spans="1:13" ht="27" customHeight="1" thickBot="1" x14ac:dyDescent="0.3">
      <c r="B39" s="171" t="s">
        <v>142</v>
      </c>
      <c r="C39" s="172">
        <v>3758623</v>
      </c>
      <c r="D39" s="172">
        <v>3823572</v>
      </c>
      <c r="E39" s="172">
        <v>4718888</v>
      </c>
      <c r="F39" s="172">
        <v>1171365</v>
      </c>
      <c r="G39" s="172">
        <v>14131554</v>
      </c>
      <c r="H39" s="172">
        <v>10653023</v>
      </c>
      <c r="I39" s="172">
        <v>2415127</v>
      </c>
      <c r="J39" s="172">
        <v>11436826</v>
      </c>
      <c r="K39" s="172">
        <v>1959976</v>
      </c>
      <c r="L39" s="172">
        <v>1339338</v>
      </c>
    </row>
    <row r="40" spans="1:13" ht="15.75" thickTop="1" x14ac:dyDescent="0.25">
      <c r="A40" s="28"/>
      <c r="B40" s="294" t="s">
        <v>159</v>
      </c>
      <c r="C40" s="294"/>
      <c r="D40" s="294"/>
      <c r="E40" s="294"/>
      <c r="F40" s="294"/>
      <c r="G40" s="294"/>
      <c r="H40" s="294"/>
      <c r="I40" s="294"/>
      <c r="J40" s="294"/>
      <c r="K40" s="284" t="s">
        <v>186</v>
      </c>
      <c r="L40" s="284"/>
      <c r="M40" s="28"/>
    </row>
    <row r="41" spans="1:13" x14ac:dyDescent="0.25">
      <c r="B41" s="28"/>
      <c r="C41" s="35"/>
      <c r="D41" s="35"/>
      <c r="E41" s="35"/>
      <c r="F41" s="35"/>
      <c r="G41" s="35"/>
      <c r="H41" s="35"/>
      <c r="I41" s="35"/>
      <c r="J41" s="35"/>
      <c r="K41" s="35"/>
      <c r="L41" s="35"/>
    </row>
    <row r="42" spans="1:13" x14ac:dyDescent="0.25">
      <c r="C42" s="36"/>
      <c r="D42" s="36"/>
      <c r="E42" s="36"/>
      <c r="F42" s="36"/>
      <c r="G42" s="36"/>
      <c r="H42" s="36"/>
      <c r="I42" s="36"/>
      <c r="J42" s="36"/>
      <c r="K42" s="36"/>
      <c r="L42" s="36"/>
    </row>
    <row r="43" spans="1:13" x14ac:dyDescent="0.25">
      <c r="C43" s="36"/>
      <c r="D43" s="36"/>
      <c r="E43" s="36"/>
      <c r="F43" s="36"/>
      <c r="G43" s="36"/>
      <c r="H43" s="36"/>
      <c r="I43" s="36"/>
      <c r="J43" s="36"/>
      <c r="K43" s="36"/>
      <c r="L43" s="36"/>
    </row>
    <row r="45" spans="1:13" x14ac:dyDescent="0.25">
      <c r="C45" s="34"/>
    </row>
  </sheetData>
  <sheetProtection password="E931" sheet="1" objects="1" scenarios="1"/>
  <mergeCells count="3">
    <mergeCell ref="B4:L4"/>
    <mergeCell ref="B40:J40"/>
    <mergeCell ref="K40:L40"/>
  </mergeCells>
  <pageMargins left="0.7" right="0.7" top="0.75" bottom="0.75" header="0.3" footer="0.3"/>
  <pageSetup paperSize="9" scale="43"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pageSetUpPr fitToPage="1"/>
  </sheetPr>
  <dimension ref="A3:N44"/>
  <sheetViews>
    <sheetView showGridLines="0" zoomScale="80" zoomScaleNormal="80" workbookViewId="0">
      <selection activeCell="A6" sqref="A6"/>
    </sheetView>
  </sheetViews>
  <sheetFormatPr defaultRowHeight="15" x14ac:dyDescent="0.25"/>
  <cols>
    <col min="1" max="1" width="12.5703125" style="11" customWidth="1"/>
    <col min="2" max="2" width="34" style="11" customWidth="1"/>
    <col min="3" max="12" width="21.7109375" style="11" customWidth="1"/>
    <col min="13" max="13" width="1.85546875" style="11" customWidth="1"/>
    <col min="14" max="16384" width="9.140625" style="11"/>
  </cols>
  <sheetData>
    <row r="3" spans="2:14" x14ac:dyDescent="0.25">
      <c r="B3" s="295" t="s">
        <v>143</v>
      </c>
      <c r="C3" s="295"/>
      <c r="D3" s="295"/>
      <c r="E3" s="295"/>
      <c r="F3" s="295"/>
      <c r="G3" s="295"/>
      <c r="H3" s="295"/>
      <c r="I3" s="295"/>
      <c r="J3" s="295"/>
      <c r="K3" s="295"/>
      <c r="L3" s="295"/>
    </row>
    <row r="4" spans="2:14" ht="25.5" customHeight="1" x14ac:dyDescent="0.25">
      <c r="B4" s="291" t="s">
        <v>294</v>
      </c>
      <c r="C4" s="292"/>
      <c r="D4" s="292"/>
      <c r="E4" s="292"/>
      <c r="F4" s="292"/>
      <c r="G4" s="292"/>
      <c r="H4" s="292"/>
      <c r="I4" s="292"/>
      <c r="J4" s="292"/>
      <c r="K4" s="292"/>
      <c r="L4" s="293"/>
    </row>
    <row r="5" spans="2:14" ht="57" customHeight="1" x14ac:dyDescent="0.25">
      <c r="B5" s="163" t="s">
        <v>0</v>
      </c>
      <c r="C5" s="164" t="s">
        <v>158</v>
      </c>
      <c r="D5" s="164" t="s">
        <v>160</v>
      </c>
      <c r="E5" s="164" t="s">
        <v>161</v>
      </c>
      <c r="F5" s="164" t="s">
        <v>56</v>
      </c>
      <c r="G5" s="164" t="s">
        <v>162</v>
      </c>
      <c r="H5" s="164" t="s">
        <v>163</v>
      </c>
      <c r="I5" s="164" t="s">
        <v>164</v>
      </c>
      <c r="J5" s="164" t="s">
        <v>165</v>
      </c>
      <c r="K5" s="164" t="s">
        <v>166</v>
      </c>
      <c r="L5" s="164" t="s">
        <v>32</v>
      </c>
    </row>
    <row r="6" spans="2:14" ht="30" customHeight="1" x14ac:dyDescent="0.3">
      <c r="B6" s="166" t="s">
        <v>109</v>
      </c>
      <c r="C6" s="167">
        <v>300000</v>
      </c>
      <c r="D6" s="167">
        <v>1000000</v>
      </c>
      <c r="E6" s="167">
        <v>600000</v>
      </c>
      <c r="F6" s="167">
        <v>660000</v>
      </c>
      <c r="G6" s="167">
        <v>700000</v>
      </c>
      <c r="H6" s="167">
        <v>550000</v>
      </c>
      <c r="I6" s="167">
        <v>500000</v>
      </c>
      <c r="J6" s="167">
        <v>1000000</v>
      </c>
      <c r="K6" s="167">
        <v>400000</v>
      </c>
      <c r="L6" s="167">
        <v>1990000</v>
      </c>
      <c r="M6" s="28"/>
      <c r="N6" s="28"/>
    </row>
    <row r="7" spans="2:14" ht="30" customHeight="1" x14ac:dyDescent="0.3">
      <c r="B7" s="165" t="s">
        <v>110</v>
      </c>
      <c r="C7" s="26">
        <v>0</v>
      </c>
      <c r="D7" s="26">
        <v>0</v>
      </c>
      <c r="E7" s="26">
        <v>0</v>
      </c>
      <c r="F7" s="26">
        <v>512139</v>
      </c>
      <c r="G7" s="26">
        <v>0</v>
      </c>
      <c r="H7" s="26">
        <v>0</v>
      </c>
      <c r="I7" s="26">
        <v>0</v>
      </c>
      <c r="J7" s="26">
        <v>0</v>
      </c>
      <c r="K7" s="26">
        <v>0</v>
      </c>
      <c r="L7" s="26">
        <v>0</v>
      </c>
      <c r="M7" s="28"/>
      <c r="N7" s="28"/>
    </row>
    <row r="8" spans="2:14" ht="30" customHeight="1" x14ac:dyDescent="0.3">
      <c r="B8" s="165" t="s">
        <v>111</v>
      </c>
      <c r="C8" s="26">
        <v>-84287</v>
      </c>
      <c r="D8" s="26">
        <v>312344</v>
      </c>
      <c r="E8" s="26">
        <v>109028</v>
      </c>
      <c r="F8" s="26">
        <v>252073</v>
      </c>
      <c r="G8" s="26">
        <v>829766</v>
      </c>
      <c r="H8" s="26">
        <v>578992</v>
      </c>
      <c r="I8" s="26">
        <v>0</v>
      </c>
      <c r="J8" s="26">
        <v>365035</v>
      </c>
      <c r="K8" s="26">
        <v>328952</v>
      </c>
      <c r="L8" s="26">
        <v>345</v>
      </c>
      <c r="M8" s="28"/>
      <c r="N8" s="28"/>
    </row>
    <row r="9" spans="2:14" ht="30" customHeight="1" x14ac:dyDescent="0.3">
      <c r="B9" s="165" t="s">
        <v>112</v>
      </c>
      <c r="C9" s="26">
        <v>0</v>
      </c>
      <c r="D9" s="26">
        <v>60000</v>
      </c>
      <c r="E9" s="26">
        <v>0</v>
      </c>
      <c r="F9" s="26">
        <v>0</v>
      </c>
      <c r="G9" s="26">
        <v>0</v>
      </c>
      <c r="H9" s="26">
        <v>0</v>
      </c>
      <c r="I9" s="26">
        <v>0</v>
      </c>
      <c r="J9" s="26">
        <v>0</v>
      </c>
      <c r="K9" s="26">
        <v>0</v>
      </c>
      <c r="L9" s="26">
        <v>0</v>
      </c>
      <c r="M9" s="28"/>
      <c r="N9" s="28"/>
    </row>
    <row r="10" spans="2:14" ht="30" customHeight="1" x14ac:dyDescent="0.3">
      <c r="B10" s="165" t="s">
        <v>113</v>
      </c>
      <c r="C10" s="26">
        <v>872346</v>
      </c>
      <c r="D10" s="26">
        <v>1690744</v>
      </c>
      <c r="E10" s="26">
        <v>485463</v>
      </c>
      <c r="F10" s="26">
        <v>544368</v>
      </c>
      <c r="G10" s="26">
        <v>1784907</v>
      </c>
      <c r="H10" s="26">
        <v>568566</v>
      </c>
      <c r="I10" s="26">
        <v>2601547</v>
      </c>
      <c r="J10" s="26">
        <v>2770397</v>
      </c>
      <c r="K10" s="26">
        <v>145208</v>
      </c>
      <c r="L10" s="26">
        <v>-1392257</v>
      </c>
      <c r="M10" s="28"/>
      <c r="N10" s="28"/>
    </row>
    <row r="11" spans="2:14" ht="30" customHeight="1" x14ac:dyDescent="0.3">
      <c r="B11" s="165" t="s">
        <v>114</v>
      </c>
      <c r="C11" s="26">
        <v>0</v>
      </c>
      <c r="D11" s="26">
        <v>6624</v>
      </c>
      <c r="E11" s="26">
        <v>0</v>
      </c>
      <c r="F11" s="26">
        <v>0</v>
      </c>
      <c r="G11" s="26">
        <v>251869</v>
      </c>
      <c r="H11" s="26">
        <v>27951</v>
      </c>
      <c r="I11" s="26">
        <v>0</v>
      </c>
      <c r="J11" s="26">
        <v>0</v>
      </c>
      <c r="K11" s="26">
        <v>7500</v>
      </c>
      <c r="L11" s="26">
        <v>0</v>
      </c>
      <c r="M11" s="28"/>
      <c r="N11" s="28"/>
    </row>
    <row r="12" spans="2:14" ht="30" customHeight="1" x14ac:dyDescent="0.25">
      <c r="B12" s="173" t="s">
        <v>115</v>
      </c>
      <c r="C12" s="113">
        <v>1088059</v>
      </c>
      <c r="D12" s="113">
        <v>3069711</v>
      </c>
      <c r="E12" s="113">
        <v>1194491</v>
      </c>
      <c r="F12" s="113">
        <v>1968580</v>
      </c>
      <c r="G12" s="113">
        <v>3566542</v>
      </c>
      <c r="H12" s="113">
        <v>1725509</v>
      </c>
      <c r="I12" s="113">
        <v>3101547</v>
      </c>
      <c r="J12" s="113">
        <v>4135432</v>
      </c>
      <c r="K12" s="113">
        <v>881660</v>
      </c>
      <c r="L12" s="113">
        <v>598089</v>
      </c>
      <c r="M12" s="28"/>
      <c r="N12" s="28"/>
    </row>
    <row r="13" spans="2:14" ht="30" customHeight="1" x14ac:dyDescent="0.3">
      <c r="B13" s="165" t="s">
        <v>116</v>
      </c>
      <c r="C13" s="26">
        <v>4395967</v>
      </c>
      <c r="D13" s="26">
        <v>2569662</v>
      </c>
      <c r="E13" s="26">
        <v>1770932</v>
      </c>
      <c r="F13" s="26">
        <v>1830136</v>
      </c>
      <c r="G13" s="26">
        <v>4538431</v>
      </c>
      <c r="H13" s="26">
        <v>2870731</v>
      </c>
      <c r="I13" s="26">
        <v>2965959</v>
      </c>
      <c r="J13" s="26">
        <v>4369540</v>
      </c>
      <c r="K13" s="26">
        <v>838982</v>
      </c>
      <c r="L13" s="26">
        <v>2404506</v>
      </c>
      <c r="M13" s="28"/>
      <c r="N13" s="28"/>
    </row>
    <row r="14" spans="2:14" ht="30" customHeight="1" x14ac:dyDescent="0.3">
      <c r="B14" s="165" t="s">
        <v>117</v>
      </c>
      <c r="C14" s="26">
        <v>0</v>
      </c>
      <c r="D14" s="26">
        <v>0</v>
      </c>
      <c r="E14" s="26">
        <v>0</v>
      </c>
      <c r="F14" s="26">
        <v>0</v>
      </c>
      <c r="G14" s="26">
        <v>0</v>
      </c>
      <c r="H14" s="26">
        <v>0</v>
      </c>
      <c r="I14" s="26">
        <v>0</v>
      </c>
      <c r="J14" s="26">
        <v>0</v>
      </c>
      <c r="K14" s="26">
        <v>0</v>
      </c>
      <c r="L14" s="26">
        <v>0</v>
      </c>
      <c r="M14" s="28"/>
      <c r="N14" s="28"/>
    </row>
    <row r="15" spans="2:14" ht="30" customHeight="1" x14ac:dyDescent="0.3">
      <c r="B15" s="165" t="s">
        <v>118</v>
      </c>
      <c r="C15" s="26">
        <v>619390</v>
      </c>
      <c r="D15" s="26">
        <v>134510</v>
      </c>
      <c r="E15" s="26">
        <v>0</v>
      </c>
      <c r="F15" s="26">
        <v>0</v>
      </c>
      <c r="G15" s="26">
        <v>0</v>
      </c>
      <c r="H15" s="26">
        <v>1904</v>
      </c>
      <c r="I15" s="26">
        <v>0</v>
      </c>
      <c r="J15" s="26">
        <v>471116</v>
      </c>
      <c r="K15" s="26">
        <v>73448</v>
      </c>
      <c r="L15" s="26">
        <v>0</v>
      </c>
      <c r="M15" s="28"/>
      <c r="N15" s="28"/>
    </row>
    <row r="16" spans="2:14" ht="30" customHeight="1" x14ac:dyDescent="0.3">
      <c r="B16" s="165" t="s">
        <v>119</v>
      </c>
      <c r="C16" s="26">
        <v>100296</v>
      </c>
      <c r="D16" s="26">
        <v>1026016</v>
      </c>
      <c r="E16" s="26">
        <v>140540</v>
      </c>
      <c r="F16" s="26">
        <v>898330</v>
      </c>
      <c r="G16" s="26">
        <v>1127873</v>
      </c>
      <c r="H16" s="26">
        <v>915963</v>
      </c>
      <c r="I16" s="26">
        <v>1236302</v>
      </c>
      <c r="J16" s="26">
        <v>1163492</v>
      </c>
      <c r="K16" s="26">
        <v>75683</v>
      </c>
      <c r="L16" s="26">
        <v>214186</v>
      </c>
      <c r="M16" s="28"/>
      <c r="N16" s="28"/>
    </row>
    <row r="17" spans="2:14" ht="30" customHeight="1" thickBot="1" x14ac:dyDescent="0.3">
      <c r="B17" s="171" t="s">
        <v>120</v>
      </c>
      <c r="C17" s="135">
        <v>6203712</v>
      </c>
      <c r="D17" s="135">
        <v>6799900</v>
      </c>
      <c r="E17" s="135">
        <v>3105962</v>
      </c>
      <c r="F17" s="135">
        <v>4697045</v>
      </c>
      <c r="G17" s="135">
        <v>9232846</v>
      </c>
      <c r="H17" s="135">
        <v>5514107</v>
      </c>
      <c r="I17" s="135">
        <v>7303808</v>
      </c>
      <c r="J17" s="135">
        <v>10139580</v>
      </c>
      <c r="K17" s="135">
        <v>1869773</v>
      </c>
      <c r="L17" s="135">
        <v>3216781</v>
      </c>
      <c r="M17" s="28"/>
      <c r="N17" s="28"/>
    </row>
    <row r="18" spans="2:14" ht="30" customHeight="1" thickTop="1" x14ac:dyDescent="0.3">
      <c r="B18" s="168" t="s">
        <v>121</v>
      </c>
      <c r="C18" s="111">
        <v>397000</v>
      </c>
      <c r="D18" s="111">
        <v>540000</v>
      </c>
      <c r="E18" s="111">
        <v>275117</v>
      </c>
      <c r="F18" s="111">
        <v>345000</v>
      </c>
      <c r="G18" s="111">
        <v>1143000</v>
      </c>
      <c r="H18" s="111">
        <v>19206</v>
      </c>
      <c r="I18" s="111">
        <v>0</v>
      </c>
      <c r="J18" s="111">
        <v>0</v>
      </c>
      <c r="K18" s="111">
        <v>136800</v>
      </c>
      <c r="L18" s="111">
        <v>72622</v>
      </c>
      <c r="M18" s="28"/>
      <c r="N18" s="28"/>
    </row>
    <row r="19" spans="2:14" ht="30" customHeight="1" x14ac:dyDescent="0.3">
      <c r="B19" s="165" t="s">
        <v>122</v>
      </c>
      <c r="C19" s="26">
        <v>1332000</v>
      </c>
      <c r="D19" s="26">
        <v>800000</v>
      </c>
      <c r="E19" s="26">
        <v>1126883</v>
      </c>
      <c r="F19" s="26">
        <v>1410000</v>
      </c>
      <c r="G19" s="26">
        <v>1390757</v>
      </c>
      <c r="H19" s="26">
        <v>973000</v>
      </c>
      <c r="I19" s="26">
        <v>0</v>
      </c>
      <c r="J19" s="26">
        <v>2640000</v>
      </c>
      <c r="K19" s="26">
        <v>301200</v>
      </c>
      <c r="L19" s="26">
        <v>1488480</v>
      </c>
      <c r="M19" s="28"/>
      <c r="N19" s="28"/>
    </row>
    <row r="20" spans="2:14" ht="30" customHeight="1" x14ac:dyDescent="0.3">
      <c r="B20" s="165" t="s">
        <v>123</v>
      </c>
      <c r="C20" s="26">
        <v>16601</v>
      </c>
      <c r="D20" s="26">
        <v>6684</v>
      </c>
      <c r="E20" s="26">
        <v>23141</v>
      </c>
      <c r="F20" s="26">
        <v>35011</v>
      </c>
      <c r="G20" s="26">
        <v>31902</v>
      </c>
      <c r="H20" s="26">
        <v>111736</v>
      </c>
      <c r="I20" s="26">
        <v>87780</v>
      </c>
      <c r="J20" s="26">
        <v>126098</v>
      </c>
      <c r="K20" s="26">
        <v>25120</v>
      </c>
      <c r="L20" s="26">
        <v>49273</v>
      </c>
      <c r="M20" s="28"/>
      <c r="N20" s="28"/>
    </row>
    <row r="21" spans="2:14" ht="30" customHeight="1" x14ac:dyDescent="0.3">
      <c r="B21" s="165" t="s">
        <v>124</v>
      </c>
      <c r="C21" s="26">
        <v>800175</v>
      </c>
      <c r="D21" s="26">
        <v>2186446</v>
      </c>
      <c r="E21" s="26">
        <v>420842</v>
      </c>
      <c r="F21" s="26">
        <v>1337861</v>
      </c>
      <c r="G21" s="26">
        <v>2702735</v>
      </c>
      <c r="H21" s="26">
        <v>890200</v>
      </c>
      <c r="I21" s="26">
        <v>3279797</v>
      </c>
      <c r="J21" s="26">
        <v>4642316</v>
      </c>
      <c r="K21" s="26">
        <v>238135</v>
      </c>
      <c r="L21" s="26">
        <v>177000</v>
      </c>
      <c r="M21" s="28"/>
      <c r="N21" s="28"/>
    </row>
    <row r="22" spans="2:14" ht="30" customHeight="1" x14ac:dyDescent="0.3">
      <c r="B22" s="165" t="s">
        <v>125</v>
      </c>
      <c r="C22" s="26">
        <v>0</v>
      </c>
      <c r="D22" s="26">
        <v>0</v>
      </c>
      <c r="E22" s="26">
        <v>0</v>
      </c>
      <c r="F22" s="26">
        <v>0</v>
      </c>
      <c r="G22" s="26">
        <v>0</v>
      </c>
      <c r="H22" s="26">
        <v>0</v>
      </c>
      <c r="I22" s="26">
        <v>0</v>
      </c>
      <c r="J22" s="26">
        <v>44700</v>
      </c>
      <c r="K22" s="26">
        <v>0</v>
      </c>
      <c r="L22" s="26">
        <v>0</v>
      </c>
      <c r="M22" s="28"/>
      <c r="N22" s="28"/>
    </row>
    <row r="23" spans="2:14" ht="30" customHeight="1" x14ac:dyDescent="0.3">
      <c r="B23" s="165" t="s">
        <v>126</v>
      </c>
      <c r="C23" s="26">
        <v>9667</v>
      </c>
      <c r="D23" s="26">
        <v>0</v>
      </c>
      <c r="E23" s="26">
        <v>0</v>
      </c>
      <c r="F23" s="26">
        <v>52929</v>
      </c>
      <c r="G23" s="26">
        <v>356109</v>
      </c>
      <c r="H23" s="26">
        <v>0</v>
      </c>
      <c r="I23" s="26">
        <v>146557</v>
      </c>
      <c r="J23" s="26">
        <v>50147</v>
      </c>
      <c r="K23" s="26">
        <v>0</v>
      </c>
      <c r="L23" s="26">
        <v>0</v>
      </c>
      <c r="M23" s="28"/>
      <c r="N23" s="28"/>
    </row>
    <row r="24" spans="2:14" ht="30" customHeight="1" x14ac:dyDescent="0.3">
      <c r="B24" s="165" t="s">
        <v>127</v>
      </c>
      <c r="C24" s="26">
        <v>0</v>
      </c>
      <c r="D24" s="26">
        <v>533574</v>
      </c>
      <c r="E24" s="26">
        <v>0</v>
      </c>
      <c r="F24" s="26">
        <v>46260</v>
      </c>
      <c r="G24" s="26">
        <v>291937</v>
      </c>
      <c r="H24" s="26">
        <v>24300</v>
      </c>
      <c r="I24" s="26">
        <v>175124</v>
      </c>
      <c r="J24" s="26">
        <v>259896</v>
      </c>
      <c r="K24" s="26">
        <v>0</v>
      </c>
      <c r="L24" s="26">
        <v>0</v>
      </c>
      <c r="M24" s="28"/>
      <c r="N24" s="28"/>
    </row>
    <row r="25" spans="2:14" ht="30" customHeight="1" x14ac:dyDescent="0.3">
      <c r="B25" s="165" t="s">
        <v>128</v>
      </c>
      <c r="C25" s="26">
        <v>0</v>
      </c>
      <c r="D25" s="26">
        <v>0</v>
      </c>
      <c r="E25" s="26">
        <v>0</v>
      </c>
      <c r="F25" s="26">
        <v>0</v>
      </c>
      <c r="G25" s="26">
        <v>10000</v>
      </c>
      <c r="H25" s="26">
        <v>0</v>
      </c>
      <c r="I25" s="26">
        <v>0</v>
      </c>
      <c r="J25" s="26">
        <v>0</v>
      </c>
      <c r="K25" s="26">
        <v>0</v>
      </c>
      <c r="L25" s="26">
        <v>0</v>
      </c>
      <c r="M25" s="28"/>
      <c r="N25" s="28"/>
    </row>
    <row r="26" spans="2:14" ht="30" customHeight="1" x14ac:dyDescent="0.3">
      <c r="B26" s="165" t="s">
        <v>129</v>
      </c>
      <c r="C26" s="26">
        <v>0</v>
      </c>
      <c r="D26" s="26">
        <v>0</v>
      </c>
      <c r="E26" s="26">
        <v>0</v>
      </c>
      <c r="F26" s="26">
        <v>0</v>
      </c>
      <c r="G26" s="26">
        <v>0</v>
      </c>
      <c r="H26" s="26">
        <v>0</v>
      </c>
      <c r="I26" s="26">
        <v>0</v>
      </c>
      <c r="J26" s="26">
        <v>0</v>
      </c>
      <c r="K26" s="26">
        <v>0</v>
      </c>
      <c r="L26" s="26">
        <v>0</v>
      </c>
      <c r="M26" s="28"/>
      <c r="N26" s="28"/>
    </row>
    <row r="27" spans="2:14" ht="30" customHeight="1" x14ac:dyDescent="0.3">
      <c r="B27" s="165" t="s">
        <v>130</v>
      </c>
      <c r="C27" s="26">
        <v>132948</v>
      </c>
      <c r="D27" s="26">
        <v>93461</v>
      </c>
      <c r="E27" s="26">
        <v>120404</v>
      </c>
      <c r="F27" s="26">
        <v>14054</v>
      </c>
      <c r="G27" s="26">
        <v>495883</v>
      </c>
      <c r="H27" s="26">
        <v>132563</v>
      </c>
      <c r="I27" s="26">
        <v>334696</v>
      </c>
      <c r="J27" s="26">
        <v>917454</v>
      </c>
      <c r="K27" s="26">
        <v>66019</v>
      </c>
      <c r="L27" s="26">
        <v>2418</v>
      </c>
      <c r="M27" s="28"/>
      <c r="N27" s="28"/>
    </row>
    <row r="28" spans="2:14" ht="30" customHeight="1" x14ac:dyDescent="0.3">
      <c r="B28" s="165" t="s">
        <v>131</v>
      </c>
      <c r="C28" s="26">
        <v>0</v>
      </c>
      <c r="D28" s="26">
        <v>0</v>
      </c>
      <c r="E28" s="26">
        <v>0</v>
      </c>
      <c r="F28" s="26">
        <v>0</v>
      </c>
      <c r="G28" s="26">
        <v>261880</v>
      </c>
      <c r="H28" s="26">
        <v>93420</v>
      </c>
      <c r="I28" s="26">
        <v>0</v>
      </c>
      <c r="J28" s="26">
        <v>12248</v>
      </c>
      <c r="K28" s="26">
        <v>0</v>
      </c>
      <c r="L28" s="26">
        <v>0</v>
      </c>
      <c r="M28" s="28"/>
      <c r="N28" s="28"/>
    </row>
    <row r="29" spans="2:14" ht="30" customHeight="1" x14ac:dyDescent="0.3">
      <c r="B29" s="165" t="s">
        <v>132</v>
      </c>
      <c r="C29" s="26">
        <v>0</v>
      </c>
      <c r="D29" s="26">
        <v>0</v>
      </c>
      <c r="E29" s="26">
        <v>0</v>
      </c>
      <c r="F29" s="26">
        <v>0</v>
      </c>
      <c r="G29" s="26">
        <v>0</v>
      </c>
      <c r="H29" s="26">
        <v>0</v>
      </c>
      <c r="I29" s="26">
        <v>0</v>
      </c>
      <c r="J29" s="26">
        <v>0</v>
      </c>
      <c r="K29" s="26">
        <v>0</v>
      </c>
      <c r="L29" s="26">
        <v>0</v>
      </c>
      <c r="M29" s="28"/>
      <c r="N29" s="28"/>
    </row>
    <row r="30" spans="2:14" ht="30" customHeight="1" x14ac:dyDescent="0.3">
      <c r="B30" s="165" t="s">
        <v>133</v>
      </c>
      <c r="C30" s="26">
        <v>0</v>
      </c>
      <c r="D30" s="26">
        <v>0</v>
      </c>
      <c r="E30" s="26">
        <v>0</v>
      </c>
      <c r="F30" s="26">
        <v>0</v>
      </c>
      <c r="G30" s="26">
        <v>0</v>
      </c>
      <c r="H30" s="26">
        <v>0</v>
      </c>
      <c r="I30" s="26">
        <v>0</v>
      </c>
      <c r="J30" s="26">
        <v>0</v>
      </c>
      <c r="K30" s="26">
        <v>0</v>
      </c>
      <c r="L30" s="26">
        <v>0</v>
      </c>
      <c r="M30" s="28"/>
      <c r="N30" s="28"/>
    </row>
    <row r="31" spans="2:14" ht="30" customHeight="1" x14ac:dyDescent="0.3">
      <c r="B31" s="165" t="s">
        <v>134</v>
      </c>
      <c r="C31" s="26">
        <v>16583</v>
      </c>
      <c r="D31" s="26">
        <v>6758</v>
      </c>
      <c r="E31" s="26">
        <v>4409</v>
      </c>
      <c r="F31" s="26">
        <v>22617</v>
      </c>
      <c r="G31" s="26">
        <v>213605</v>
      </c>
      <c r="H31" s="26">
        <v>139103</v>
      </c>
      <c r="I31" s="26">
        <v>51200</v>
      </c>
      <c r="J31" s="26">
        <v>0</v>
      </c>
      <c r="K31" s="26">
        <v>20406</v>
      </c>
      <c r="L31" s="26">
        <v>0</v>
      </c>
      <c r="M31" s="28"/>
      <c r="N31" s="28"/>
    </row>
    <row r="32" spans="2:14" ht="30" customHeight="1" x14ac:dyDescent="0.3">
      <c r="B32" s="165" t="s">
        <v>135</v>
      </c>
      <c r="C32" s="26">
        <v>0</v>
      </c>
      <c r="D32" s="26">
        <v>39640</v>
      </c>
      <c r="E32" s="26">
        <v>12823</v>
      </c>
      <c r="F32" s="26">
        <v>0</v>
      </c>
      <c r="G32" s="26">
        <v>0</v>
      </c>
      <c r="H32" s="26">
        <v>0</v>
      </c>
      <c r="I32" s="26">
        <v>264746</v>
      </c>
      <c r="J32" s="26">
        <v>0</v>
      </c>
      <c r="K32" s="26">
        <v>12733</v>
      </c>
      <c r="L32" s="26">
        <v>0</v>
      </c>
      <c r="M32" s="28"/>
      <c r="N32" s="28"/>
    </row>
    <row r="33" spans="1:14" ht="30" customHeight="1" x14ac:dyDescent="0.3">
      <c r="B33" s="165" t="s">
        <v>136</v>
      </c>
      <c r="C33" s="26">
        <v>405429</v>
      </c>
      <c r="D33" s="26">
        <v>1022861</v>
      </c>
      <c r="E33" s="26">
        <v>281498</v>
      </c>
      <c r="F33" s="26">
        <v>293671</v>
      </c>
      <c r="G33" s="26">
        <v>718747</v>
      </c>
      <c r="H33" s="26">
        <v>970159</v>
      </c>
      <c r="I33" s="26">
        <v>742381</v>
      </c>
      <c r="J33" s="26">
        <v>171755</v>
      </c>
      <c r="K33" s="26">
        <v>255954</v>
      </c>
      <c r="L33" s="26">
        <v>91663</v>
      </c>
      <c r="M33" s="28"/>
      <c r="N33" s="28"/>
    </row>
    <row r="34" spans="1:14" ht="30" customHeight="1" x14ac:dyDescent="0.3">
      <c r="B34" s="165" t="s">
        <v>137</v>
      </c>
      <c r="C34" s="26">
        <v>1162386</v>
      </c>
      <c r="D34" s="26">
        <v>65191</v>
      </c>
      <c r="E34" s="26">
        <v>122145</v>
      </c>
      <c r="F34" s="26">
        <v>39813</v>
      </c>
      <c r="G34" s="26">
        <v>217353</v>
      </c>
      <c r="H34" s="26">
        <v>168406</v>
      </c>
      <c r="I34" s="26">
        <v>311870</v>
      </c>
      <c r="J34" s="26">
        <v>13108</v>
      </c>
      <c r="K34" s="26">
        <v>23304</v>
      </c>
      <c r="L34" s="26">
        <v>162804</v>
      </c>
      <c r="M34" s="28"/>
      <c r="N34" s="28"/>
    </row>
    <row r="35" spans="1:14" ht="30" customHeight="1" x14ac:dyDescent="0.3">
      <c r="B35" s="165" t="s">
        <v>138</v>
      </c>
      <c r="C35" s="26">
        <v>0</v>
      </c>
      <c r="D35" s="26">
        <v>804229</v>
      </c>
      <c r="E35" s="26">
        <v>511569</v>
      </c>
      <c r="F35" s="26">
        <v>756314</v>
      </c>
      <c r="G35" s="26">
        <v>940767</v>
      </c>
      <c r="H35" s="26">
        <v>1088043</v>
      </c>
      <c r="I35" s="26">
        <v>1016528</v>
      </c>
      <c r="J35" s="26">
        <v>765152</v>
      </c>
      <c r="K35" s="26">
        <v>635003</v>
      </c>
      <c r="L35" s="26">
        <v>412481</v>
      </c>
      <c r="M35" s="28"/>
      <c r="N35" s="28"/>
    </row>
    <row r="36" spans="1:14" ht="30" customHeight="1" x14ac:dyDescent="0.3">
      <c r="B36" s="165" t="s">
        <v>139</v>
      </c>
      <c r="C36" s="26">
        <v>0</v>
      </c>
      <c r="D36" s="26">
        <v>206923</v>
      </c>
      <c r="E36" s="26">
        <v>0</v>
      </c>
      <c r="F36" s="26">
        <v>17473</v>
      </c>
      <c r="G36" s="26">
        <v>10183</v>
      </c>
      <c r="H36" s="26">
        <v>30118</v>
      </c>
      <c r="I36" s="26">
        <v>82361</v>
      </c>
      <c r="J36" s="26">
        <v>123730</v>
      </c>
      <c r="K36" s="26">
        <v>113125</v>
      </c>
      <c r="L36" s="26">
        <v>292519</v>
      </c>
      <c r="M36" s="28"/>
      <c r="N36" s="28"/>
    </row>
    <row r="37" spans="1:14" ht="30" customHeight="1" x14ac:dyDescent="0.3">
      <c r="B37" s="165" t="s">
        <v>140</v>
      </c>
      <c r="C37" s="26">
        <v>1861532</v>
      </c>
      <c r="D37" s="26">
        <v>107303</v>
      </c>
      <c r="E37" s="26">
        <v>121613</v>
      </c>
      <c r="F37" s="26">
        <v>228499</v>
      </c>
      <c r="G37" s="26">
        <v>81397</v>
      </c>
      <c r="H37" s="26">
        <v>871462</v>
      </c>
      <c r="I37" s="26">
        <v>759866</v>
      </c>
      <c r="J37" s="26">
        <v>145161</v>
      </c>
      <c r="K37" s="26">
        <v>0</v>
      </c>
      <c r="L37" s="26">
        <v>0</v>
      </c>
      <c r="M37" s="28"/>
      <c r="N37" s="28"/>
    </row>
    <row r="38" spans="1:14" ht="30" customHeight="1" x14ac:dyDescent="0.3">
      <c r="B38" s="165" t="s">
        <v>141</v>
      </c>
      <c r="C38" s="26">
        <v>69391</v>
      </c>
      <c r="D38" s="26">
        <v>386830</v>
      </c>
      <c r="E38" s="26">
        <v>85520</v>
      </c>
      <c r="F38" s="26">
        <v>97543</v>
      </c>
      <c r="G38" s="26">
        <v>366592</v>
      </c>
      <c r="H38" s="26">
        <v>2391</v>
      </c>
      <c r="I38" s="26">
        <v>50901</v>
      </c>
      <c r="J38" s="26">
        <v>227816</v>
      </c>
      <c r="K38" s="26">
        <v>41974</v>
      </c>
      <c r="L38" s="26">
        <v>467519</v>
      </c>
      <c r="M38" s="28"/>
      <c r="N38" s="28"/>
    </row>
    <row r="39" spans="1:14" ht="30" customHeight="1" thickBot="1" x14ac:dyDescent="0.3">
      <c r="B39" s="171" t="s">
        <v>142</v>
      </c>
      <c r="C39" s="135">
        <v>6203712</v>
      </c>
      <c r="D39" s="135">
        <v>6799900</v>
      </c>
      <c r="E39" s="135">
        <v>3105962</v>
      </c>
      <c r="F39" s="135">
        <v>4697045</v>
      </c>
      <c r="G39" s="135">
        <v>9232846</v>
      </c>
      <c r="H39" s="135">
        <v>5514107</v>
      </c>
      <c r="I39" s="135">
        <v>7303808</v>
      </c>
      <c r="J39" s="135">
        <v>10139580</v>
      </c>
      <c r="K39" s="135">
        <v>1869773</v>
      </c>
      <c r="L39" s="135">
        <v>3216781</v>
      </c>
      <c r="M39" s="28"/>
      <c r="N39" s="28"/>
    </row>
    <row r="40" spans="1:14" ht="15.75" thickTop="1" x14ac:dyDescent="0.25">
      <c r="A40" s="28"/>
      <c r="B40" s="294" t="s">
        <v>159</v>
      </c>
      <c r="C40" s="294"/>
      <c r="D40" s="294"/>
      <c r="E40" s="294"/>
      <c r="F40" s="294"/>
      <c r="G40" s="294"/>
      <c r="H40" s="294"/>
      <c r="I40" s="294"/>
      <c r="J40" s="294"/>
      <c r="K40" s="284" t="s">
        <v>186</v>
      </c>
      <c r="L40" s="284"/>
      <c r="M40" s="28"/>
      <c r="N40" s="28"/>
    </row>
    <row r="41" spans="1:14" x14ac:dyDescent="0.25">
      <c r="A41" s="28"/>
      <c r="B41" s="28"/>
      <c r="C41" s="35"/>
      <c r="D41" s="35"/>
      <c r="E41" s="35"/>
      <c r="F41" s="35"/>
      <c r="G41" s="35"/>
      <c r="H41" s="35"/>
      <c r="I41" s="35"/>
      <c r="J41" s="35"/>
      <c r="K41" s="35"/>
      <c r="L41" s="35"/>
      <c r="M41" s="28"/>
      <c r="N41" s="28"/>
    </row>
    <row r="42" spans="1:14" x14ac:dyDescent="0.25">
      <c r="C42" s="36"/>
      <c r="D42" s="36"/>
      <c r="E42" s="36"/>
      <c r="F42" s="36"/>
      <c r="G42" s="36"/>
      <c r="H42" s="36"/>
      <c r="I42" s="174"/>
      <c r="J42" s="36"/>
      <c r="K42" s="36"/>
      <c r="L42" s="36"/>
      <c r="M42" s="28"/>
      <c r="N42" s="28"/>
    </row>
    <row r="43" spans="1:14" x14ac:dyDescent="0.25">
      <c r="C43" s="36"/>
      <c r="D43" s="36"/>
      <c r="E43" s="36"/>
      <c r="F43" s="36"/>
      <c r="G43" s="36"/>
      <c r="H43" s="36"/>
      <c r="I43" s="36"/>
      <c r="J43" s="36"/>
      <c r="K43" s="36"/>
      <c r="L43" s="36"/>
      <c r="M43" s="28"/>
      <c r="N43" s="28"/>
    </row>
    <row r="44" spans="1:14" x14ac:dyDescent="0.25">
      <c r="C44" s="36"/>
      <c r="D44" s="36"/>
      <c r="E44" s="36"/>
      <c r="F44" s="36"/>
      <c r="G44" s="36"/>
      <c r="H44" s="36"/>
      <c r="I44" s="36"/>
      <c r="J44" s="36"/>
      <c r="K44" s="36"/>
      <c r="L44" s="36"/>
      <c r="M44" s="28"/>
      <c r="N44" s="28"/>
    </row>
  </sheetData>
  <sheetProtection password="E931" sheet="1" objects="1" scenarios="1"/>
  <mergeCells count="4">
    <mergeCell ref="B4:L4"/>
    <mergeCell ref="B40:J40"/>
    <mergeCell ref="K40:L40"/>
    <mergeCell ref="B3:L3"/>
  </mergeCells>
  <pageMargins left="0.7" right="0.7" top="0.75" bottom="0.75" header="0.3" footer="0.3"/>
  <pageSetup paperSize="9" scale="43"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pageSetUpPr fitToPage="1"/>
  </sheetPr>
  <dimension ref="A1:M44"/>
  <sheetViews>
    <sheetView showGridLines="0" zoomScale="80" zoomScaleNormal="80" workbookViewId="0">
      <selection activeCell="A6" sqref="A6"/>
    </sheetView>
  </sheetViews>
  <sheetFormatPr defaultRowHeight="15" x14ac:dyDescent="0.25"/>
  <cols>
    <col min="1" max="1" width="12.42578125" style="11" customWidth="1"/>
    <col min="2" max="2" width="37.42578125" style="11" customWidth="1"/>
    <col min="3" max="13" width="19.5703125" style="11" customWidth="1"/>
    <col min="14" max="16384" width="9.140625" style="11"/>
  </cols>
  <sheetData>
    <row r="1" spans="2:13" ht="9" customHeight="1" x14ac:dyDescent="0.25"/>
    <row r="2" spans="2:13" ht="20.25" customHeight="1" x14ac:dyDescent="0.25"/>
    <row r="3" spans="2:13" ht="17.25" customHeight="1" x14ac:dyDescent="0.25">
      <c r="B3" s="295" t="s">
        <v>143</v>
      </c>
      <c r="C3" s="295"/>
      <c r="D3" s="295"/>
      <c r="E3" s="295"/>
      <c r="F3" s="295"/>
      <c r="G3" s="295"/>
      <c r="H3" s="295"/>
      <c r="I3" s="295"/>
      <c r="J3" s="295"/>
      <c r="K3" s="295"/>
      <c r="L3" s="295"/>
      <c r="M3" s="295"/>
    </row>
    <row r="4" spans="2:13" ht="23.25" customHeight="1" x14ac:dyDescent="0.25">
      <c r="B4" s="291" t="s">
        <v>293</v>
      </c>
      <c r="C4" s="292"/>
      <c r="D4" s="292"/>
      <c r="E4" s="292"/>
      <c r="F4" s="292"/>
      <c r="G4" s="292"/>
      <c r="H4" s="292"/>
      <c r="I4" s="292"/>
      <c r="J4" s="292"/>
      <c r="K4" s="292"/>
      <c r="L4" s="292"/>
      <c r="M4" s="293"/>
    </row>
    <row r="5" spans="2:13" ht="57" customHeight="1" x14ac:dyDescent="0.25">
      <c r="B5" s="163" t="s">
        <v>0</v>
      </c>
      <c r="C5" s="164" t="s">
        <v>33</v>
      </c>
      <c r="D5" s="164" t="s">
        <v>34</v>
      </c>
      <c r="E5" s="164" t="s">
        <v>167</v>
      </c>
      <c r="F5" s="164" t="s">
        <v>50</v>
      </c>
      <c r="G5" s="164" t="s">
        <v>36</v>
      </c>
      <c r="H5" s="164" t="s">
        <v>168</v>
      </c>
      <c r="I5" s="164" t="s">
        <v>38</v>
      </c>
      <c r="J5" s="164" t="s">
        <v>39</v>
      </c>
      <c r="K5" s="164" t="s">
        <v>192</v>
      </c>
      <c r="L5" s="164" t="s">
        <v>216</v>
      </c>
      <c r="M5" s="164" t="s">
        <v>193</v>
      </c>
    </row>
    <row r="6" spans="2:13" ht="30.75" customHeight="1" x14ac:dyDescent="0.3">
      <c r="B6" s="165" t="s">
        <v>109</v>
      </c>
      <c r="C6" s="26">
        <v>2000000</v>
      </c>
      <c r="D6" s="26">
        <v>400000</v>
      </c>
      <c r="E6" s="26">
        <v>810721</v>
      </c>
      <c r="F6" s="26">
        <v>1749873</v>
      </c>
      <c r="G6" s="26">
        <v>300000</v>
      </c>
      <c r="H6" s="26">
        <v>750000</v>
      </c>
      <c r="I6" s="26">
        <v>693000</v>
      </c>
      <c r="J6" s="26">
        <v>528250</v>
      </c>
      <c r="K6" s="26">
        <v>0</v>
      </c>
      <c r="L6" s="26">
        <v>600000</v>
      </c>
      <c r="M6" s="26">
        <v>410000</v>
      </c>
    </row>
    <row r="7" spans="2:13" ht="30.75" customHeight="1" x14ac:dyDescent="0.3">
      <c r="B7" s="165" t="s">
        <v>110</v>
      </c>
      <c r="C7" s="26">
        <v>0</v>
      </c>
      <c r="D7" s="26">
        <v>1198</v>
      </c>
      <c r="E7" s="26">
        <v>0</v>
      </c>
      <c r="F7" s="26">
        <v>0</v>
      </c>
      <c r="G7" s="26">
        <v>0</v>
      </c>
      <c r="H7" s="26">
        <v>0</v>
      </c>
      <c r="I7" s="26">
        <v>0</v>
      </c>
      <c r="J7" s="26">
        <v>17712</v>
      </c>
      <c r="K7" s="26">
        <v>0</v>
      </c>
      <c r="L7" s="26">
        <v>0</v>
      </c>
      <c r="M7" s="26">
        <v>990000</v>
      </c>
    </row>
    <row r="8" spans="2:13" ht="30.75" customHeight="1" x14ac:dyDescent="0.3">
      <c r="B8" s="165" t="s">
        <v>111</v>
      </c>
      <c r="C8" s="26">
        <v>237920</v>
      </c>
      <c r="D8" s="26">
        <v>19554</v>
      </c>
      <c r="E8" s="26">
        <v>92019</v>
      </c>
      <c r="F8" s="26">
        <v>3795</v>
      </c>
      <c r="G8" s="26">
        <v>0</v>
      </c>
      <c r="H8" s="26">
        <v>447728</v>
      </c>
      <c r="I8" s="26">
        <v>15686</v>
      </c>
      <c r="J8" s="26">
        <v>0</v>
      </c>
      <c r="K8" s="26">
        <v>0</v>
      </c>
      <c r="L8" s="26">
        <v>0</v>
      </c>
      <c r="M8" s="26">
        <v>-8010</v>
      </c>
    </row>
    <row r="9" spans="2:13" ht="30.75" customHeight="1" x14ac:dyDescent="0.3">
      <c r="B9" s="166" t="s">
        <v>112</v>
      </c>
      <c r="C9" s="167">
        <v>0</v>
      </c>
      <c r="D9" s="167">
        <v>0</v>
      </c>
      <c r="E9" s="167">
        <v>0</v>
      </c>
      <c r="F9" s="167">
        <v>0</v>
      </c>
      <c r="G9" s="167">
        <v>0</v>
      </c>
      <c r="H9" s="167">
        <v>0</v>
      </c>
      <c r="I9" s="167">
        <v>0</v>
      </c>
      <c r="J9" s="167">
        <v>0</v>
      </c>
      <c r="K9" s="167">
        <v>0</v>
      </c>
      <c r="L9" s="167">
        <v>0</v>
      </c>
      <c r="M9" s="167">
        <v>0</v>
      </c>
    </row>
    <row r="10" spans="2:13" ht="30.75" customHeight="1" x14ac:dyDescent="0.3">
      <c r="B10" s="165" t="s">
        <v>113</v>
      </c>
      <c r="C10" s="26">
        <v>5120360</v>
      </c>
      <c r="D10" s="26">
        <v>1983374</v>
      </c>
      <c r="E10" s="26">
        <v>-160750</v>
      </c>
      <c r="F10" s="26">
        <v>20043001</v>
      </c>
      <c r="G10" s="26">
        <v>899683</v>
      </c>
      <c r="H10" s="26">
        <v>1085119</v>
      </c>
      <c r="I10" s="26">
        <v>339781</v>
      </c>
      <c r="J10" s="26">
        <v>439243</v>
      </c>
      <c r="K10" s="26">
        <v>0</v>
      </c>
      <c r="L10" s="26">
        <v>-43033</v>
      </c>
      <c r="M10" s="26">
        <v>-1690963</v>
      </c>
    </row>
    <row r="11" spans="2:13" ht="30.75" customHeight="1" x14ac:dyDescent="0.3">
      <c r="B11" s="165" t="s">
        <v>114</v>
      </c>
      <c r="C11" s="26">
        <v>0</v>
      </c>
      <c r="D11" s="26">
        <v>413707</v>
      </c>
      <c r="E11" s="26">
        <v>50000</v>
      </c>
      <c r="F11" s="26">
        <v>717470</v>
      </c>
      <c r="G11" s="26">
        <v>0</v>
      </c>
      <c r="H11" s="26">
        <v>0</v>
      </c>
      <c r="I11" s="26">
        <v>0</v>
      </c>
      <c r="J11" s="26">
        <v>0</v>
      </c>
      <c r="K11" s="26">
        <v>0</v>
      </c>
      <c r="L11" s="26">
        <v>0</v>
      </c>
      <c r="M11" s="26">
        <v>0</v>
      </c>
    </row>
    <row r="12" spans="2:13" ht="30.75" customHeight="1" x14ac:dyDescent="0.25">
      <c r="B12" s="173" t="s">
        <v>115</v>
      </c>
      <c r="C12" s="113">
        <v>7358281</v>
      </c>
      <c r="D12" s="113">
        <v>2817833</v>
      </c>
      <c r="E12" s="113">
        <v>791991</v>
      </c>
      <c r="F12" s="113">
        <v>22514139</v>
      </c>
      <c r="G12" s="113">
        <v>1199683</v>
      </c>
      <c r="H12" s="113">
        <v>2282847</v>
      </c>
      <c r="I12" s="113">
        <v>1048467</v>
      </c>
      <c r="J12" s="113">
        <v>985205</v>
      </c>
      <c r="K12" s="113">
        <v>0</v>
      </c>
      <c r="L12" s="113">
        <v>556967</v>
      </c>
      <c r="M12" s="113">
        <v>-298973</v>
      </c>
    </row>
    <row r="13" spans="2:13" ht="30.75" customHeight="1" x14ac:dyDescent="0.3">
      <c r="B13" s="165" t="s">
        <v>116</v>
      </c>
      <c r="C13" s="26">
        <v>5379682</v>
      </c>
      <c r="D13" s="26">
        <v>2540647</v>
      </c>
      <c r="E13" s="26">
        <v>1491657</v>
      </c>
      <c r="F13" s="26">
        <v>10599810</v>
      </c>
      <c r="G13" s="26">
        <v>2477801</v>
      </c>
      <c r="H13" s="26">
        <v>1929015</v>
      </c>
      <c r="I13" s="26">
        <v>1938861</v>
      </c>
      <c r="J13" s="26">
        <v>992848</v>
      </c>
      <c r="K13" s="26">
        <v>0</v>
      </c>
      <c r="L13" s="26">
        <v>186727</v>
      </c>
      <c r="M13" s="26">
        <v>1282066</v>
      </c>
    </row>
    <row r="14" spans="2:13" ht="30.75" customHeight="1" x14ac:dyDescent="0.3">
      <c r="B14" s="165" t="s">
        <v>117</v>
      </c>
      <c r="C14" s="26">
        <v>0</v>
      </c>
      <c r="D14" s="26">
        <v>0</v>
      </c>
      <c r="E14" s="26">
        <v>0</v>
      </c>
      <c r="F14" s="26">
        <v>0</v>
      </c>
      <c r="G14" s="26">
        <v>0</v>
      </c>
      <c r="H14" s="26">
        <v>0</v>
      </c>
      <c r="I14" s="26">
        <v>0</v>
      </c>
      <c r="J14" s="26">
        <v>0</v>
      </c>
      <c r="K14" s="26">
        <v>0</v>
      </c>
      <c r="L14" s="26">
        <v>0</v>
      </c>
      <c r="M14" s="26">
        <v>0</v>
      </c>
    </row>
    <row r="15" spans="2:13" ht="30.75" customHeight="1" x14ac:dyDescent="0.3">
      <c r="B15" s="165" t="s">
        <v>118</v>
      </c>
      <c r="C15" s="26">
        <v>0</v>
      </c>
      <c r="D15" s="26">
        <v>101039</v>
      </c>
      <c r="E15" s="26">
        <v>109621</v>
      </c>
      <c r="F15" s="26">
        <v>0</v>
      </c>
      <c r="G15" s="26">
        <v>0</v>
      </c>
      <c r="H15" s="26">
        <v>0</v>
      </c>
      <c r="I15" s="26">
        <v>0</v>
      </c>
      <c r="J15" s="26">
        <v>0</v>
      </c>
      <c r="K15" s="26">
        <v>0</v>
      </c>
      <c r="L15" s="26">
        <v>0</v>
      </c>
      <c r="M15" s="26">
        <v>0</v>
      </c>
    </row>
    <row r="16" spans="2:13" ht="30.75" customHeight="1" x14ac:dyDescent="0.3">
      <c r="B16" s="165" t="s">
        <v>119</v>
      </c>
      <c r="C16" s="26">
        <v>259726</v>
      </c>
      <c r="D16" s="26">
        <v>1018803</v>
      </c>
      <c r="E16" s="26">
        <v>101454</v>
      </c>
      <c r="F16" s="26">
        <v>416040</v>
      </c>
      <c r="G16" s="26">
        <v>89565</v>
      </c>
      <c r="H16" s="26">
        <v>331177</v>
      </c>
      <c r="I16" s="26">
        <v>307550</v>
      </c>
      <c r="J16" s="26">
        <v>191955</v>
      </c>
      <c r="K16" s="26">
        <v>0</v>
      </c>
      <c r="L16" s="26">
        <v>139185</v>
      </c>
      <c r="M16" s="26">
        <v>3949802</v>
      </c>
    </row>
    <row r="17" spans="2:13" ht="30.75" customHeight="1" thickBot="1" x14ac:dyDescent="0.3">
      <c r="B17" s="171" t="s">
        <v>120</v>
      </c>
      <c r="C17" s="135">
        <v>12997688</v>
      </c>
      <c r="D17" s="135">
        <v>6478322</v>
      </c>
      <c r="E17" s="135">
        <v>2494723</v>
      </c>
      <c r="F17" s="135">
        <v>33529989</v>
      </c>
      <c r="G17" s="135">
        <v>3767049</v>
      </c>
      <c r="H17" s="135">
        <v>4543039</v>
      </c>
      <c r="I17" s="135">
        <v>3294878</v>
      </c>
      <c r="J17" s="135">
        <v>2170008</v>
      </c>
      <c r="K17" s="135">
        <v>0</v>
      </c>
      <c r="L17" s="135">
        <v>882879</v>
      </c>
      <c r="M17" s="135">
        <v>4932896</v>
      </c>
    </row>
    <row r="18" spans="2:13" ht="30.75" customHeight="1" thickTop="1" x14ac:dyDescent="0.3">
      <c r="B18" s="168" t="s">
        <v>121</v>
      </c>
      <c r="C18" s="111">
        <v>0</v>
      </c>
      <c r="D18" s="111">
        <v>730604</v>
      </c>
      <c r="E18" s="111">
        <v>141500</v>
      </c>
      <c r="F18" s="111">
        <v>28098</v>
      </c>
      <c r="G18" s="111">
        <v>0</v>
      </c>
      <c r="H18" s="111">
        <v>233510</v>
      </c>
      <c r="I18" s="111">
        <v>0</v>
      </c>
      <c r="J18" s="111">
        <v>111825</v>
      </c>
      <c r="K18" s="111">
        <v>0</v>
      </c>
      <c r="L18" s="111">
        <v>0</v>
      </c>
      <c r="M18" s="111">
        <v>0</v>
      </c>
    </row>
    <row r="19" spans="2:13" ht="30.75" customHeight="1" x14ac:dyDescent="0.3">
      <c r="B19" s="165" t="s">
        <v>122</v>
      </c>
      <c r="C19" s="26">
        <v>0</v>
      </c>
      <c r="D19" s="26">
        <v>1220275</v>
      </c>
      <c r="E19" s="26">
        <v>429152</v>
      </c>
      <c r="F19" s="26">
        <v>7476935</v>
      </c>
      <c r="G19" s="26">
        <v>806843</v>
      </c>
      <c r="H19" s="26">
        <v>460458</v>
      </c>
      <c r="I19" s="26">
        <v>491000</v>
      </c>
      <c r="J19" s="26">
        <v>732025</v>
      </c>
      <c r="K19" s="26">
        <v>0</v>
      </c>
      <c r="L19" s="26">
        <v>0</v>
      </c>
      <c r="M19" s="26">
        <v>0</v>
      </c>
    </row>
    <row r="20" spans="2:13" ht="30.75" customHeight="1" x14ac:dyDescent="0.3">
      <c r="B20" s="165" t="s">
        <v>123</v>
      </c>
      <c r="C20" s="26">
        <v>65425</v>
      </c>
      <c r="D20" s="26">
        <v>69110</v>
      </c>
      <c r="E20" s="26">
        <v>38781</v>
      </c>
      <c r="F20" s="26">
        <v>57727</v>
      </c>
      <c r="G20" s="26">
        <v>50970</v>
      </c>
      <c r="H20" s="26">
        <v>76113</v>
      </c>
      <c r="I20" s="26">
        <v>47605</v>
      </c>
      <c r="J20" s="26">
        <v>43182</v>
      </c>
      <c r="K20" s="26">
        <v>0</v>
      </c>
      <c r="L20" s="26">
        <v>3094</v>
      </c>
      <c r="M20" s="26">
        <v>129831</v>
      </c>
    </row>
    <row r="21" spans="2:13" ht="30.75" customHeight="1" x14ac:dyDescent="0.3">
      <c r="B21" s="165" t="s">
        <v>124</v>
      </c>
      <c r="C21" s="26">
        <v>3315928</v>
      </c>
      <c r="D21" s="26">
        <v>2496457</v>
      </c>
      <c r="E21" s="26">
        <v>149866</v>
      </c>
      <c r="F21" s="26">
        <v>12289083</v>
      </c>
      <c r="G21" s="26">
        <v>653013</v>
      </c>
      <c r="H21" s="26">
        <v>730458</v>
      </c>
      <c r="I21" s="26">
        <v>1201394</v>
      </c>
      <c r="J21" s="26">
        <v>224955</v>
      </c>
      <c r="K21" s="26">
        <v>0</v>
      </c>
      <c r="L21" s="26">
        <v>70000</v>
      </c>
      <c r="M21" s="26">
        <v>253763</v>
      </c>
    </row>
    <row r="22" spans="2:13" ht="30.75" customHeight="1" x14ac:dyDescent="0.3">
      <c r="B22" s="165" t="s">
        <v>125</v>
      </c>
      <c r="C22" s="26">
        <v>0</v>
      </c>
      <c r="D22" s="26">
        <v>0</v>
      </c>
      <c r="E22" s="26">
        <v>0</v>
      </c>
      <c r="F22" s="26">
        <v>0</v>
      </c>
      <c r="G22" s="26">
        <v>0</v>
      </c>
      <c r="H22" s="26">
        <v>0</v>
      </c>
      <c r="I22" s="26">
        <v>0</v>
      </c>
      <c r="J22" s="26">
        <v>0</v>
      </c>
      <c r="K22" s="26">
        <v>0</v>
      </c>
      <c r="L22" s="26">
        <v>0</v>
      </c>
      <c r="M22" s="26">
        <v>0</v>
      </c>
    </row>
    <row r="23" spans="2:13" ht="30.75" customHeight="1" x14ac:dyDescent="0.3">
      <c r="B23" s="165" t="s">
        <v>126</v>
      </c>
      <c r="C23" s="26">
        <v>1807568</v>
      </c>
      <c r="D23" s="26">
        <v>81905</v>
      </c>
      <c r="E23" s="26">
        <v>170000</v>
      </c>
      <c r="F23" s="26">
        <v>4186067</v>
      </c>
      <c r="G23" s="26">
        <v>0</v>
      </c>
      <c r="H23" s="26">
        <v>489916</v>
      </c>
      <c r="I23" s="26">
        <v>0</v>
      </c>
      <c r="J23" s="26">
        <v>0</v>
      </c>
      <c r="K23" s="26">
        <v>0</v>
      </c>
      <c r="L23" s="26">
        <v>0</v>
      </c>
      <c r="M23" s="26">
        <v>0</v>
      </c>
    </row>
    <row r="24" spans="2:13" ht="30.75" customHeight="1" x14ac:dyDescent="0.3">
      <c r="B24" s="165" t="s">
        <v>127</v>
      </c>
      <c r="C24" s="26">
        <v>14318</v>
      </c>
      <c r="D24" s="26">
        <v>52780</v>
      </c>
      <c r="E24" s="26">
        <v>5254</v>
      </c>
      <c r="F24" s="26">
        <v>482696</v>
      </c>
      <c r="G24" s="26">
        <v>16588</v>
      </c>
      <c r="H24" s="26">
        <v>94102</v>
      </c>
      <c r="I24" s="26">
        <v>14675</v>
      </c>
      <c r="J24" s="26">
        <v>0</v>
      </c>
      <c r="K24" s="26">
        <v>0</v>
      </c>
      <c r="L24" s="26">
        <v>0</v>
      </c>
      <c r="M24" s="26">
        <v>0</v>
      </c>
    </row>
    <row r="25" spans="2:13" ht="30.75" customHeight="1" x14ac:dyDescent="0.3">
      <c r="B25" s="165" t="s">
        <v>128</v>
      </c>
      <c r="C25" s="26">
        <v>0</v>
      </c>
      <c r="D25" s="26">
        <v>46283</v>
      </c>
      <c r="E25" s="26">
        <v>0</v>
      </c>
      <c r="F25" s="26">
        <v>0</v>
      </c>
      <c r="G25" s="26">
        <v>0</v>
      </c>
      <c r="H25" s="26">
        <v>0</v>
      </c>
      <c r="I25" s="26">
        <v>0</v>
      </c>
      <c r="J25" s="26">
        <v>0</v>
      </c>
      <c r="K25" s="26">
        <v>0</v>
      </c>
      <c r="L25" s="26">
        <v>0</v>
      </c>
      <c r="M25" s="26">
        <v>0</v>
      </c>
    </row>
    <row r="26" spans="2:13" ht="30.75" customHeight="1" x14ac:dyDescent="0.3">
      <c r="B26" s="165" t="s">
        <v>129</v>
      </c>
      <c r="C26" s="26">
        <v>0</v>
      </c>
      <c r="D26" s="26">
        <v>0</v>
      </c>
      <c r="E26" s="26">
        <v>0</v>
      </c>
      <c r="F26" s="26">
        <v>0</v>
      </c>
      <c r="G26" s="26">
        <v>0</v>
      </c>
      <c r="H26" s="26">
        <v>0</v>
      </c>
      <c r="I26" s="26">
        <v>0</v>
      </c>
      <c r="J26" s="26">
        <v>0</v>
      </c>
      <c r="K26" s="26">
        <v>0</v>
      </c>
      <c r="L26" s="26">
        <v>0</v>
      </c>
      <c r="M26" s="26">
        <v>0</v>
      </c>
    </row>
    <row r="27" spans="2:13" ht="30.75" customHeight="1" x14ac:dyDescent="0.3">
      <c r="B27" s="165" t="s">
        <v>130</v>
      </c>
      <c r="C27" s="26">
        <v>1846042</v>
      </c>
      <c r="D27" s="26">
        <v>58347</v>
      </c>
      <c r="E27" s="26">
        <v>8338</v>
      </c>
      <c r="F27" s="26">
        <v>1798691</v>
      </c>
      <c r="G27" s="26">
        <v>1969</v>
      </c>
      <c r="H27" s="26">
        <v>197161</v>
      </c>
      <c r="I27" s="26">
        <v>130260</v>
      </c>
      <c r="J27" s="26">
        <v>26163</v>
      </c>
      <c r="K27" s="26">
        <v>0</v>
      </c>
      <c r="L27" s="26">
        <v>0</v>
      </c>
      <c r="M27" s="26">
        <v>0</v>
      </c>
    </row>
    <row r="28" spans="2:13" ht="30.75" customHeight="1" x14ac:dyDescent="0.3">
      <c r="B28" s="165" t="s">
        <v>131</v>
      </c>
      <c r="C28" s="26">
        <v>583636</v>
      </c>
      <c r="D28" s="26">
        <v>122779</v>
      </c>
      <c r="E28" s="26">
        <v>720447</v>
      </c>
      <c r="F28" s="26">
        <v>202231</v>
      </c>
      <c r="G28" s="26">
        <v>372793</v>
      </c>
      <c r="H28" s="26">
        <v>608280</v>
      </c>
      <c r="I28" s="26">
        <v>100825</v>
      </c>
      <c r="J28" s="26">
        <v>0</v>
      </c>
      <c r="K28" s="26">
        <v>0</v>
      </c>
      <c r="L28" s="26">
        <v>0</v>
      </c>
      <c r="M28" s="26">
        <v>0</v>
      </c>
    </row>
    <row r="29" spans="2:13" ht="30.75" customHeight="1" x14ac:dyDescent="0.3">
      <c r="B29" s="165" t="s">
        <v>132</v>
      </c>
      <c r="C29" s="26">
        <v>432</v>
      </c>
      <c r="D29" s="26">
        <v>0</v>
      </c>
      <c r="E29" s="26">
        <v>0</v>
      </c>
      <c r="F29" s="26">
        <v>89</v>
      </c>
      <c r="G29" s="26">
        <v>0</v>
      </c>
      <c r="H29" s="26">
        <v>0</v>
      </c>
      <c r="I29" s="26">
        <v>0</v>
      </c>
      <c r="J29" s="26">
        <v>0</v>
      </c>
      <c r="K29" s="26">
        <v>0</v>
      </c>
      <c r="L29" s="26">
        <v>0</v>
      </c>
      <c r="M29" s="26">
        <v>0</v>
      </c>
    </row>
    <row r="30" spans="2:13" ht="30.75" customHeight="1" x14ac:dyDescent="0.3">
      <c r="B30" s="165" t="s">
        <v>133</v>
      </c>
      <c r="C30" s="26">
        <v>0</v>
      </c>
      <c r="D30" s="26">
        <v>0</v>
      </c>
      <c r="E30" s="26">
        <v>0</v>
      </c>
      <c r="F30" s="26">
        <v>0</v>
      </c>
      <c r="G30" s="26">
        <v>0</v>
      </c>
      <c r="H30" s="26">
        <v>0</v>
      </c>
      <c r="I30" s="26">
        <v>0</v>
      </c>
      <c r="J30" s="26">
        <v>0</v>
      </c>
      <c r="K30" s="26">
        <v>0</v>
      </c>
      <c r="L30" s="26">
        <v>0</v>
      </c>
      <c r="M30" s="26">
        <v>0</v>
      </c>
    </row>
    <row r="31" spans="2:13" ht="30.75" customHeight="1" x14ac:dyDescent="0.3">
      <c r="B31" s="165" t="s">
        <v>134</v>
      </c>
      <c r="C31" s="26">
        <v>5312</v>
      </c>
      <c r="D31" s="26">
        <v>10186</v>
      </c>
      <c r="E31" s="26">
        <v>0</v>
      </c>
      <c r="F31" s="26">
        <v>0</v>
      </c>
      <c r="G31" s="26">
        <v>0</v>
      </c>
      <c r="H31" s="26">
        <v>14065</v>
      </c>
      <c r="I31" s="26">
        <v>0</v>
      </c>
      <c r="J31" s="26">
        <v>0</v>
      </c>
      <c r="K31" s="26">
        <v>0</v>
      </c>
      <c r="L31" s="26">
        <v>0</v>
      </c>
      <c r="M31" s="26">
        <v>0</v>
      </c>
    </row>
    <row r="32" spans="2:13" ht="30.75" customHeight="1" x14ac:dyDescent="0.3">
      <c r="B32" s="165" t="s">
        <v>135</v>
      </c>
      <c r="C32" s="26">
        <v>78516</v>
      </c>
      <c r="D32" s="26">
        <v>0</v>
      </c>
      <c r="E32" s="26">
        <v>0</v>
      </c>
      <c r="F32" s="26">
        <v>663631</v>
      </c>
      <c r="G32" s="26">
        <v>0</v>
      </c>
      <c r="H32" s="26">
        <v>0</v>
      </c>
      <c r="I32" s="26">
        <v>0</v>
      </c>
      <c r="J32" s="26">
        <v>0</v>
      </c>
      <c r="K32" s="26">
        <v>0</v>
      </c>
      <c r="L32" s="26">
        <v>0</v>
      </c>
      <c r="M32" s="26">
        <v>0</v>
      </c>
    </row>
    <row r="33" spans="1:13" ht="30.75" customHeight="1" x14ac:dyDescent="0.3">
      <c r="B33" s="165" t="s">
        <v>136</v>
      </c>
      <c r="C33" s="26">
        <v>952356</v>
      </c>
      <c r="D33" s="26">
        <v>663450</v>
      </c>
      <c r="E33" s="26">
        <v>57854</v>
      </c>
      <c r="F33" s="26">
        <v>18177</v>
      </c>
      <c r="G33" s="26">
        <v>376219</v>
      </c>
      <c r="H33" s="26">
        <v>1062042</v>
      </c>
      <c r="I33" s="26">
        <v>135022</v>
      </c>
      <c r="J33" s="26">
        <v>111672</v>
      </c>
      <c r="K33" s="26">
        <v>0</v>
      </c>
      <c r="L33" s="26">
        <v>600000</v>
      </c>
      <c r="M33" s="26">
        <v>364543</v>
      </c>
    </row>
    <row r="34" spans="1:13" ht="30.75" customHeight="1" x14ac:dyDescent="0.3">
      <c r="B34" s="165" t="s">
        <v>137</v>
      </c>
      <c r="C34" s="26">
        <v>496452</v>
      </c>
      <c r="D34" s="26">
        <v>118655</v>
      </c>
      <c r="E34" s="26">
        <v>26005</v>
      </c>
      <c r="F34" s="26">
        <v>122586</v>
      </c>
      <c r="G34" s="26">
        <v>51379</v>
      </c>
      <c r="H34" s="26">
        <v>14570</v>
      </c>
      <c r="I34" s="26">
        <v>53203</v>
      </c>
      <c r="J34" s="26">
        <v>12980</v>
      </c>
      <c r="K34" s="26">
        <v>0</v>
      </c>
      <c r="L34" s="26">
        <v>38841</v>
      </c>
      <c r="M34" s="26">
        <v>74157</v>
      </c>
    </row>
    <row r="35" spans="1:13" ht="30.75" customHeight="1" x14ac:dyDescent="0.3">
      <c r="B35" s="165" t="s">
        <v>138</v>
      </c>
      <c r="C35" s="26">
        <v>2962075</v>
      </c>
      <c r="D35" s="26">
        <v>206575</v>
      </c>
      <c r="E35" s="26">
        <v>374408</v>
      </c>
      <c r="F35" s="26">
        <v>3836025</v>
      </c>
      <c r="G35" s="26">
        <v>994440</v>
      </c>
      <c r="H35" s="26">
        <v>441497</v>
      </c>
      <c r="I35" s="26">
        <v>909413</v>
      </c>
      <c r="J35" s="26">
        <v>789033</v>
      </c>
      <c r="K35" s="26">
        <v>0</v>
      </c>
      <c r="L35" s="26">
        <v>128543</v>
      </c>
      <c r="M35" s="26">
        <v>2754380</v>
      </c>
    </row>
    <row r="36" spans="1:13" ht="30.75" customHeight="1" x14ac:dyDescent="0.3">
      <c r="B36" s="165" t="s">
        <v>139</v>
      </c>
      <c r="C36" s="26">
        <v>424307</v>
      </c>
      <c r="D36" s="26">
        <v>0</v>
      </c>
      <c r="E36" s="26">
        <v>41708</v>
      </c>
      <c r="F36" s="26">
        <v>258718</v>
      </c>
      <c r="G36" s="26">
        <v>188823</v>
      </c>
      <c r="H36" s="26">
        <v>0</v>
      </c>
      <c r="I36" s="26">
        <v>27874</v>
      </c>
      <c r="J36" s="26">
        <v>50109</v>
      </c>
      <c r="K36" s="26">
        <v>0</v>
      </c>
      <c r="L36" s="26">
        <v>0</v>
      </c>
      <c r="M36" s="26">
        <v>774645</v>
      </c>
    </row>
    <row r="37" spans="1:13" ht="30.75" customHeight="1" x14ac:dyDescent="0.3">
      <c r="B37" s="165" t="s">
        <v>140</v>
      </c>
      <c r="C37" s="26">
        <v>134264</v>
      </c>
      <c r="D37" s="26">
        <v>550926</v>
      </c>
      <c r="E37" s="26">
        <v>208695</v>
      </c>
      <c r="F37" s="26">
        <v>488434</v>
      </c>
      <c r="G37" s="26">
        <v>32728</v>
      </c>
      <c r="H37" s="26">
        <v>109717</v>
      </c>
      <c r="I37" s="26">
        <v>54096</v>
      </c>
      <c r="J37" s="26">
        <v>16640</v>
      </c>
      <c r="K37" s="26">
        <v>0</v>
      </c>
      <c r="L37" s="26">
        <v>0</v>
      </c>
      <c r="M37" s="26">
        <v>334187</v>
      </c>
    </row>
    <row r="38" spans="1:13" ht="30.75" customHeight="1" x14ac:dyDescent="0.3">
      <c r="B38" s="165" t="s">
        <v>141</v>
      </c>
      <c r="C38" s="26">
        <v>311057</v>
      </c>
      <c r="D38" s="26">
        <v>49993</v>
      </c>
      <c r="E38" s="26">
        <v>122715</v>
      </c>
      <c r="F38" s="26">
        <v>1620797</v>
      </c>
      <c r="G38" s="26">
        <v>221284</v>
      </c>
      <c r="H38" s="26">
        <v>11150</v>
      </c>
      <c r="I38" s="26">
        <v>129510</v>
      </c>
      <c r="J38" s="26">
        <v>51423</v>
      </c>
      <c r="K38" s="26">
        <v>0</v>
      </c>
      <c r="L38" s="26">
        <v>42400</v>
      </c>
      <c r="M38" s="26">
        <v>247388</v>
      </c>
    </row>
    <row r="39" spans="1:13" ht="30.75" customHeight="1" thickBot="1" x14ac:dyDescent="0.3">
      <c r="B39" s="171" t="s">
        <v>142</v>
      </c>
      <c r="C39" s="135">
        <v>12997688</v>
      </c>
      <c r="D39" s="135">
        <v>6478322</v>
      </c>
      <c r="E39" s="135">
        <v>2494723</v>
      </c>
      <c r="F39" s="135">
        <v>33529989</v>
      </c>
      <c r="G39" s="135">
        <v>3767049</v>
      </c>
      <c r="H39" s="135">
        <v>4543039</v>
      </c>
      <c r="I39" s="135">
        <v>3294878</v>
      </c>
      <c r="J39" s="135">
        <v>2170008</v>
      </c>
      <c r="K39" s="135">
        <v>0</v>
      </c>
      <c r="L39" s="135">
        <v>882879</v>
      </c>
      <c r="M39" s="135">
        <v>4932896</v>
      </c>
    </row>
    <row r="40" spans="1:13" ht="15.75" thickTop="1" x14ac:dyDescent="0.25">
      <c r="A40" s="28"/>
      <c r="B40" s="294" t="s">
        <v>159</v>
      </c>
      <c r="C40" s="294"/>
      <c r="D40" s="294"/>
      <c r="E40" s="294"/>
      <c r="F40" s="294"/>
      <c r="G40" s="294"/>
      <c r="H40" s="294"/>
      <c r="I40" s="294"/>
      <c r="J40" s="294"/>
      <c r="K40" s="284" t="s">
        <v>186</v>
      </c>
      <c r="L40" s="284"/>
      <c r="M40" s="284"/>
    </row>
    <row r="41" spans="1:13" x14ac:dyDescent="0.25">
      <c r="B41" s="28"/>
      <c r="C41" s="35"/>
      <c r="D41" s="35"/>
      <c r="E41" s="35"/>
      <c r="F41" s="35"/>
      <c r="G41" s="35"/>
      <c r="H41" s="35"/>
      <c r="I41" s="35"/>
      <c r="J41" s="35"/>
      <c r="K41" s="35"/>
      <c r="L41" s="35"/>
      <c r="M41" s="35"/>
    </row>
    <row r="42" spans="1:13" x14ac:dyDescent="0.25">
      <c r="C42" s="36"/>
      <c r="D42" s="36"/>
      <c r="E42" s="36"/>
      <c r="F42" s="36"/>
      <c r="G42" s="36"/>
      <c r="H42" s="36"/>
      <c r="I42" s="174"/>
      <c r="J42" s="36"/>
      <c r="K42" s="36"/>
      <c r="L42" s="36"/>
      <c r="M42" s="36"/>
    </row>
    <row r="44" spans="1:13" x14ac:dyDescent="0.25">
      <c r="C44" s="36"/>
      <c r="D44" s="36"/>
      <c r="E44" s="36"/>
      <c r="F44" s="36"/>
      <c r="G44" s="36"/>
      <c r="H44" s="36"/>
      <c r="I44" s="36"/>
      <c r="J44" s="36"/>
      <c r="K44" s="36"/>
      <c r="L44" s="36"/>
      <c r="M44" s="36"/>
    </row>
  </sheetData>
  <sheetProtection password="E931" sheet="1" objects="1" scenarios="1"/>
  <mergeCells count="4">
    <mergeCell ref="B40:J40"/>
    <mergeCell ref="K40:M40"/>
    <mergeCell ref="B4:M4"/>
    <mergeCell ref="B3:M3"/>
  </mergeCells>
  <pageMargins left="0.7" right="0.7" top="0.75" bottom="0.75" header="0.3" footer="0.3"/>
  <pageSetup paperSize="9" scale="42"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3:P44"/>
  <sheetViews>
    <sheetView showGridLines="0" zoomScale="80" zoomScaleNormal="80" workbookViewId="0">
      <selection activeCell="A8" sqref="A8"/>
    </sheetView>
  </sheetViews>
  <sheetFormatPr defaultRowHeight="15" x14ac:dyDescent="0.25"/>
  <cols>
    <col min="1" max="1" width="12.42578125" style="11" customWidth="1"/>
    <col min="2" max="2" width="37.42578125" style="11" customWidth="1"/>
    <col min="3" max="12" width="21.42578125" style="11" customWidth="1"/>
    <col min="13" max="13" width="12" hidden="1" customWidth="1"/>
    <col min="14" max="14" width="15.7109375" style="11" hidden="1" customWidth="1"/>
    <col min="15" max="15" width="3" style="11" hidden="1" customWidth="1"/>
    <col min="16" max="16" width="8.7109375" style="11" hidden="1" customWidth="1"/>
    <col min="17" max="17" width="1.85546875" style="11" customWidth="1"/>
    <col min="18" max="16384" width="9.140625" style="11"/>
  </cols>
  <sheetData>
    <row r="3" spans="2:15" x14ac:dyDescent="0.25">
      <c r="B3" s="295" t="s">
        <v>143</v>
      </c>
      <c r="C3" s="295"/>
      <c r="D3" s="295"/>
      <c r="E3" s="295"/>
      <c r="F3" s="295"/>
      <c r="G3" s="295"/>
      <c r="H3" s="295"/>
      <c r="I3" s="295"/>
      <c r="J3" s="295"/>
      <c r="K3" s="295"/>
      <c r="L3" s="295"/>
    </row>
    <row r="4" spans="2:15" ht="21.75" customHeight="1" x14ac:dyDescent="0.25">
      <c r="B4" s="247" t="s">
        <v>292</v>
      </c>
      <c r="C4" s="247"/>
      <c r="D4" s="247"/>
      <c r="E4" s="247"/>
      <c r="F4" s="247"/>
      <c r="G4" s="247"/>
      <c r="H4" s="247"/>
      <c r="I4" s="247"/>
      <c r="J4" s="247"/>
      <c r="K4" s="247"/>
      <c r="L4" s="247"/>
    </row>
    <row r="5" spans="2:15" ht="57" customHeight="1" x14ac:dyDescent="0.25">
      <c r="B5" s="175" t="s">
        <v>0</v>
      </c>
      <c r="C5" s="164" t="s">
        <v>89</v>
      </c>
      <c r="D5" s="164" t="s">
        <v>217</v>
      </c>
      <c r="E5" s="164" t="s">
        <v>169</v>
      </c>
      <c r="F5" s="164" t="s">
        <v>41</v>
      </c>
      <c r="G5" s="164" t="s">
        <v>170</v>
      </c>
      <c r="H5" s="164" t="s">
        <v>171</v>
      </c>
      <c r="I5" s="164" t="s">
        <v>44</v>
      </c>
      <c r="J5" s="164" t="s">
        <v>172</v>
      </c>
      <c r="K5" s="164" t="s">
        <v>173</v>
      </c>
      <c r="L5" s="164" t="s">
        <v>47</v>
      </c>
      <c r="N5" s="203" t="s">
        <v>225</v>
      </c>
      <c r="O5" s="203" t="s">
        <v>224</v>
      </c>
    </row>
    <row r="6" spans="2:15" ht="32.25" customHeight="1" x14ac:dyDescent="0.3">
      <c r="B6" s="165" t="s">
        <v>109</v>
      </c>
      <c r="C6" s="26">
        <v>402000</v>
      </c>
      <c r="D6" s="26">
        <v>788284</v>
      </c>
      <c r="E6" s="26">
        <v>470203</v>
      </c>
      <c r="F6" s="26">
        <v>600000</v>
      </c>
      <c r="G6" s="26">
        <v>300000</v>
      </c>
      <c r="H6" s="26">
        <v>316476</v>
      </c>
      <c r="I6" s="26">
        <v>500000</v>
      </c>
      <c r="J6" s="26">
        <v>1000000</v>
      </c>
      <c r="K6" s="26">
        <v>0</v>
      </c>
      <c r="L6" s="27">
        <f>SUM(C6:K6,'APPENDIX 21 iii'!C6:M6,'APPENDIX 21 ii'!C6:L6,'APPENDIX 21 i'!C6:L6)</f>
        <v>30674193</v>
      </c>
      <c r="N6" s="185">
        <f>'APPENDIX 21 iii'!F6+'APPENDIX 21 ii'!D6+'APPENDIX 21 i'!K6</f>
        <v>3549873</v>
      </c>
      <c r="O6" s="37">
        <f>L6-N6</f>
        <v>27124320</v>
      </c>
    </row>
    <row r="7" spans="2:15" ht="32.25" customHeight="1" x14ac:dyDescent="0.3">
      <c r="B7" s="165" t="s">
        <v>110</v>
      </c>
      <c r="C7" s="26">
        <v>0</v>
      </c>
      <c r="D7" s="26">
        <v>102760</v>
      </c>
      <c r="E7" s="26">
        <v>50000</v>
      </c>
      <c r="F7" s="26">
        <v>0</v>
      </c>
      <c r="G7" s="26">
        <v>0</v>
      </c>
      <c r="H7" s="26">
        <v>0</v>
      </c>
      <c r="I7" s="26">
        <v>0</v>
      </c>
      <c r="J7" s="26">
        <v>0</v>
      </c>
      <c r="K7" s="26">
        <v>0</v>
      </c>
      <c r="L7" s="27">
        <f>SUM(C7:K7,'APPENDIX 21 iii'!C7:M7,'APPENDIX 21 ii'!C7:L7,'APPENDIX 21 i'!C7:L7)</f>
        <v>2274332</v>
      </c>
      <c r="N7" s="185">
        <f>'APPENDIX 21 iii'!F7+'APPENDIX 21 ii'!D7+'APPENDIX 21 i'!K7</f>
        <v>0</v>
      </c>
      <c r="O7" s="37">
        <f t="shared" ref="O7:O39" si="0">L7-N7</f>
        <v>2274332</v>
      </c>
    </row>
    <row r="8" spans="2:15" ht="32.25" customHeight="1" x14ac:dyDescent="0.3">
      <c r="B8" s="165" t="s">
        <v>111</v>
      </c>
      <c r="C8" s="26">
        <v>-2178</v>
      </c>
      <c r="D8" s="26">
        <v>77611</v>
      </c>
      <c r="E8" s="26">
        <v>0</v>
      </c>
      <c r="F8" s="26">
        <v>169894</v>
      </c>
      <c r="G8" s="26">
        <v>97313</v>
      </c>
      <c r="H8" s="26">
        <v>0</v>
      </c>
      <c r="I8" s="26">
        <v>200948</v>
      </c>
      <c r="J8" s="26">
        <v>0</v>
      </c>
      <c r="K8" s="26">
        <v>0</v>
      </c>
      <c r="L8" s="27">
        <f>SUM(C8:K8,'APPENDIX 21 iii'!C8:M8,'APPENDIX 21 ii'!C8:L8,'APPENDIX 21 i'!C8:L8)</f>
        <v>4045689</v>
      </c>
      <c r="N8" s="185">
        <f>'APPENDIX 21 iii'!F8+'APPENDIX 21 ii'!D8+'APPENDIX 21 i'!K8</f>
        <v>315976</v>
      </c>
      <c r="O8" s="37">
        <f t="shared" si="0"/>
        <v>3729713</v>
      </c>
    </row>
    <row r="9" spans="2:15" ht="32.25" customHeight="1" x14ac:dyDescent="0.3">
      <c r="B9" s="165" t="s">
        <v>112</v>
      </c>
      <c r="C9" s="26">
        <v>0</v>
      </c>
      <c r="D9" s="26">
        <v>0</v>
      </c>
      <c r="E9" s="26">
        <v>0</v>
      </c>
      <c r="F9" s="26">
        <v>0</v>
      </c>
      <c r="G9" s="26">
        <v>0</v>
      </c>
      <c r="H9" s="26">
        <v>0</v>
      </c>
      <c r="I9" s="26">
        <v>0</v>
      </c>
      <c r="J9" s="26">
        <v>0</v>
      </c>
      <c r="K9" s="26">
        <v>0</v>
      </c>
      <c r="L9" s="27">
        <f>SUM(C9:K9,'APPENDIX 21 iii'!C9:M9,'APPENDIX 21 ii'!C9:L9,'APPENDIX 21 i'!C9:L9)</f>
        <v>60000</v>
      </c>
      <c r="N9" s="185">
        <f>'APPENDIX 21 iii'!F9+'APPENDIX 21 ii'!D9+'APPENDIX 21 i'!K9</f>
        <v>60000</v>
      </c>
      <c r="O9" s="37">
        <f t="shared" si="0"/>
        <v>0</v>
      </c>
    </row>
    <row r="10" spans="2:15" ht="32.25" customHeight="1" x14ac:dyDescent="0.3">
      <c r="B10" s="165" t="s">
        <v>113</v>
      </c>
      <c r="C10" s="26">
        <v>218919</v>
      </c>
      <c r="D10" s="26">
        <v>-176438</v>
      </c>
      <c r="E10" s="26">
        <v>-69640</v>
      </c>
      <c r="F10" s="26">
        <v>535584</v>
      </c>
      <c r="G10" s="26">
        <v>1017934</v>
      </c>
      <c r="H10" s="26">
        <v>152657</v>
      </c>
      <c r="I10" s="26">
        <v>1467160</v>
      </c>
      <c r="J10" s="26">
        <v>4687775</v>
      </c>
      <c r="K10" s="26">
        <v>0</v>
      </c>
      <c r="L10" s="27">
        <f>SUM(C10:K10,'APPENDIX 21 iii'!C10:M10,'APPENDIX 21 ii'!C10:L10,'APPENDIX 21 i'!C10:L10)</f>
        <v>56082802</v>
      </c>
      <c r="N10" s="185">
        <f>'APPENDIX 21 iii'!F10+'APPENDIX 21 ii'!D10+'APPENDIX 21 i'!K10</f>
        <v>21990080</v>
      </c>
      <c r="O10" s="37">
        <f t="shared" si="0"/>
        <v>34092722</v>
      </c>
    </row>
    <row r="11" spans="2:15" ht="32.25" customHeight="1" x14ac:dyDescent="0.3">
      <c r="B11" s="165" t="s">
        <v>114</v>
      </c>
      <c r="C11" s="26">
        <v>0</v>
      </c>
      <c r="D11" s="26">
        <v>0</v>
      </c>
      <c r="E11" s="26">
        <v>0</v>
      </c>
      <c r="F11" s="26">
        <v>6</v>
      </c>
      <c r="G11" s="26">
        <v>1857</v>
      </c>
      <c r="H11" s="26">
        <v>0</v>
      </c>
      <c r="I11" s="26">
        <v>11935</v>
      </c>
      <c r="J11" s="26">
        <v>2084044</v>
      </c>
      <c r="K11" s="26">
        <v>0</v>
      </c>
      <c r="L11" s="27">
        <f>SUM(C11:K11,'APPENDIX 21 iii'!C11:M11,'APPENDIX 21 ii'!C11:L11,'APPENDIX 21 i'!C11:L11)</f>
        <v>3900064</v>
      </c>
      <c r="N11" s="185">
        <f>'APPENDIX 21 iii'!F11+'APPENDIX 21 ii'!D11+'APPENDIX 21 i'!K11</f>
        <v>724094</v>
      </c>
      <c r="O11" s="37">
        <f t="shared" si="0"/>
        <v>3175970</v>
      </c>
    </row>
    <row r="12" spans="2:15" ht="32.25" customHeight="1" x14ac:dyDescent="0.25">
      <c r="B12" s="173" t="s">
        <v>115</v>
      </c>
      <c r="C12" s="113">
        <v>618741</v>
      </c>
      <c r="D12" s="113">
        <v>792217</v>
      </c>
      <c r="E12" s="113">
        <v>450563</v>
      </c>
      <c r="F12" s="113">
        <v>1305483</v>
      </c>
      <c r="G12" s="113">
        <v>1417104</v>
      </c>
      <c r="H12" s="113">
        <v>469133</v>
      </c>
      <c r="I12" s="113">
        <v>2180043</v>
      </c>
      <c r="J12" s="113">
        <v>7771818</v>
      </c>
      <c r="K12" s="113">
        <v>0</v>
      </c>
      <c r="L12" s="113">
        <f>SUM(C12:K12,'APPENDIX 21 iii'!C12:M12,'APPENDIX 21 ii'!C12:L12,'APPENDIX 21 i'!C12:L12)</f>
        <v>97037079</v>
      </c>
      <c r="N12" s="185">
        <f>'APPENDIX 21 iii'!F12+'APPENDIX 21 ii'!D12+'APPENDIX 21 i'!K12</f>
        <v>26640022</v>
      </c>
      <c r="O12" s="37">
        <f t="shared" si="0"/>
        <v>70397057</v>
      </c>
    </row>
    <row r="13" spans="2:15" ht="32.25" customHeight="1" x14ac:dyDescent="0.3">
      <c r="B13" s="165" t="s">
        <v>116</v>
      </c>
      <c r="C13" s="26">
        <v>780437</v>
      </c>
      <c r="D13" s="26">
        <v>1494986</v>
      </c>
      <c r="E13" s="26">
        <v>886693</v>
      </c>
      <c r="F13" s="26">
        <v>735143</v>
      </c>
      <c r="G13" s="26">
        <v>1163484</v>
      </c>
      <c r="H13" s="26">
        <v>972661</v>
      </c>
      <c r="I13" s="26">
        <v>1581372</v>
      </c>
      <c r="J13" s="26">
        <v>6654904</v>
      </c>
      <c r="K13" s="26">
        <v>0</v>
      </c>
      <c r="L13" s="27">
        <f>SUM(C13:K13,'APPENDIX 21 iii'!C13:M13,'APPENDIX 21 ii'!C13:L13,'APPENDIX 21 i'!C13:L13)</f>
        <v>100248827</v>
      </c>
      <c r="N13" s="185">
        <f>'APPENDIX 21 iii'!F13+'APPENDIX 21 ii'!D13+'APPENDIX 21 i'!K13</f>
        <v>13969088</v>
      </c>
      <c r="O13" s="37">
        <f t="shared" si="0"/>
        <v>86279739</v>
      </c>
    </row>
    <row r="14" spans="2:15" ht="32.25" customHeight="1" x14ac:dyDescent="0.3">
      <c r="B14" s="165" t="s">
        <v>117</v>
      </c>
      <c r="C14" s="26">
        <v>0</v>
      </c>
      <c r="D14" s="26">
        <v>0</v>
      </c>
      <c r="E14" s="26">
        <v>0</v>
      </c>
      <c r="F14" s="26">
        <v>0</v>
      </c>
      <c r="G14" s="26">
        <v>0</v>
      </c>
      <c r="H14" s="26">
        <v>0</v>
      </c>
      <c r="I14" s="26">
        <v>0</v>
      </c>
      <c r="J14" s="26">
        <v>0</v>
      </c>
      <c r="K14" s="26">
        <v>0</v>
      </c>
      <c r="L14" s="27">
        <f>SUM(C14:K14,'APPENDIX 21 iii'!C14:M14,'APPENDIX 21 ii'!C14:L14,'APPENDIX 21 i'!C14:L14)</f>
        <v>0</v>
      </c>
      <c r="N14" s="185">
        <f>'APPENDIX 21 iii'!F14+'APPENDIX 21 ii'!D14+'APPENDIX 21 i'!K14</f>
        <v>0</v>
      </c>
      <c r="O14" s="37">
        <f t="shared" si="0"/>
        <v>0</v>
      </c>
    </row>
    <row r="15" spans="2:15" ht="32.25" customHeight="1" x14ac:dyDescent="0.3">
      <c r="B15" s="165" t="s">
        <v>118</v>
      </c>
      <c r="C15" s="26">
        <v>0</v>
      </c>
      <c r="D15" s="26">
        <v>0</v>
      </c>
      <c r="E15" s="26">
        <v>40000</v>
      </c>
      <c r="F15" s="26">
        <v>59232</v>
      </c>
      <c r="G15" s="26">
        <v>56794</v>
      </c>
      <c r="H15" s="26">
        <v>0</v>
      </c>
      <c r="I15" s="26">
        <v>56715</v>
      </c>
      <c r="J15" s="26">
        <v>0</v>
      </c>
      <c r="K15" s="26">
        <v>0</v>
      </c>
      <c r="L15" s="27">
        <f>SUM(C15:K15,'APPENDIX 21 iii'!C15:M15,'APPENDIX 21 ii'!C15:L15,'APPENDIX 21 i'!C15:L15)</f>
        <v>1723769</v>
      </c>
      <c r="N15" s="185">
        <f>'APPENDIX 21 iii'!F15+'APPENDIX 21 ii'!D15+'APPENDIX 21 i'!K15</f>
        <v>134510</v>
      </c>
      <c r="O15" s="37">
        <f t="shared" si="0"/>
        <v>1589259</v>
      </c>
    </row>
    <row r="16" spans="2:15" ht="32.25" customHeight="1" x14ac:dyDescent="0.3">
      <c r="B16" s="165" t="s">
        <v>119</v>
      </c>
      <c r="C16" s="26">
        <v>454140</v>
      </c>
      <c r="D16" s="26">
        <v>329966</v>
      </c>
      <c r="E16" s="26">
        <v>330113</v>
      </c>
      <c r="F16" s="26">
        <v>118147</v>
      </c>
      <c r="G16" s="26">
        <v>102796</v>
      </c>
      <c r="H16" s="26">
        <v>54438</v>
      </c>
      <c r="I16" s="26">
        <v>744243</v>
      </c>
      <c r="J16" s="26">
        <v>1108607</v>
      </c>
      <c r="K16" s="26">
        <v>0</v>
      </c>
      <c r="L16" s="27">
        <f>SUM(C16:K16,'APPENDIX 21 iii'!C16:M16,'APPENDIX 21 ii'!C16:L16,'APPENDIX 21 i'!C16:L16)</f>
        <v>22303578</v>
      </c>
      <c r="N16" s="185">
        <f>'APPENDIX 21 iii'!F16+'APPENDIX 21 ii'!D16+'APPENDIX 21 i'!K16</f>
        <v>1546244</v>
      </c>
      <c r="O16" s="37">
        <f t="shared" si="0"/>
        <v>20757334</v>
      </c>
    </row>
    <row r="17" spans="2:15" ht="32.25" customHeight="1" thickBot="1" x14ac:dyDescent="0.3">
      <c r="B17" s="171" t="s">
        <v>120</v>
      </c>
      <c r="C17" s="135">
        <v>1853318</v>
      </c>
      <c r="D17" s="135">
        <v>2617169</v>
      </c>
      <c r="E17" s="135">
        <v>1707370</v>
      </c>
      <c r="F17" s="135">
        <v>2218005</v>
      </c>
      <c r="G17" s="135">
        <v>2740178</v>
      </c>
      <c r="H17" s="135">
        <v>1496232</v>
      </c>
      <c r="I17" s="135">
        <v>4562374</v>
      </c>
      <c r="J17" s="135">
        <v>15535329</v>
      </c>
      <c r="K17" s="135">
        <v>0</v>
      </c>
      <c r="L17" s="135">
        <f>SUM(C17:K17,'APPENDIX 21 iii'!C17:M17,'APPENDIX 21 ii'!C17:L17,'APPENDIX 21 i'!C17:L17)</f>
        <v>221313252</v>
      </c>
      <c r="N17" s="185">
        <f>'APPENDIX 21 iii'!F17+'APPENDIX 21 ii'!D17+'APPENDIX 21 i'!K17</f>
        <v>42289865</v>
      </c>
      <c r="O17" s="37">
        <f t="shared" si="0"/>
        <v>179023387</v>
      </c>
    </row>
    <row r="18" spans="2:15" ht="32.25" customHeight="1" thickTop="1" x14ac:dyDescent="0.3">
      <c r="B18" s="168" t="s">
        <v>121</v>
      </c>
      <c r="C18" s="111">
        <v>0</v>
      </c>
      <c r="D18" s="111">
        <v>0</v>
      </c>
      <c r="E18" s="111">
        <v>0</v>
      </c>
      <c r="F18" s="111">
        <v>293562</v>
      </c>
      <c r="G18" s="111">
        <v>0</v>
      </c>
      <c r="H18" s="111">
        <v>0</v>
      </c>
      <c r="I18" s="111">
        <v>240660</v>
      </c>
      <c r="J18" s="111">
        <v>0</v>
      </c>
      <c r="K18" s="111">
        <v>0</v>
      </c>
      <c r="L18" s="112">
        <f>SUM(C18:K18,'APPENDIX 21 iii'!C18:M18,'APPENDIX 21 ii'!C18:L18,'APPENDIX 21 i'!C18:L18)</f>
        <v>5805715</v>
      </c>
      <c r="N18" s="185">
        <f>'APPENDIX 21 iii'!F18+'APPENDIX 21 ii'!D18+'APPENDIX 21 i'!K18</f>
        <v>568098</v>
      </c>
      <c r="O18" s="37">
        <f t="shared" si="0"/>
        <v>5237617</v>
      </c>
    </row>
    <row r="19" spans="2:15" ht="32.25" customHeight="1" x14ac:dyDescent="0.3">
      <c r="B19" s="165" t="s">
        <v>122</v>
      </c>
      <c r="C19" s="26">
        <v>0</v>
      </c>
      <c r="D19" s="26">
        <v>516700</v>
      </c>
      <c r="E19" s="26">
        <v>21100</v>
      </c>
      <c r="F19" s="26">
        <v>0</v>
      </c>
      <c r="G19" s="26">
        <v>1019967</v>
      </c>
      <c r="H19" s="26">
        <v>421336</v>
      </c>
      <c r="I19" s="26">
        <v>1716399</v>
      </c>
      <c r="J19" s="26">
        <v>3711700</v>
      </c>
      <c r="K19" s="26">
        <v>0</v>
      </c>
      <c r="L19" s="27">
        <f>SUM(C19:K19,'APPENDIX 21 iii'!C19:M19,'APPENDIX 21 ii'!C19:L19,'APPENDIX 21 i'!C19:L19)</f>
        <v>35453210</v>
      </c>
      <c r="N19" s="185">
        <f>'APPENDIX 21 iii'!F19+'APPENDIX 21 ii'!D19+'APPENDIX 21 i'!K19</f>
        <v>8276935</v>
      </c>
      <c r="O19" s="37">
        <f t="shared" si="0"/>
        <v>27176275</v>
      </c>
    </row>
    <row r="20" spans="2:15" ht="32.25" customHeight="1" x14ac:dyDescent="0.3">
      <c r="B20" s="165" t="s">
        <v>123</v>
      </c>
      <c r="C20" s="26">
        <v>9298</v>
      </c>
      <c r="D20" s="26">
        <v>19123</v>
      </c>
      <c r="E20" s="26">
        <v>29932</v>
      </c>
      <c r="F20" s="26">
        <v>17027</v>
      </c>
      <c r="G20" s="26">
        <v>48153</v>
      </c>
      <c r="H20" s="26">
        <v>18025</v>
      </c>
      <c r="I20" s="26">
        <v>18116</v>
      </c>
      <c r="J20" s="26">
        <v>44349</v>
      </c>
      <c r="K20" s="26">
        <v>0</v>
      </c>
      <c r="L20" s="27">
        <f>SUM(C20:K20,'APPENDIX 21 iii'!C20:M20,'APPENDIX 21 ii'!C20:L20,'APPENDIX 21 i'!C20:L20)</f>
        <v>2140557</v>
      </c>
      <c r="N20" s="185">
        <f>'APPENDIX 21 iii'!F20+'APPENDIX 21 ii'!D20+'APPENDIX 21 i'!K20</f>
        <v>84784</v>
      </c>
      <c r="O20" s="37">
        <f t="shared" si="0"/>
        <v>2055773</v>
      </c>
    </row>
    <row r="21" spans="2:15" ht="32.25" customHeight="1" x14ac:dyDescent="0.3">
      <c r="B21" s="165" t="s">
        <v>124</v>
      </c>
      <c r="C21" s="26">
        <v>582775</v>
      </c>
      <c r="D21" s="26">
        <v>389000</v>
      </c>
      <c r="E21" s="26">
        <v>32907</v>
      </c>
      <c r="F21" s="26">
        <v>959719</v>
      </c>
      <c r="G21" s="26">
        <v>332094</v>
      </c>
      <c r="H21" s="26">
        <v>93071</v>
      </c>
      <c r="I21" s="26">
        <v>239061</v>
      </c>
      <c r="J21" s="26">
        <v>3842735</v>
      </c>
      <c r="K21" s="26">
        <v>0</v>
      </c>
      <c r="L21" s="27">
        <f>SUM(C21:K21,'APPENDIX 21 iii'!C21:M21,'APPENDIX 21 ii'!C21:L21,'APPENDIX 21 i'!C21:L21)</f>
        <v>66300274</v>
      </c>
      <c r="N21" s="185">
        <f>'APPENDIX 21 iii'!F21+'APPENDIX 21 ii'!D21+'APPENDIX 21 i'!K21</f>
        <v>15087180</v>
      </c>
      <c r="O21" s="37">
        <f t="shared" si="0"/>
        <v>51213094</v>
      </c>
    </row>
    <row r="22" spans="2:15" ht="32.25" customHeight="1" x14ac:dyDescent="0.3">
      <c r="B22" s="165" t="s">
        <v>125</v>
      </c>
      <c r="C22" s="26">
        <v>0</v>
      </c>
      <c r="D22" s="26">
        <v>0</v>
      </c>
      <c r="E22" s="26">
        <v>0</v>
      </c>
      <c r="F22" s="26">
        <v>0</v>
      </c>
      <c r="G22" s="26">
        <v>0</v>
      </c>
      <c r="H22" s="26">
        <v>0</v>
      </c>
      <c r="I22" s="26">
        <v>16955</v>
      </c>
      <c r="J22" s="26">
        <v>0</v>
      </c>
      <c r="K22" s="26">
        <v>0</v>
      </c>
      <c r="L22" s="27">
        <f>SUM(C22:K22,'APPENDIX 21 iii'!C22:M22,'APPENDIX 21 ii'!C22:L22,'APPENDIX 21 i'!C22:L22)</f>
        <v>356839</v>
      </c>
      <c r="N22" s="185">
        <f>'APPENDIX 21 iii'!F22+'APPENDIX 21 ii'!D22+'APPENDIX 21 i'!K22</f>
        <v>0</v>
      </c>
      <c r="O22" s="37">
        <f t="shared" si="0"/>
        <v>356839</v>
      </c>
    </row>
    <row r="23" spans="2:15" ht="32.25" customHeight="1" x14ac:dyDescent="0.3">
      <c r="B23" s="165" t="s">
        <v>126</v>
      </c>
      <c r="C23" s="26">
        <v>0</v>
      </c>
      <c r="D23" s="26">
        <v>0</v>
      </c>
      <c r="E23" s="26">
        <v>10000</v>
      </c>
      <c r="F23" s="26">
        <v>0</v>
      </c>
      <c r="G23" s="26">
        <v>0</v>
      </c>
      <c r="H23" s="26">
        <v>0</v>
      </c>
      <c r="I23" s="26">
        <v>615600</v>
      </c>
      <c r="J23" s="26">
        <v>0</v>
      </c>
      <c r="K23" s="26">
        <v>0</v>
      </c>
      <c r="L23" s="27">
        <f>SUM(C23:K23,'APPENDIX 21 iii'!C23:M23,'APPENDIX 21 ii'!C23:L23,'APPENDIX 21 i'!C23:L23)</f>
        <v>8595261</v>
      </c>
      <c r="N23" s="185">
        <f>'APPENDIX 21 iii'!F23+'APPENDIX 21 ii'!D23+'APPENDIX 21 i'!K23</f>
        <v>4186067</v>
      </c>
      <c r="O23" s="37">
        <f t="shared" si="0"/>
        <v>4409194</v>
      </c>
    </row>
    <row r="24" spans="2:15" ht="32.25" customHeight="1" x14ac:dyDescent="0.3">
      <c r="B24" s="165" t="s">
        <v>127</v>
      </c>
      <c r="C24" s="26">
        <v>76160</v>
      </c>
      <c r="D24" s="26">
        <v>20000</v>
      </c>
      <c r="E24" s="26">
        <v>56769</v>
      </c>
      <c r="F24" s="26">
        <v>0</v>
      </c>
      <c r="G24" s="26">
        <v>27090</v>
      </c>
      <c r="H24" s="26">
        <v>0</v>
      </c>
      <c r="I24" s="26">
        <v>20000</v>
      </c>
      <c r="J24" s="26">
        <v>715752</v>
      </c>
      <c r="K24" s="26">
        <v>0</v>
      </c>
      <c r="L24" s="27">
        <f>SUM(C24:K24,'APPENDIX 21 iii'!C24:M24,'APPENDIX 21 ii'!C24:L24,'APPENDIX 21 i'!C24:L24)</f>
        <v>4146491</v>
      </c>
      <c r="N24" s="185">
        <f>'APPENDIX 21 iii'!F24+'APPENDIX 21 ii'!D24+'APPENDIX 21 i'!K24</f>
        <v>1034338</v>
      </c>
      <c r="O24" s="37">
        <f t="shared" si="0"/>
        <v>3112153</v>
      </c>
    </row>
    <row r="25" spans="2:15" ht="32.25" customHeight="1" x14ac:dyDescent="0.3">
      <c r="B25" s="165" t="s">
        <v>128</v>
      </c>
      <c r="C25" s="26">
        <v>0</v>
      </c>
      <c r="D25" s="26">
        <v>0</v>
      </c>
      <c r="E25" s="26">
        <v>0</v>
      </c>
      <c r="F25" s="26">
        <v>14446</v>
      </c>
      <c r="G25" s="26">
        <v>0</v>
      </c>
      <c r="H25" s="26">
        <v>0</v>
      </c>
      <c r="I25" s="26">
        <v>0</v>
      </c>
      <c r="J25" s="26">
        <v>0</v>
      </c>
      <c r="K25" s="26">
        <v>0</v>
      </c>
      <c r="L25" s="27">
        <f>SUM(C25:K25,'APPENDIX 21 iii'!C25:M25,'APPENDIX 21 ii'!C25:L25,'APPENDIX 21 i'!C25:L25)</f>
        <v>111306</v>
      </c>
      <c r="N25" s="185">
        <f>'APPENDIX 21 iii'!F25+'APPENDIX 21 ii'!D25+'APPENDIX 21 i'!K25</f>
        <v>0</v>
      </c>
      <c r="O25" s="37">
        <f t="shared" si="0"/>
        <v>111306</v>
      </c>
    </row>
    <row r="26" spans="2:15" ht="32.25" customHeight="1" x14ac:dyDescent="0.3">
      <c r="B26" s="165" t="s">
        <v>129</v>
      </c>
      <c r="C26" s="26">
        <v>0</v>
      </c>
      <c r="D26" s="26">
        <v>0</v>
      </c>
      <c r="E26" s="26">
        <v>0</v>
      </c>
      <c r="F26" s="26">
        <v>0</v>
      </c>
      <c r="G26" s="26">
        <v>0</v>
      </c>
      <c r="H26" s="26">
        <v>0</v>
      </c>
      <c r="I26" s="26">
        <v>0</v>
      </c>
      <c r="J26" s="26">
        <v>0</v>
      </c>
      <c r="K26" s="26">
        <v>0</v>
      </c>
      <c r="L26" s="27">
        <f>SUM(C26:K26,'APPENDIX 21 iii'!C26:M26,'APPENDIX 21 ii'!C26:L26,'APPENDIX 21 i'!C26:L26)</f>
        <v>0</v>
      </c>
      <c r="N26" s="185">
        <f>'APPENDIX 21 iii'!F26+'APPENDIX 21 ii'!D26+'APPENDIX 21 i'!K26</f>
        <v>0</v>
      </c>
      <c r="O26" s="37">
        <f t="shared" si="0"/>
        <v>0</v>
      </c>
    </row>
    <row r="27" spans="2:15" ht="32.25" customHeight="1" x14ac:dyDescent="0.3">
      <c r="B27" s="165" t="s">
        <v>130</v>
      </c>
      <c r="C27" s="26">
        <v>33808</v>
      </c>
      <c r="D27" s="26">
        <v>691</v>
      </c>
      <c r="E27" s="26">
        <v>0</v>
      </c>
      <c r="F27" s="26">
        <v>227079</v>
      </c>
      <c r="G27" s="26">
        <v>24679</v>
      </c>
      <c r="H27" s="26">
        <v>0</v>
      </c>
      <c r="I27" s="26">
        <v>5113</v>
      </c>
      <c r="J27" s="26">
        <v>1366087</v>
      </c>
      <c r="K27" s="26">
        <v>0</v>
      </c>
      <c r="L27" s="27">
        <f>SUM(C27:K27,'APPENDIX 21 iii'!C27:M27,'APPENDIX 21 ii'!C27:L27,'APPENDIX 21 i'!C27:L27)</f>
        <v>10661077</v>
      </c>
      <c r="N27" s="185">
        <f>'APPENDIX 21 iii'!F27+'APPENDIX 21 ii'!D27+'APPENDIX 21 i'!K27</f>
        <v>1892753</v>
      </c>
      <c r="O27" s="37">
        <f t="shared" si="0"/>
        <v>8768324</v>
      </c>
    </row>
    <row r="28" spans="2:15" ht="32.25" customHeight="1" x14ac:dyDescent="0.3">
      <c r="B28" s="165" t="s">
        <v>152</v>
      </c>
      <c r="C28" s="26">
        <v>0</v>
      </c>
      <c r="D28" s="26">
        <v>104103</v>
      </c>
      <c r="E28" s="26">
        <v>0</v>
      </c>
      <c r="F28" s="26">
        <v>7039</v>
      </c>
      <c r="G28" s="26">
        <v>41165</v>
      </c>
      <c r="H28" s="26">
        <v>59</v>
      </c>
      <c r="I28" s="26">
        <v>7985</v>
      </c>
      <c r="J28" s="26">
        <v>61997</v>
      </c>
      <c r="K28" s="26">
        <v>0</v>
      </c>
      <c r="L28" s="27">
        <f>SUM(C28:K28,'APPENDIX 21 iii'!C28:M28,'APPENDIX 21 ii'!C28:L28,'APPENDIX 21 i'!C28:L28)</f>
        <v>3609308</v>
      </c>
      <c r="N28" s="185">
        <f>'APPENDIX 21 iii'!F28+'APPENDIX 21 ii'!D28+'APPENDIX 21 i'!K28</f>
        <v>202231</v>
      </c>
      <c r="O28" s="37">
        <f t="shared" si="0"/>
        <v>3407077</v>
      </c>
    </row>
    <row r="29" spans="2:15" ht="32.25" customHeight="1" x14ac:dyDescent="0.3">
      <c r="B29" s="165" t="s">
        <v>132</v>
      </c>
      <c r="C29" s="26">
        <v>0</v>
      </c>
      <c r="D29" s="26">
        <v>0</v>
      </c>
      <c r="E29" s="26">
        <v>0</v>
      </c>
      <c r="F29" s="26">
        <v>0</v>
      </c>
      <c r="G29" s="26">
        <v>0</v>
      </c>
      <c r="H29" s="26">
        <v>0</v>
      </c>
      <c r="I29" s="26">
        <v>0</v>
      </c>
      <c r="J29" s="26">
        <v>0</v>
      </c>
      <c r="K29" s="26">
        <v>0</v>
      </c>
      <c r="L29" s="27">
        <f>SUM(C29:K29,'APPENDIX 21 iii'!C29:M29,'APPENDIX 21 ii'!C29:L29,'APPENDIX 21 i'!C29:L29)</f>
        <v>521</v>
      </c>
      <c r="N29" s="185">
        <f>'APPENDIX 21 iii'!F29+'APPENDIX 21 ii'!D29+'APPENDIX 21 i'!K29</f>
        <v>89</v>
      </c>
      <c r="O29" s="37">
        <f t="shared" si="0"/>
        <v>432</v>
      </c>
    </row>
    <row r="30" spans="2:15" ht="32.25" customHeight="1" x14ac:dyDescent="0.3">
      <c r="B30" s="165" t="s">
        <v>133</v>
      </c>
      <c r="C30" s="26">
        <v>0</v>
      </c>
      <c r="D30" s="26">
        <v>0</v>
      </c>
      <c r="E30" s="26">
        <v>0</v>
      </c>
      <c r="F30" s="26">
        <v>0</v>
      </c>
      <c r="G30" s="26">
        <v>0</v>
      </c>
      <c r="H30" s="26">
        <v>0</v>
      </c>
      <c r="I30" s="26">
        <v>0</v>
      </c>
      <c r="J30" s="26">
        <v>0</v>
      </c>
      <c r="K30" s="26">
        <v>0</v>
      </c>
      <c r="L30" s="27">
        <f>SUM(C30:K30,'APPENDIX 21 iii'!C30:M30,'APPENDIX 21 ii'!C30:L30,'APPENDIX 21 i'!C30:L30)</f>
        <v>0</v>
      </c>
      <c r="N30" s="185">
        <f>'APPENDIX 21 iii'!F30+'APPENDIX 21 ii'!D30+'APPENDIX 21 i'!K30</f>
        <v>0</v>
      </c>
      <c r="O30" s="37">
        <f t="shared" si="0"/>
        <v>0</v>
      </c>
    </row>
    <row r="31" spans="2:15" ht="32.25" customHeight="1" x14ac:dyDescent="0.3">
      <c r="B31" s="165" t="s">
        <v>134</v>
      </c>
      <c r="C31" s="26">
        <v>0</v>
      </c>
      <c r="D31" s="26">
        <v>8022</v>
      </c>
      <c r="E31" s="26">
        <v>0</v>
      </c>
      <c r="F31" s="26">
        <v>8850</v>
      </c>
      <c r="G31" s="26">
        <v>237834</v>
      </c>
      <c r="H31" s="26">
        <v>0</v>
      </c>
      <c r="I31" s="26">
        <v>1051168</v>
      </c>
      <c r="J31" s="26">
        <v>451884</v>
      </c>
      <c r="K31" s="26">
        <v>0</v>
      </c>
      <c r="L31" s="27">
        <f>SUM(C31:K31,'APPENDIX 21 iii'!C31:M31,'APPENDIX 21 ii'!C31:L31,'APPENDIX 21 i'!C31:L31)</f>
        <v>2407280</v>
      </c>
      <c r="N31" s="185">
        <f>'APPENDIX 21 iii'!F31+'APPENDIX 21 ii'!D31+'APPENDIX 21 i'!K31</f>
        <v>17755</v>
      </c>
      <c r="O31" s="37">
        <f t="shared" si="0"/>
        <v>2389525</v>
      </c>
    </row>
    <row r="32" spans="2:15" ht="32.25" customHeight="1" x14ac:dyDescent="0.3">
      <c r="B32" s="165" t="s">
        <v>135</v>
      </c>
      <c r="C32" s="26">
        <v>0</v>
      </c>
      <c r="D32" s="26">
        <v>0</v>
      </c>
      <c r="E32" s="26">
        <v>0</v>
      </c>
      <c r="F32" s="26">
        <v>139354</v>
      </c>
      <c r="G32" s="26">
        <v>0</v>
      </c>
      <c r="H32" s="26">
        <v>0</v>
      </c>
      <c r="I32" s="26">
        <v>0</v>
      </c>
      <c r="J32" s="26">
        <v>272882</v>
      </c>
      <c r="K32" s="26">
        <v>0</v>
      </c>
      <c r="L32" s="27">
        <f>SUM(C32:K32,'APPENDIX 21 iii'!C32:M32,'APPENDIX 21 ii'!C32:L32,'APPENDIX 21 i'!C32:L32)</f>
        <v>1762925</v>
      </c>
      <c r="N32" s="185">
        <f>'APPENDIX 21 iii'!F32+'APPENDIX 21 ii'!D32+'APPENDIX 21 i'!K32</f>
        <v>708626</v>
      </c>
      <c r="O32" s="37">
        <f t="shared" si="0"/>
        <v>1054299</v>
      </c>
    </row>
    <row r="33" spans="1:15" ht="32.25" customHeight="1" x14ac:dyDescent="0.3">
      <c r="B33" s="165" t="s">
        <v>136</v>
      </c>
      <c r="C33" s="26">
        <v>492193</v>
      </c>
      <c r="D33" s="26">
        <v>78210</v>
      </c>
      <c r="E33" s="26">
        <v>500281</v>
      </c>
      <c r="F33" s="26">
        <v>363281</v>
      </c>
      <c r="G33" s="26">
        <v>251844</v>
      </c>
      <c r="H33" s="26">
        <v>126331</v>
      </c>
      <c r="I33" s="26">
        <v>94647</v>
      </c>
      <c r="J33" s="26">
        <v>729959</v>
      </c>
      <c r="K33" s="26">
        <v>0</v>
      </c>
      <c r="L33" s="27">
        <f>SUM(C33:K33,'APPENDIX 21 iii'!C33:M33,'APPENDIX 21 ii'!C33:L33,'APPENDIX 21 i'!C33:L33)</f>
        <v>16841342</v>
      </c>
      <c r="N33" s="185">
        <f>'APPENDIX 21 iii'!F33+'APPENDIX 21 ii'!D33+'APPENDIX 21 i'!K33</f>
        <v>1356801</v>
      </c>
      <c r="O33" s="37">
        <f t="shared" si="0"/>
        <v>15484541</v>
      </c>
    </row>
    <row r="34" spans="1:15" ht="32.25" customHeight="1" x14ac:dyDescent="0.3">
      <c r="B34" s="165" t="s">
        <v>137</v>
      </c>
      <c r="C34" s="26">
        <v>94353</v>
      </c>
      <c r="D34" s="26">
        <v>13659</v>
      </c>
      <c r="E34" s="26">
        <v>85924</v>
      </c>
      <c r="F34" s="26">
        <v>15355</v>
      </c>
      <c r="G34" s="26">
        <v>21388</v>
      </c>
      <c r="H34" s="26">
        <v>72798</v>
      </c>
      <c r="I34" s="26">
        <v>1245</v>
      </c>
      <c r="J34" s="26">
        <v>514569</v>
      </c>
      <c r="K34" s="26">
        <v>0</v>
      </c>
      <c r="L34" s="27">
        <f>SUM(C34:K34,'APPENDIX 21 iii'!C34:M34,'APPENDIX 21 ii'!C34:L34,'APPENDIX 21 i'!C34:L34)</f>
        <v>6139607</v>
      </c>
      <c r="N34" s="185">
        <f>'APPENDIX 21 iii'!F34+'APPENDIX 21 ii'!D34+'APPENDIX 21 i'!K34</f>
        <v>190696</v>
      </c>
      <c r="O34" s="37">
        <f t="shared" si="0"/>
        <v>5948911</v>
      </c>
    </row>
    <row r="35" spans="1:15" ht="32.25" customHeight="1" x14ac:dyDescent="0.3">
      <c r="B35" s="165" t="s">
        <v>138</v>
      </c>
      <c r="C35" s="26">
        <v>481020</v>
      </c>
      <c r="D35" s="26">
        <v>622669</v>
      </c>
      <c r="E35" s="26">
        <v>416078</v>
      </c>
      <c r="F35" s="26">
        <v>92660</v>
      </c>
      <c r="G35" s="26">
        <v>502035</v>
      </c>
      <c r="H35" s="26">
        <v>648071</v>
      </c>
      <c r="I35" s="26">
        <v>456342</v>
      </c>
      <c r="J35" s="26">
        <v>1609659</v>
      </c>
      <c r="K35" s="26">
        <v>0</v>
      </c>
      <c r="L35" s="27">
        <f>SUM(C35:K35,'APPENDIX 21 iii'!C35:M35,'APPENDIX 21 ii'!C35:L35,'APPENDIX 21 i'!C35:L35)</f>
        <v>33659464</v>
      </c>
      <c r="N35" s="185">
        <f>'APPENDIX 21 iii'!F35+'APPENDIX 21 ii'!D35+'APPENDIX 21 i'!K35</f>
        <v>5236326</v>
      </c>
      <c r="O35" s="37">
        <f t="shared" si="0"/>
        <v>28423138</v>
      </c>
    </row>
    <row r="36" spans="1:15" ht="32.25" customHeight="1" x14ac:dyDescent="0.3">
      <c r="B36" s="165" t="s">
        <v>139</v>
      </c>
      <c r="C36" s="26">
        <v>589</v>
      </c>
      <c r="D36" s="26">
        <v>-2604</v>
      </c>
      <c r="E36" s="26">
        <v>0</v>
      </c>
      <c r="F36" s="26">
        <v>0</v>
      </c>
      <c r="G36" s="26">
        <v>80400</v>
      </c>
      <c r="H36" s="26">
        <v>3250</v>
      </c>
      <c r="I36" s="26">
        <v>37291</v>
      </c>
      <c r="J36" s="26">
        <v>1662513</v>
      </c>
      <c r="K36" s="26">
        <v>0</v>
      </c>
      <c r="L36" s="27">
        <f>SUM(C36:K36,'APPENDIX 21 iii'!C36:M36,'APPENDIX 21 ii'!C36:L36,'APPENDIX 21 i'!C36:L36)</f>
        <v>5520920</v>
      </c>
      <c r="N36" s="185">
        <f>'APPENDIX 21 iii'!F36+'APPENDIX 21 ii'!D36+'APPENDIX 21 i'!K36</f>
        <v>465641</v>
      </c>
      <c r="O36" s="37">
        <f t="shared" si="0"/>
        <v>5055279</v>
      </c>
    </row>
    <row r="37" spans="1:15" ht="32.25" customHeight="1" x14ac:dyDescent="0.3">
      <c r="B37" s="165" t="s">
        <v>140</v>
      </c>
      <c r="C37" s="26">
        <v>81309</v>
      </c>
      <c r="D37" s="26">
        <v>827318</v>
      </c>
      <c r="E37" s="26">
        <v>463899</v>
      </c>
      <c r="F37" s="26">
        <v>30539</v>
      </c>
      <c r="G37" s="26">
        <v>88993</v>
      </c>
      <c r="H37" s="26">
        <v>51213</v>
      </c>
      <c r="I37" s="26">
        <v>34665</v>
      </c>
      <c r="J37" s="26">
        <v>231745</v>
      </c>
      <c r="K37" s="26">
        <v>0</v>
      </c>
      <c r="L37" s="27">
        <f>SUM(C37:K37,'APPENDIX 21 iii'!C37:M37,'APPENDIX 21 ii'!C37:L37,'APPENDIX 21 i'!C37:L37)</f>
        <v>10999563</v>
      </c>
      <c r="N37" s="185">
        <f>'APPENDIX 21 iii'!F37+'APPENDIX 21 ii'!D37+'APPENDIX 21 i'!K37</f>
        <v>973915</v>
      </c>
      <c r="O37" s="37">
        <f t="shared" si="0"/>
        <v>10025648</v>
      </c>
    </row>
    <row r="38" spans="1:15" ht="32.25" customHeight="1" x14ac:dyDescent="0.3">
      <c r="B38" s="165" t="s">
        <v>141</v>
      </c>
      <c r="C38" s="26">
        <v>1813</v>
      </c>
      <c r="D38" s="26">
        <v>20279</v>
      </c>
      <c r="E38" s="26">
        <v>90480</v>
      </c>
      <c r="F38" s="26">
        <v>49095</v>
      </c>
      <c r="G38" s="26">
        <v>64535</v>
      </c>
      <c r="H38" s="26">
        <v>62078</v>
      </c>
      <c r="I38" s="26">
        <v>7129</v>
      </c>
      <c r="J38" s="26">
        <v>319497</v>
      </c>
      <c r="K38" s="26">
        <v>0</v>
      </c>
      <c r="L38" s="27">
        <f>SUM(C38:K38,'APPENDIX 21 iii'!C38:M38,'APPENDIX 21 ii'!C38:L38,'APPENDIX 21 i'!C38:L38)</f>
        <v>6801588</v>
      </c>
      <c r="N38" s="185">
        <f>'APPENDIX 21 iii'!F38+'APPENDIX 21 ii'!D38+'APPENDIX 21 i'!K38</f>
        <v>2007627</v>
      </c>
      <c r="O38" s="37">
        <f t="shared" si="0"/>
        <v>4793961</v>
      </c>
    </row>
    <row r="39" spans="1:15" ht="25.5" customHeight="1" thickBot="1" x14ac:dyDescent="0.3">
      <c r="B39" s="171" t="s">
        <v>142</v>
      </c>
      <c r="C39" s="135">
        <v>1853318</v>
      </c>
      <c r="D39" s="135">
        <v>2617169</v>
      </c>
      <c r="E39" s="135">
        <v>1707370</v>
      </c>
      <c r="F39" s="135">
        <v>2218005</v>
      </c>
      <c r="G39" s="135">
        <v>2740178</v>
      </c>
      <c r="H39" s="135">
        <v>1496232</v>
      </c>
      <c r="I39" s="135">
        <v>4562374</v>
      </c>
      <c r="J39" s="135">
        <v>15535329</v>
      </c>
      <c r="K39" s="135">
        <v>0</v>
      </c>
      <c r="L39" s="135">
        <f>SUM(C39:K39,'APPENDIX 21 iii'!C39:M39,'APPENDIX 21 ii'!C39:L39,'APPENDIX 21 i'!C39:L39)</f>
        <v>221313252</v>
      </c>
      <c r="N39" s="185">
        <f>'APPENDIX 21 iii'!F39+'APPENDIX 21 ii'!D39+'APPENDIX 21 i'!K39</f>
        <v>42289865</v>
      </c>
      <c r="O39" s="37">
        <f t="shared" si="0"/>
        <v>179023387</v>
      </c>
    </row>
    <row r="40" spans="1:15" ht="15.75" thickTop="1" x14ac:dyDescent="0.25">
      <c r="A40" s="28"/>
      <c r="B40" s="294" t="s">
        <v>159</v>
      </c>
      <c r="C40" s="294"/>
      <c r="D40" s="294"/>
      <c r="E40" s="294"/>
      <c r="F40" s="294"/>
      <c r="G40" s="294"/>
      <c r="H40" s="294"/>
      <c r="I40" s="294"/>
      <c r="J40" s="294"/>
      <c r="K40" s="284"/>
      <c r="L40" s="284"/>
    </row>
    <row r="41" spans="1:15" x14ac:dyDescent="0.25">
      <c r="B41" s="28"/>
      <c r="C41" s="35"/>
      <c r="D41" s="35"/>
      <c r="E41" s="35"/>
      <c r="F41" s="35"/>
      <c r="G41" s="35"/>
      <c r="H41" s="35"/>
      <c r="I41" s="35"/>
      <c r="J41" s="35"/>
      <c r="K41" s="35"/>
      <c r="L41" s="35"/>
    </row>
    <row r="42" spans="1:15" x14ac:dyDescent="0.25">
      <c r="C42" s="36"/>
      <c r="D42" s="36"/>
      <c r="E42" s="36"/>
      <c r="F42" s="36"/>
      <c r="G42" s="36"/>
      <c r="H42" s="36"/>
      <c r="I42" s="174"/>
      <c r="J42" s="36"/>
      <c r="K42" s="36"/>
      <c r="L42" s="36"/>
    </row>
    <row r="43" spans="1:15" x14ac:dyDescent="0.25">
      <c r="C43" s="36"/>
      <c r="D43" s="36"/>
      <c r="E43" s="36"/>
      <c r="F43" s="36"/>
      <c r="G43" s="36"/>
      <c r="H43" s="36"/>
      <c r="I43" s="36"/>
      <c r="J43" s="36"/>
      <c r="K43" s="36"/>
      <c r="L43" s="36"/>
    </row>
    <row r="44" spans="1:15" x14ac:dyDescent="0.25">
      <c r="C44" s="36"/>
      <c r="D44" s="36"/>
      <c r="E44" s="36"/>
      <c r="F44" s="36"/>
      <c r="G44" s="36"/>
      <c r="H44" s="36"/>
      <c r="I44" s="36"/>
      <c r="J44" s="36"/>
      <c r="K44" s="36"/>
      <c r="L44" s="36"/>
    </row>
  </sheetData>
  <sheetProtection password="E931" sheet="1" objects="1" scenarios="1"/>
  <mergeCells count="4">
    <mergeCell ref="B4:L4"/>
    <mergeCell ref="B40:J40"/>
    <mergeCell ref="K40:L40"/>
    <mergeCell ref="B3:L3"/>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3:Q50"/>
  <sheetViews>
    <sheetView showGridLines="0" zoomScale="80" zoomScaleNormal="80" zoomScaleSheetLayoutView="70" workbookViewId="0">
      <selection activeCell="A10" sqref="A10"/>
    </sheetView>
  </sheetViews>
  <sheetFormatPr defaultRowHeight="19.5" customHeight="1" x14ac:dyDescent="0.25"/>
  <cols>
    <col min="1" max="1" width="14" style="11" customWidth="1"/>
    <col min="2" max="2" width="46" style="24" customWidth="1"/>
    <col min="3" max="3" width="22.85546875" style="11" customWidth="1"/>
    <col min="4" max="4" width="15.42578125" style="11" customWidth="1"/>
    <col min="5" max="5" width="13.28515625" style="11" bestFit="1" customWidth="1"/>
    <col min="6" max="6" width="16.7109375" style="11" customWidth="1"/>
    <col min="7" max="7" width="20.42578125" style="11" customWidth="1"/>
    <col min="8" max="8" width="16.7109375" style="11" customWidth="1"/>
    <col min="9" max="9" width="14.5703125" style="11" customWidth="1"/>
    <col min="10" max="10" width="22.85546875" style="11" customWidth="1"/>
    <col min="11" max="11" width="16.85546875" style="11" customWidth="1"/>
    <col min="12" max="12" width="17.5703125" style="11" customWidth="1"/>
    <col min="13" max="13" width="17.28515625" style="11" customWidth="1"/>
    <col min="14" max="14" width="13.140625" style="11" customWidth="1"/>
    <col min="15" max="15" width="14" style="11" customWidth="1"/>
    <col min="16" max="16" width="15.140625" style="11" customWidth="1"/>
    <col min="17" max="17" width="20.140625" style="11" customWidth="1"/>
    <col min="18" max="16384" width="9.140625" style="11"/>
  </cols>
  <sheetData>
    <row r="3" spans="2:17" ht="20.25" customHeight="1" x14ac:dyDescent="0.25">
      <c r="B3" s="232" t="s">
        <v>280</v>
      </c>
      <c r="C3" s="233"/>
      <c r="D3" s="233"/>
      <c r="E3" s="233"/>
      <c r="F3" s="233"/>
      <c r="G3" s="233"/>
      <c r="H3" s="233"/>
      <c r="I3" s="233"/>
      <c r="J3" s="233"/>
      <c r="K3" s="233"/>
      <c r="L3" s="233"/>
      <c r="M3" s="233"/>
      <c r="N3" s="233"/>
      <c r="O3" s="233"/>
      <c r="P3" s="233"/>
      <c r="Q3" s="234"/>
    </row>
    <row r="4" spans="2:17" s="29" customFormat="1" ht="45" x14ac:dyDescent="0.25">
      <c r="B4" s="68" t="s">
        <v>0</v>
      </c>
      <c r="C4" s="69" t="s">
        <v>1</v>
      </c>
      <c r="D4" s="69" t="s">
        <v>2</v>
      </c>
      <c r="E4" s="69" t="s">
        <v>3</v>
      </c>
      <c r="F4" s="69" t="s">
        <v>4</v>
      </c>
      <c r="G4" s="69" t="s">
        <v>5</v>
      </c>
      <c r="H4" s="69" t="s">
        <v>6</v>
      </c>
      <c r="I4" s="69" t="s">
        <v>7</v>
      </c>
      <c r="J4" s="69" t="s">
        <v>8</v>
      </c>
      <c r="K4" s="70" t="s">
        <v>9</v>
      </c>
      <c r="L4" s="70" t="s">
        <v>10</v>
      </c>
      <c r="M4" s="70" t="s">
        <v>11</v>
      </c>
      <c r="N4" s="70" t="s">
        <v>12</v>
      </c>
      <c r="O4" s="70" t="s">
        <v>13</v>
      </c>
      <c r="P4" s="70" t="s">
        <v>14</v>
      </c>
      <c r="Q4" s="70" t="s">
        <v>218</v>
      </c>
    </row>
    <row r="5" spans="2:17" ht="24.75" customHeight="1" x14ac:dyDescent="0.25">
      <c r="B5" s="239" t="s">
        <v>16</v>
      </c>
      <c r="C5" s="240"/>
      <c r="D5" s="240"/>
      <c r="E5" s="240"/>
      <c r="F5" s="240"/>
      <c r="G5" s="240"/>
      <c r="H5" s="240"/>
      <c r="I5" s="240"/>
      <c r="J5" s="240"/>
      <c r="K5" s="240"/>
      <c r="L5" s="240"/>
      <c r="M5" s="240"/>
      <c r="N5" s="240"/>
      <c r="O5" s="240"/>
      <c r="P5" s="240"/>
      <c r="Q5" s="241"/>
    </row>
    <row r="6" spans="2:17" ht="24.75" customHeight="1" x14ac:dyDescent="0.3">
      <c r="B6" s="25" t="s">
        <v>17</v>
      </c>
      <c r="C6" s="26">
        <v>0</v>
      </c>
      <c r="D6" s="26">
        <v>0</v>
      </c>
      <c r="E6" s="26">
        <v>50530</v>
      </c>
      <c r="F6" s="26">
        <v>50530</v>
      </c>
      <c r="G6" s="26">
        <v>47042</v>
      </c>
      <c r="H6" s="26">
        <v>0</v>
      </c>
      <c r="I6" s="26">
        <v>47042</v>
      </c>
      <c r="J6" s="26">
        <v>3488</v>
      </c>
      <c r="K6" s="26">
        <v>0</v>
      </c>
      <c r="L6" s="26">
        <v>3488</v>
      </c>
      <c r="M6" s="26">
        <v>-2354</v>
      </c>
      <c r="N6" s="26">
        <v>0</v>
      </c>
      <c r="O6" s="26">
        <v>0</v>
      </c>
      <c r="P6" s="26">
        <v>0</v>
      </c>
      <c r="Q6" s="26">
        <v>1134</v>
      </c>
    </row>
    <row r="7" spans="2:17" ht="24.75" customHeight="1" x14ac:dyDescent="0.3">
      <c r="B7" s="25" t="s">
        <v>18</v>
      </c>
      <c r="C7" s="26">
        <v>90093</v>
      </c>
      <c r="D7" s="26">
        <v>0</v>
      </c>
      <c r="E7" s="26">
        <v>0</v>
      </c>
      <c r="F7" s="26">
        <v>90093</v>
      </c>
      <c r="G7" s="26">
        <v>0</v>
      </c>
      <c r="H7" s="26">
        <v>0</v>
      </c>
      <c r="I7" s="26">
        <v>0</v>
      </c>
      <c r="J7" s="26">
        <v>90093</v>
      </c>
      <c r="K7" s="26">
        <v>0</v>
      </c>
      <c r="L7" s="26">
        <v>90093</v>
      </c>
      <c r="M7" s="26">
        <v>561094</v>
      </c>
      <c r="N7" s="26">
        <v>0</v>
      </c>
      <c r="O7" s="26">
        <v>0</v>
      </c>
      <c r="P7" s="26">
        <v>0</v>
      </c>
      <c r="Q7" s="26">
        <v>651187</v>
      </c>
    </row>
    <row r="8" spans="2:17" ht="24.75" customHeight="1" x14ac:dyDescent="0.3">
      <c r="B8" s="25" t="s">
        <v>19</v>
      </c>
      <c r="C8" s="26">
        <v>264241</v>
      </c>
      <c r="D8" s="26">
        <v>320928</v>
      </c>
      <c r="E8" s="26">
        <v>-12477</v>
      </c>
      <c r="F8" s="26">
        <v>572693</v>
      </c>
      <c r="G8" s="26">
        <v>0</v>
      </c>
      <c r="H8" s="26">
        <v>0</v>
      </c>
      <c r="I8" s="26">
        <v>0</v>
      </c>
      <c r="J8" s="26">
        <v>572693</v>
      </c>
      <c r="K8" s="26">
        <v>171808</v>
      </c>
      <c r="L8" s="26">
        <v>400885</v>
      </c>
      <c r="M8" s="26">
        <v>1215782</v>
      </c>
      <c r="N8" s="26">
        <v>0</v>
      </c>
      <c r="O8" s="26">
        <v>0</v>
      </c>
      <c r="P8" s="26">
        <v>0</v>
      </c>
      <c r="Q8" s="26">
        <v>1616668</v>
      </c>
    </row>
    <row r="9" spans="2:17" ht="24.75" customHeight="1" x14ac:dyDescent="0.3">
      <c r="B9" s="25" t="s">
        <v>202</v>
      </c>
      <c r="C9" s="26">
        <v>0</v>
      </c>
      <c r="D9" s="26">
        <v>0</v>
      </c>
      <c r="E9" s="26">
        <v>0</v>
      </c>
      <c r="F9" s="26">
        <v>0</v>
      </c>
      <c r="G9" s="26">
        <v>180217</v>
      </c>
      <c r="H9" s="26">
        <v>0</v>
      </c>
      <c r="I9" s="26">
        <v>180217</v>
      </c>
      <c r="J9" s="26">
        <v>-180217</v>
      </c>
      <c r="K9" s="26">
        <v>-43745</v>
      </c>
      <c r="L9" s="26">
        <v>-136471</v>
      </c>
      <c r="M9" s="26">
        <v>-27606</v>
      </c>
      <c r="N9" s="26">
        <v>0</v>
      </c>
      <c r="O9" s="26">
        <v>0</v>
      </c>
      <c r="P9" s="26">
        <v>0</v>
      </c>
      <c r="Q9" s="26">
        <v>-164077</v>
      </c>
    </row>
    <row r="10" spans="2:17" ht="24.75" customHeight="1" x14ac:dyDescent="0.3">
      <c r="B10" s="25" t="s">
        <v>20</v>
      </c>
      <c r="C10" s="26">
        <v>188547</v>
      </c>
      <c r="D10" s="26">
        <v>1023251</v>
      </c>
      <c r="E10" s="26">
        <v>1550</v>
      </c>
      <c r="F10" s="26">
        <v>1213349</v>
      </c>
      <c r="G10" s="26">
        <v>0</v>
      </c>
      <c r="H10" s="26">
        <v>0</v>
      </c>
      <c r="I10" s="26">
        <v>338736</v>
      </c>
      <c r="J10" s="26">
        <v>874612</v>
      </c>
      <c r="K10" s="26">
        <v>243899</v>
      </c>
      <c r="L10" s="26">
        <v>630713</v>
      </c>
      <c r="M10" s="26">
        <v>3818038</v>
      </c>
      <c r="N10" s="26">
        <v>0</v>
      </c>
      <c r="O10" s="26">
        <v>0</v>
      </c>
      <c r="P10" s="26">
        <v>200000</v>
      </c>
      <c r="Q10" s="26">
        <v>4248751</v>
      </c>
    </row>
    <row r="11" spans="2:17" ht="24.75" customHeight="1" x14ac:dyDescent="0.3">
      <c r="B11" s="25" t="s">
        <v>194</v>
      </c>
      <c r="C11" s="26">
        <v>585336</v>
      </c>
      <c r="D11" s="26">
        <v>0</v>
      </c>
      <c r="E11" s="26">
        <v>0</v>
      </c>
      <c r="F11" s="26">
        <v>585336</v>
      </c>
      <c r="G11" s="26">
        <v>0</v>
      </c>
      <c r="H11" s="26">
        <v>0</v>
      </c>
      <c r="I11" s="26">
        <v>0</v>
      </c>
      <c r="J11" s="26">
        <v>585336</v>
      </c>
      <c r="K11" s="26">
        <v>80598</v>
      </c>
      <c r="L11" s="26">
        <v>504738</v>
      </c>
      <c r="M11" s="26">
        <v>246958</v>
      </c>
      <c r="N11" s="26">
        <v>0</v>
      </c>
      <c r="O11" s="26">
        <v>0</v>
      </c>
      <c r="P11" s="26">
        <v>0</v>
      </c>
      <c r="Q11" s="26">
        <v>751695</v>
      </c>
    </row>
    <row r="12" spans="2:17" ht="24.75" customHeight="1" x14ac:dyDescent="0.3">
      <c r="B12" s="25" t="s">
        <v>21</v>
      </c>
      <c r="C12" s="26">
        <v>0</v>
      </c>
      <c r="D12" s="26">
        <v>102383</v>
      </c>
      <c r="E12" s="26">
        <v>0</v>
      </c>
      <c r="F12" s="26">
        <v>102383</v>
      </c>
      <c r="G12" s="26">
        <v>419615</v>
      </c>
      <c r="H12" s="26">
        <v>0</v>
      </c>
      <c r="I12" s="26">
        <v>419615</v>
      </c>
      <c r="J12" s="26">
        <v>-317232</v>
      </c>
      <c r="K12" s="26">
        <v>-9572</v>
      </c>
      <c r="L12" s="26">
        <v>-307659</v>
      </c>
      <c r="M12" s="26">
        <v>32810</v>
      </c>
      <c r="N12" s="26">
        <v>0</v>
      </c>
      <c r="O12" s="26">
        <v>-12499</v>
      </c>
      <c r="P12" s="26">
        <v>0</v>
      </c>
      <c r="Q12" s="26">
        <v>-262350</v>
      </c>
    </row>
    <row r="13" spans="2:17" ht="24.75" customHeight="1" x14ac:dyDescent="0.3">
      <c r="B13" s="25" t="s">
        <v>22</v>
      </c>
      <c r="C13" s="26">
        <v>329154</v>
      </c>
      <c r="D13" s="26">
        <v>0</v>
      </c>
      <c r="E13" s="26">
        <v>0</v>
      </c>
      <c r="F13" s="26">
        <v>329154</v>
      </c>
      <c r="G13" s="26">
        <v>0</v>
      </c>
      <c r="H13" s="26">
        <v>0</v>
      </c>
      <c r="I13" s="26">
        <v>0</v>
      </c>
      <c r="J13" s="26">
        <v>329154</v>
      </c>
      <c r="K13" s="26">
        <v>0</v>
      </c>
      <c r="L13" s="26">
        <v>329154</v>
      </c>
      <c r="M13" s="26">
        <v>0</v>
      </c>
      <c r="N13" s="26">
        <v>0</v>
      </c>
      <c r="O13" s="26">
        <v>0</v>
      </c>
      <c r="P13" s="26">
        <v>0</v>
      </c>
      <c r="Q13" s="26">
        <v>329154</v>
      </c>
    </row>
    <row r="14" spans="2:17" ht="24.75" customHeight="1" x14ac:dyDescent="0.3">
      <c r="B14" s="25" t="s">
        <v>23</v>
      </c>
      <c r="C14" s="26">
        <v>16935</v>
      </c>
      <c r="D14" s="26">
        <v>0</v>
      </c>
      <c r="E14" s="26">
        <v>0</v>
      </c>
      <c r="F14" s="26">
        <v>16935</v>
      </c>
      <c r="G14" s="26">
        <v>0</v>
      </c>
      <c r="H14" s="26">
        <v>0</v>
      </c>
      <c r="I14" s="26">
        <v>0</v>
      </c>
      <c r="J14" s="26">
        <v>16935</v>
      </c>
      <c r="K14" s="26">
        <v>0</v>
      </c>
      <c r="L14" s="26">
        <v>16935</v>
      </c>
      <c r="M14" s="26">
        <v>526734</v>
      </c>
      <c r="N14" s="26">
        <v>0</v>
      </c>
      <c r="O14" s="26">
        <v>0</v>
      </c>
      <c r="P14" s="26">
        <v>1000</v>
      </c>
      <c r="Q14" s="26">
        <v>542669</v>
      </c>
    </row>
    <row r="15" spans="2:17" ht="24.75" customHeight="1" x14ac:dyDescent="0.3">
      <c r="B15" s="25" t="s">
        <v>24</v>
      </c>
      <c r="C15" s="26">
        <v>103159</v>
      </c>
      <c r="D15" s="26">
        <v>137966</v>
      </c>
      <c r="E15" s="26">
        <v>35919</v>
      </c>
      <c r="F15" s="26">
        <v>277044</v>
      </c>
      <c r="G15" s="26">
        <v>0</v>
      </c>
      <c r="H15" s="26">
        <v>105331</v>
      </c>
      <c r="I15" s="26">
        <v>108261</v>
      </c>
      <c r="J15" s="26">
        <v>168783</v>
      </c>
      <c r="K15" s="26">
        <v>27916</v>
      </c>
      <c r="L15" s="26">
        <v>140867</v>
      </c>
      <c r="M15" s="26">
        <v>731479</v>
      </c>
      <c r="N15" s="26">
        <v>0</v>
      </c>
      <c r="O15" s="26">
        <v>0</v>
      </c>
      <c r="P15" s="26">
        <v>0</v>
      </c>
      <c r="Q15" s="26">
        <v>872346</v>
      </c>
    </row>
    <row r="16" spans="2:17" ht="24.75" customHeight="1" x14ac:dyDescent="0.3">
      <c r="B16" s="25" t="s">
        <v>25</v>
      </c>
      <c r="C16" s="26">
        <v>13610</v>
      </c>
      <c r="D16" s="26">
        <v>149510</v>
      </c>
      <c r="E16" s="26">
        <v>0</v>
      </c>
      <c r="F16" s="26">
        <v>163120</v>
      </c>
      <c r="G16" s="26">
        <v>0</v>
      </c>
      <c r="H16" s="26">
        <v>42073</v>
      </c>
      <c r="I16" s="26">
        <v>139250</v>
      </c>
      <c r="J16" s="26">
        <v>23870</v>
      </c>
      <c r="K16" s="26">
        <v>0</v>
      </c>
      <c r="L16" s="26">
        <v>23870</v>
      </c>
      <c r="M16" s="26">
        <v>461593</v>
      </c>
      <c r="N16" s="26">
        <v>0</v>
      </c>
      <c r="O16" s="26">
        <v>0</v>
      </c>
      <c r="P16" s="26">
        <v>0</v>
      </c>
      <c r="Q16" s="26">
        <v>485463</v>
      </c>
    </row>
    <row r="17" spans="2:17" ht="24.75" customHeight="1" x14ac:dyDescent="0.3">
      <c r="B17" s="25" t="s">
        <v>26</v>
      </c>
      <c r="C17" s="26">
        <v>0</v>
      </c>
      <c r="D17" s="26">
        <v>232192</v>
      </c>
      <c r="E17" s="26">
        <v>0</v>
      </c>
      <c r="F17" s="26">
        <v>232192</v>
      </c>
      <c r="G17" s="26">
        <v>197401</v>
      </c>
      <c r="H17" s="26">
        <v>0</v>
      </c>
      <c r="I17" s="26">
        <v>197401</v>
      </c>
      <c r="J17" s="26">
        <v>34791</v>
      </c>
      <c r="K17" s="26">
        <v>9612</v>
      </c>
      <c r="L17" s="26">
        <v>25179</v>
      </c>
      <c r="M17" s="26">
        <v>811994</v>
      </c>
      <c r="N17" s="26">
        <v>0</v>
      </c>
      <c r="O17" s="26">
        <v>41328</v>
      </c>
      <c r="P17" s="26">
        <v>251477</v>
      </c>
      <c r="Q17" s="26">
        <v>544368</v>
      </c>
    </row>
    <row r="18" spans="2:17" ht="24.75" customHeight="1" x14ac:dyDescent="0.3">
      <c r="B18" s="25" t="s">
        <v>27</v>
      </c>
      <c r="C18" s="26">
        <v>1071336</v>
      </c>
      <c r="D18" s="26">
        <v>0</v>
      </c>
      <c r="E18" s="26">
        <v>2638</v>
      </c>
      <c r="F18" s="26">
        <v>1073974</v>
      </c>
      <c r="G18" s="26">
        <v>0</v>
      </c>
      <c r="H18" s="26">
        <v>0</v>
      </c>
      <c r="I18" s="26">
        <v>0</v>
      </c>
      <c r="J18" s="26">
        <v>1073974</v>
      </c>
      <c r="K18" s="26">
        <v>350745</v>
      </c>
      <c r="L18" s="26">
        <v>723230</v>
      </c>
      <c r="M18" s="26">
        <v>1089453</v>
      </c>
      <c r="N18" s="26">
        <v>27776</v>
      </c>
      <c r="O18" s="26">
        <v>0</v>
      </c>
      <c r="P18" s="26">
        <v>0</v>
      </c>
      <c r="Q18" s="26">
        <v>1784907</v>
      </c>
    </row>
    <row r="19" spans="2:17" ht="24.75" customHeight="1" x14ac:dyDescent="0.3">
      <c r="B19" s="25" t="s">
        <v>28</v>
      </c>
      <c r="C19" s="26">
        <v>182035</v>
      </c>
      <c r="D19" s="26">
        <v>0</v>
      </c>
      <c r="E19" s="26">
        <v>0</v>
      </c>
      <c r="F19" s="26">
        <v>182035</v>
      </c>
      <c r="G19" s="26">
        <v>0</v>
      </c>
      <c r="H19" s="26">
        <v>0</v>
      </c>
      <c r="I19" s="26">
        <v>0</v>
      </c>
      <c r="J19" s="26">
        <v>182035</v>
      </c>
      <c r="K19" s="26">
        <v>54611</v>
      </c>
      <c r="L19" s="26">
        <v>127425</v>
      </c>
      <c r="M19" s="26">
        <v>441141</v>
      </c>
      <c r="N19" s="26">
        <v>0</v>
      </c>
      <c r="O19" s="26">
        <v>0</v>
      </c>
      <c r="P19" s="26">
        <v>0</v>
      </c>
      <c r="Q19" s="26">
        <v>568566</v>
      </c>
    </row>
    <row r="20" spans="2:17" ht="24.75" customHeight="1" x14ac:dyDescent="0.3">
      <c r="B20" s="25" t="s">
        <v>29</v>
      </c>
      <c r="C20" s="26">
        <v>889484</v>
      </c>
      <c r="D20" s="26">
        <v>0</v>
      </c>
      <c r="E20" s="26">
        <v>0</v>
      </c>
      <c r="F20" s="26">
        <v>889484</v>
      </c>
      <c r="G20" s="26">
        <v>0</v>
      </c>
      <c r="H20" s="26">
        <v>118726</v>
      </c>
      <c r="I20" s="26">
        <v>118726</v>
      </c>
      <c r="J20" s="26">
        <v>770758</v>
      </c>
      <c r="K20" s="26">
        <v>193892</v>
      </c>
      <c r="L20" s="26">
        <v>576866</v>
      </c>
      <c r="M20" s="26">
        <v>2024681</v>
      </c>
      <c r="N20" s="26">
        <v>0</v>
      </c>
      <c r="O20" s="26">
        <v>0</v>
      </c>
      <c r="P20" s="26">
        <v>0</v>
      </c>
      <c r="Q20" s="26">
        <v>2601547</v>
      </c>
    </row>
    <row r="21" spans="2:17" ht="24.75" customHeight="1" x14ac:dyDescent="0.3">
      <c r="B21" s="25" t="s">
        <v>30</v>
      </c>
      <c r="C21" s="26">
        <v>266814</v>
      </c>
      <c r="D21" s="26">
        <v>847686</v>
      </c>
      <c r="E21" s="26">
        <v>0</v>
      </c>
      <c r="F21" s="26">
        <v>1114499</v>
      </c>
      <c r="G21" s="26">
        <v>0</v>
      </c>
      <c r="H21" s="26">
        <v>93332</v>
      </c>
      <c r="I21" s="26">
        <v>123707</v>
      </c>
      <c r="J21" s="26">
        <v>990792</v>
      </c>
      <c r="K21" s="26">
        <v>317054</v>
      </c>
      <c r="L21" s="26">
        <v>673739</v>
      </c>
      <c r="M21" s="26">
        <v>2146658</v>
      </c>
      <c r="N21" s="26">
        <v>0</v>
      </c>
      <c r="O21" s="26">
        <v>0</v>
      </c>
      <c r="P21" s="26">
        <v>50000</v>
      </c>
      <c r="Q21" s="26">
        <v>2770397</v>
      </c>
    </row>
    <row r="22" spans="2:17" ht="24.75" customHeight="1" x14ac:dyDescent="0.3">
      <c r="B22" s="25" t="s">
        <v>31</v>
      </c>
      <c r="C22" s="26">
        <v>56727</v>
      </c>
      <c r="D22" s="26">
        <v>0</v>
      </c>
      <c r="E22" s="26">
        <v>27893</v>
      </c>
      <c r="F22" s="26">
        <v>84620</v>
      </c>
      <c r="G22" s="26">
        <v>0</v>
      </c>
      <c r="H22" s="26">
        <v>2333</v>
      </c>
      <c r="I22" s="26">
        <v>3641</v>
      </c>
      <c r="J22" s="26">
        <v>80979</v>
      </c>
      <c r="K22" s="26">
        <v>22880</v>
      </c>
      <c r="L22" s="26">
        <v>58099</v>
      </c>
      <c r="M22" s="26">
        <v>87108</v>
      </c>
      <c r="N22" s="26">
        <v>0</v>
      </c>
      <c r="O22" s="26">
        <v>0</v>
      </c>
      <c r="P22" s="26">
        <v>0</v>
      </c>
      <c r="Q22" s="26">
        <v>145208</v>
      </c>
    </row>
    <row r="23" spans="2:17" ht="24.75" customHeight="1" x14ac:dyDescent="0.3">
      <c r="B23" s="25" t="s">
        <v>32</v>
      </c>
      <c r="C23" s="26">
        <v>0</v>
      </c>
      <c r="D23" s="26">
        <v>29590</v>
      </c>
      <c r="E23" s="26">
        <v>1246</v>
      </c>
      <c r="F23" s="26">
        <v>30836</v>
      </c>
      <c r="G23" s="26">
        <v>110253</v>
      </c>
      <c r="H23" s="26">
        <v>0</v>
      </c>
      <c r="I23" s="26">
        <v>110684</v>
      </c>
      <c r="J23" s="26">
        <v>-79848</v>
      </c>
      <c r="K23" s="26">
        <v>-23954</v>
      </c>
      <c r="L23" s="26">
        <v>-55893</v>
      </c>
      <c r="M23" s="26">
        <v>-1336363</v>
      </c>
      <c r="N23" s="26">
        <v>0</v>
      </c>
      <c r="O23" s="26">
        <v>0</v>
      </c>
      <c r="P23" s="26">
        <v>0</v>
      </c>
      <c r="Q23" s="26">
        <v>-1392257</v>
      </c>
    </row>
    <row r="24" spans="2:17" ht="24.75" customHeight="1" x14ac:dyDescent="0.3">
      <c r="B24" s="25" t="s">
        <v>33</v>
      </c>
      <c r="C24" s="26">
        <v>2081579</v>
      </c>
      <c r="D24" s="26">
        <v>0</v>
      </c>
      <c r="E24" s="26">
        <v>0</v>
      </c>
      <c r="F24" s="26">
        <v>2081579</v>
      </c>
      <c r="G24" s="26">
        <v>0</v>
      </c>
      <c r="H24" s="26">
        <v>0</v>
      </c>
      <c r="I24" s="26">
        <v>0</v>
      </c>
      <c r="J24" s="26">
        <v>2081579</v>
      </c>
      <c r="K24" s="26">
        <v>491792</v>
      </c>
      <c r="L24" s="26">
        <v>1589787</v>
      </c>
      <c r="M24" s="26">
        <v>3530573</v>
      </c>
      <c r="N24" s="26">
        <v>0</v>
      </c>
      <c r="O24" s="26">
        <v>0</v>
      </c>
      <c r="P24" s="26">
        <v>0</v>
      </c>
      <c r="Q24" s="26">
        <v>5120360</v>
      </c>
    </row>
    <row r="25" spans="2:17" ht="24.75" customHeight="1" x14ac:dyDescent="0.3">
      <c r="B25" s="25" t="s">
        <v>34</v>
      </c>
      <c r="C25" s="26">
        <v>265344</v>
      </c>
      <c r="D25" s="26">
        <v>0</v>
      </c>
      <c r="E25" s="26">
        <v>53855</v>
      </c>
      <c r="F25" s="26">
        <v>319199</v>
      </c>
      <c r="G25" s="26">
        <v>0</v>
      </c>
      <c r="H25" s="26">
        <v>13289</v>
      </c>
      <c r="I25" s="26">
        <v>141502</v>
      </c>
      <c r="J25" s="26">
        <v>177697</v>
      </c>
      <c r="K25" s="26">
        <v>53309</v>
      </c>
      <c r="L25" s="26">
        <v>124388</v>
      </c>
      <c r="M25" s="26">
        <v>1858986</v>
      </c>
      <c r="N25" s="26">
        <v>0</v>
      </c>
      <c r="O25" s="26">
        <v>0</v>
      </c>
      <c r="P25" s="26">
        <v>0</v>
      </c>
      <c r="Q25" s="26">
        <v>1983374</v>
      </c>
    </row>
    <row r="26" spans="2:17" ht="24.75" customHeight="1" x14ac:dyDescent="0.3">
      <c r="B26" s="25" t="s">
        <v>35</v>
      </c>
      <c r="C26" s="26">
        <v>41617</v>
      </c>
      <c r="D26" s="26">
        <v>64108</v>
      </c>
      <c r="E26" s="26">
        <v>3929</v>
      </c>
      <c r="F26" s="26">
        <v>109654</v>
      </c>
      <c r="G26" s="26">
        <v>0</v>
      </c>
      <c r="H26" s="26">
        <v>76458</v>
      </c>
      <c r="I26" s="26">
        <v>110790</v>
      </c>
      <c r="J26" s="26">
        <v>-1136</v>
      </c>
      <c r="K26" s="26">
        <v>-645</v>
      </c>
      <c r="L26" s="26">
        <v>-491</v>
      </c>
      <c r="M26" s="26">
        <v>-160259</v>
      </c>
      <c r="N26" s="26">
        <v>0</v>
      </c>
      <c r="O26" s="26">
        <v>0</v>
      </c>
      <c r="P26" s="26">
        <v>0</v>
      </c>
      <c r="Q26" s="26">
        <v>-160750</v>
      </c>
    </row>
    <row r="27" spans="2:17" ht="24.75" customHeight="1" x14ac:dyDescent="0.3">
      <c r="B27" s="25" t="s">
        <v>36</v>
      </c>
      <c r="C27" s="26">
        <v>137746</v>
      </c>
      <c r="D27" s="26">
        <v>0</v>
      </c>
      <c r="E27" s="26">
        <v>0</v>
      </c>
      <c r="F27" s="26">
        <v>137746</v>
      </c>
      <c r="G27" s="26">
        <v>0</v>
      </c>
      <c r="H27" s="26">
        <v>0</v>
      </c>
      <c r="I27" s="26">
        <v>0</v>
      </c>
      <c r="J27" s="26">
        <v>137746</v>
      </c>
      <c r="K27" s="26">
        <v>0</v>
      </c>
      <c r="L27" s="26">
        <v>137746</v>
      </c>
      <c r="M27" s="26">
        <v>761937</v>
      </c>
      <c r="N27" s="26">
        <v>0</v>
      </c>
      <c r="O27" s="26">
        <v>0</v>
      </c>
      <c r="P27" s="26">
        <v>0</v>
      </c>
      <c r="Q27" s="26">
        <v>899683</v>
      </c>
    </row>
    <row r="28" spans="2:17" ht="24.75" customHeight="1" x14ac:dyDescent="0.3">
      <c r="B28" s="25" t="s">
        <v>37</v>
      </c>
      <c r="C28" s="26">
        <v>245528</v>
      </c>
      <c r="D28" s="26">
        <v>218600</v>
      </c>
      <c r="E28" s="26">
        <v>1768</v>
      </c>
      <c r="F28" s="26">
        <v>465897</v>
      </c>
      <c r="G28" s="26">
        <v>0</v>
      </c>
      <c r="H28" s="26">
        <v>3764</v>
      </c>
      <c r="I28" s="26">
        <v>37024</v>
      </c>
      <c r="J28" s="26">
        <v>428872</v>
      </c>
      <c r="K28" s="26">
        <v>128662</v>
      </c>
      <c r="L28" s="26">
        <v>300210</v>
      </c>
      <c r="M28" s="26">
        <v>0</v>
      </c>
      <c r="N28" s="26">
        <v>0</v>
      </c>
      <c r="O28" s="26">
        <v>0</v>
      </c>
      <c r="P28" s="26">
        <v>0</v>
      </c>
      <c r="Q28" s="26">
        <v>300210</v>
      </c>
    </row>
    <row r="29" spans="2:17" ht="24.75" customHeight="1" x14ac:dyDescent="0.3">
      <c r="B29" s="25" t="s">
        <v>38</v>
      </c>
      <c r="C29" s="26">
        <v>106428</v>
      </c>
      <c r="D29" s="26">
        <v>0</v>
      </c>
      <c r="E29" s="26">
        <v>519</v>
      </c>
      <c r="F29" s="26">
        <v>106947</v>
      </c>
      <c r="G29" s="26">
        <v>0</v>
      </c>
      <c r="H29" s="26">
        <v>63544</v>
      </c>
      <c r="I29" s="26">
        <v>79862</v>
      </c>
      <c r="J29" s="26">
        <v>27085</v>
      </c>
      <c r="K29" s="26">
        <v>8126</v>
      </c>
      <c r="L29" s="26">
        <v>18960</v>
      </c>
      <c r="M29" s="26">
        <v>340918</v>
      </c>
      <c r="N29" s="26">
        <v>20097</v>
      </c>
      <c r="O29" s="26">
        <v>0</v>
      </c>
      <c r="P29" s="26">
        <v>0</v>
      </c>
      <c r="Q29" s="26">
        <v>339781</v>
      </c>
    </row>
    <row r="30" spans="2:17" ht="24.75" customHeight="1" x14ac:dyDescent="0.3">
      <c r="B30" s="25" t="s">
        <v>196</v>
      </c>
      <c r="C30" s="26">
        <v>107189</v>
      </c>
      <c r="D30" s="26">
        <v>0</v>
      </c>
      <c r="E30" s="26">
        <v>0</v>
      </c>
      <c r="F30" s="26">
        <v>107189</v>
      </c>
      <c r="G30" s="26">
        <v>0</v>
      </c>
      <c r="H30" s="26">
        <v>0</v>
      </c>
      <c r="I30" s="26">
        <v>0</v>
      </c>
      <c r="J30" s="26">
        <v>107189</v>
      </c>
      <c r="K30" s="26">
        <v>32157</v>
      </c>
      <c r="L30" s="26">
        <v>75032</v>
      </c>
      <c r="M30" s="26">
        <v>364211</v>
      </c>
      <c r="N30" s="26">
        <v>0</v>
      </c>
      <c r="O30" s="26">
        <v>0</v>
      </c>
      <c r="P30" s="26">
        <v>0</v>
      </c>
      <c r="Q30" s="26">
        <v>439243</v>
      </c>
    </row>
    <row r="31" spans="2:17" ht="24.75" customHeight="1" x14ac:dyDescent="0.3">
      <c r="B31" s="25" t="s">
        <v>197</v>
      </c>
      <c r="C31" s="26">
        <v>0</v>
      </c>
      <c r="D31" s="26">
        <v>0</v>
      </c>
      <c r="E31" s="26">
        <v>0</v>
      </c>
      <c r="F31" s="26">
        <v>0</v>
      </c>
      <c r="G31" s="26">
        <v>0</v>
      </c>
      <c r="H31" s="26">
        <v>0</v>
      </c>
      <c r="I31" s="26">
        <v>0</v>
      </c>
      <c r="J31" s="26">
        <v>0</v>
      </c>
      <c r="K31" s="26">
        <v>0</v>
      </c>
      <c r="L31" s="26">
        <v>0</v>
      </c>
      <c r="M31" s="26">
        <v>0</v>
      </c>
      <c r="N31" s="26">
        <v>0</v>
      </c>
      <c r="O31" s="26">
        <v>0</v>
      </c>
      <c r="P31" s="26">
        <v>0</v>
      </c>
      <c r="Q31" s="26">
        <v>0</v>
      </c>
    </row>
    <row r="32" spans="2:17" ht="24.75" customHeight="1" x14ac:dyDescent="0.3">
      <c r="B32" s="25" t="s">
        <v>214</v>
      </c>
      <c r="C32" s="26">
        <v>0</v>
      </c>
      <c r="D32" s="26">
        <v>2138</v>
      </c>
      <c r="E32" s="26">
        <v>0</v>
      </c>
      <c r="F32" s="26">
        <v>2138</v>
      </c>
      <c r="G32" s="26">
        <v>-45171</v>
      </c>
      <c r="H32" s="26">
        <v>0</v>
      </c>
      <c r="I32" s="26">
        <v>-45171</v>
      </c>
      <c r="J32" s="26">
        <v>47310</v>
      </c>
      <c r="K32" s="26">
        <v>0</v>
      </c>
      <c r="L32" s="26">
        <v>47310</v>
      </c>
      <c r="M32" s="26">
        <v>0</v>
      </c>
      <c r="N32" s="26">
        <v>0</v>
      </c>
      <c r="O32" s="26">
        <v>0</v>
      </c>
      <c r="P32" s="26">
        <v>0</v>
      </c>
      <c r="Q32" s="26">
        <v>47310</v>
      </c>
    </row>
    <row r="33" spans="2:17" ht="24.75" customHeight="1" x14ac:dyDescent="0.3">
      <c r="B33" s="25" t="s">
        <v>198</v>
      </c>
      <c r="C33" s="26">
        <v>0</v>
      </c>
      <c r="D33" s="26">
        <v>0</v>
      </c>
      <c r="E33" s="26">
        <v>0</v>
      </c>
      <c r="F33" s="26">
        <v>0</v>
      </c>
      <c r="G33" s="26">
        <v>382808</v>
      </c>
      <c r="H33" s="26">
        <v>0</v>
      </c>
      <c r="I33" s="26">
        <v>382808</v>
      </c>
      <c r="J33" s="26">
        <v>-382808</v>
      </c>
      <c r="K33" s="26">
        <v>0</v>
      </c>
      <c r="L33" s="26">
        <v>-382808</v>
      </c>
      <c r="M33" s="26">
        <v>-1308155</v>
      </c>
      <c r="N33" s="26">
        <v>0</v>
      </c>
      <c r="O33" s="26">
        <v>0</v>
      </c>
      <c r="P33" s="26">
        <v>0</v>
      </c>
      <c r="Q33" s="26">
        <v>-1690963</v>
      </c>
    </row>
    <row r="34" spans="2:17" ht="24.75" customHeight="1" x14ac:dyDescent="0.3">
      <c r="B34" s="25" t="s">
        <v>199</v>
      </c>
      <c r="C34" s="26">
        <v>98771</v>
      </c>
      <c r="D34" s="26">
        <v>0</v>
      </c>
      <c r="E34" s="26">
        <v>0</v>
      </c>
      <c r="F34" s="26">
        <v>98771</v>
      </c>
      <c r="G34" s="26">
        <v>0</v>
      </c>
      <c r="H34" s="26">
        <v>0</v>
      </c>
      <c r="I34" s="26">
        <v>0</v>
      </c>
      <c r="J34" s="26">
        <v>98771</v>
      </c>
      <c r="K34" s="26">
        <v>29631</v>
      </c>
      <c r="L34" s="26">
        <v>69140</v>
      </c>
      <c r="M34" s="26">
        <v>149779</v>
      </c>
      <c r="N34" s="26">
        <v>0</v>
      </c>
      <c r="O34" s="26">
        <v>0</v>
      </c>
      <c r="P34" s="26">
        <v>0</v>
      </c>
      <c r="Q34" s="26">
        <v>218919</v>
      </c>
    </row>
    <row r="35" spans="2:17" ht="24.75" customHeight="1" x14ac:dyDescent="0.3">
      <c r="B35" s="25" t="s">
        <v>215</v>
      </c>
      <c r="C35" s="26">
        <v>97855</v>
      </c>
      <c r="D35" s="26">
        <v>0</v>
      </c>
      <c r="E35" s="26">
        <v>0</v>
      </c>
      <c r="F35" s="26">
        <v>97855</v>
      </c>
      <c r="G35" s="26">
        <v>0</v>
      </c>
      <c r="H35" s="26">
        <v>0</v>
      </c>
      <c r="I35" s="26">
        <v>0</v>
      </c>
      <c r="J35" s="26">
        <v>97855</v>
      </c>
      <c r="K35" s="26">
        <v>0</v>
      </c>
      <c r="L35" s="26">
        <v>97855</v>
      </c>
      <c r="M35" s="26">
        <v>-274293</v>
      </c>
      <c r="N35" s="26">
        <v>0</v>
      </c>
      <c r="O35" s="26">
        <v>0</v>
      </c>
      <c r="P35" s="26">
        <v>0</v>
      </c>
      <c r="Q35" s="26">
        <v>-176438</v>
      </c>
    </row>
    <row r="36" spans="2:17" ht="24.75" customHeight="1" x14ac:dyDescent="0.3">
      <c r="B36" s="25" t="s">
        <v>40</v>
      </c>
      <c r="C36" s="26">
        <v>0</v>
      </c>
      <c r="D36" s="26">
        <v>0</v>
      </c>
      <c r="E36" s="26">
        <v>56211</v>
      </c>
      <c r="F36" s="26">
        <v>56211</v>
      </c>
      <c r="G36" s="26">
        <v>27378</v>
      </c>
      <c r="H36" s="26">
        <v>37527</v>
      </c>
      <c r="I36" s="26">
        <v>64905</v>
      </c>
      <c r="J36" s="26">
        <v>-8694</v>
      </c>
      <c r="K36" s="26">
        <v>37792</v>
      </c>
      <c r="L36" s="26">
        <v>-46486</v>
      </c>
      <c r="M36" s="26">
        <v>-23154</v>
      </c>
      <c r="N36" s="26">
        <v>0</v>
      </c>
      <c r="O36" s="26">
        <v>0</v>
      </c>
      <c r="P36" s="26">
        <v>0</v>
      </c>
      <c r="Q36" s="26">
        <v>-69640</v>
      </c>
    </row>
    <row r="37" spans="2:17" ht="24.75" customHeight="1" x14ac:dyDescent="0.3">
      <c r="B37" s="25" t="s">
        <v>41</v>
      </c>
      <c r="C37" s="26">
        <v>98616</v>
      </c>
      <c r="D37" s="26">
        <v>186676</v>
      </c>
      <c r="E37" s="26">
        <v>23299</v>
      </c>
      <c r="F37" s="26">
        <v>308591</v>
      </c>
      <c r="G37" s="26">
        <v>0</v>
      </c>
      <c r="H37" s="26">
        <v>6103</v>
      </c>
      <c r="I37" s="26">
        <v>15236</v>
      </c>
      <c r="J37" s="26">
        <v>293355</v>
      </c>
      <c r="K37" s="26">
        <v>58104</v>
      </c>
      <c r="L37" s="26">
        <v>235252</v>
      </c>
      <c r="M37" s="26">
        <v>372332</v>
      </c>
      <c r="N37" s="26">
        <v>0</v>
      </c>
      <c r="O37" s="26">
        <v>0</v>
      </c>
      <c r="P37" s="26">
        <v>72000</v>
      </c>
      <c r="Q37" s="26">
        <v>535584</v>
      </c>
    </row>
    <row r="38" spans="2:17" ht="24.75" customHeight="1" x14ac:dyDescent="0.3">
      <c r="B38" s="25" t="s">
        <v>42</v>
      </c>
      <c r="C38" s="26">
        <v>171635</v>
      </c>
      <c r="D38" s="26">
        <v>0</v>
      </c>
      <c r="E38" s="26">
        <v>0</v>
      </c>
      <c r="F38" s="26">
        <v>171635</v>
      </c>
      <c r="G38" s="26">
        <v>0</v>
      </c>
      <c r="H38" s="26">
        <v>0</v>
      </c>
      <c r="I38" s="26">
        <v>0</v>
      </c>
      <c r="J38" s="26">
        <v>171635</v>
      </c>
      <c r="K38" s="26">
        <v>51491</v>
      </c>
      <c r="L38" s="26">
        <v>120145</v>
      </c>
      <c r="M38" s="26">
        <v>930673</v>
      </c>
      <c r="N38" s="26">
        <v>0</v>
      </c>
      <c r="O38" s="26">
        <v>0</v>
      </c>
      <c r="P38" s="26">
        <v>32884</v>
      </c>
      <c r="Q38" s="26">
        <v>1017934</v>
      </c>
    </row>
    <row r="39" spans="2:17" ht="24.75" customHeight="1" x14ac:dyDescent="0.3">
      <c r="B39" s="25" t="s">
        <v>43</v>
      </c>
      <c r="C39" s="26">
        <v>69122</v>
      </c>
      <c r="D39" s="26">
        <v>68301</v>
      </c>
      <c r="E39" s="26">
        <v>0</v>
      </c>
      <c r="F39" s="26">
        <v>137423</v>
      </c>
      <c r="G39" s="26">
        <v>0</v>
      </c>
      <c r="H39" s="26">
        <v>9163</v>
      </c>
      <c r="I39" s="26">
        <v>42078</v>
      </c>
      <c r="J39" s="26">
        <v>95345</v>
      </c>
      <c r="K39" s="26">
        <v>0</v>
      </c>
      <c r="L39" s="26">
        <v>95345</v>
      </c>
      <c r="M39" s="26">
        <v>57312</v>
      </c>
      <c r="N39" s="26">
        <v>0</v>
      </c>
      <c r="O39" s="26">
        <v>0</v>
      </c>
      <c r="P39" s="26">
        <v>0</v>
      </c>
      <c r="Q39" s="26">
        <v>152657</v>
      </c>
    </row>
    <row r="40" spans="2:17" ht="24.75" customHeight="1" x14ac:dyDescent="0.3">
      <c r="B40" s="25" t="s">
        <v>44</v>
      </c>
      <c r="C40" s="26">
        <v>14310</v>
      </c>
      <c r="D40" s="26">
        <v>24091</v>
      </c>
      <c r="E40" s="26">
        <v>17395</v>
      </c>
      <c r="F40" s="26">
        <v>55797</v>
      </c>
      <c r="G40" s="26">
        <v>0</v>
      </c>
      <c r="H40" s="26">
        <v>68862</v>
      </c>
      <c r="I40" s="26">
        <v>68862</v>
      </c>
      <c r="J40" s="26">
        <v>-13065</v>
      </c>
      <c r="K40" s="26">
        <v>0</v>
      </c>
      <c r="L40" s="26">
        <v>-13065</v>
      </c>
      <c r="M40" s="26">
        <v>0</v>
      </c>
      <c r="N40" s="26">
        <v>0</v>
      </c>
      <c r="O40" s="26">
        <v>0</v>
      </c>
      <c r="P40" s="26">
        <v>0</v>
      </c>
      <c r="Q40" s="26">
        <v>-13065</v>
      </c>
    </row>
    <row r="41" spans="2:17" ht="24.75" customHeight="1" x14ac:dyDescent="0.3">
      <c r="B41" s="25" t="s">
        <v>45</v>
      </c>
      <c r="C41" s="26">
        <v>308528</v>
      </c>
      <c r="D41" s="26">
        <v>1015619</v>
      </c>
      <c r="E41" s="26">
        <v>0</v>
      </c>
      <c r="F41" s="26">
        <v>1324148</v>
      </c>
      <c r="G41" s="26">
        <v>0</v>
      </c>
      <c r="H41" s="26">
        <v>0</v>
      </c>
      <c r="I41" s="26">
        <v>0</v>
      </c>
      <c r="J41" s="26">
        <v>1324148</v>
      </c>
      <c r="K41" s="26">
        <v>352476</v>
      </c>
      <c r="L41" s="26">
        <v>971672</v>
      </c>
      <c r="M41" s="26">
        <v>4787885</v>
      </c>
      <c r="N41" s="26">
        <v>291782</v>
      </c>
      <c r="O41" s="26">
        <v>0</v>
      </c>
      <c r="P41" s="26">
        <v>780000</v>
      </c>
      <c r="Q41" s="26">
        <v>4687775</v>
      </c>
    </row>
    <row r="42" spans="2:17" ht="24.75" customHeight="1" x14ac:dyDescent="0.3">
      <c r="B42" s="25" t="s">
        <v>46</v>
      </c>
      <c r="C42" s="26">
        <v>0</v>
      </c>
      <c r="D42" s="26">
        <v>0</v>
      </c>
      <c r="E42" s="26">
        <v>0</v>
      </c>
      <c r="F42" s="26">
        <v>0</v>
      </c>
      <c r="G42" s="26">
        <v>0</v>
      </c>
      <c r="H42" s="26">
        <v>0</v>
      </c>
      <c r="I42" s="26">
        <v>0</v>
      </c>
      <c r="J42" s="26">
        <v>0</v>
      </c>
      <c r="K42" s="26">
        <v>0</v>
      </c>
      <c r="L42" s="26">
        <v>0</v>
      </c>
      <c r="M42" s="26">
        <v>0</v>
      </c>
      <c r="N42" s="26">
        <v>0</v>
      </c>
      <c r="O42" s="26">
        <v>0</v>
      </c>
      <c r="P42" s="26">
        <v>0</v>
      </c>
      <c r="Q42" s="26">
        <v>0</v>
      </c>
    </row>
    <row r="43" spans="2:17" s="71" customFormat="1" ht="24.75" customHeight="1" x14ac:dyDescent="0.25">
      <c r="B43" s="72" t="s">
        <v>47</v>
      </c>
      <c r="C43" s="73">
        <f t="shared" ref="C43:Q43" si="0">SUM(C6:C42)</f>
        <v>7901739</v>
      </c>
      <c r="D43" s="73">
        <f t="shared" si="0"/>
        <v>4423039</v>
      </c>
      <c r="E43" s="73">
        <f t="shared" si="0"/>
        <v>264275</v>
      </c>
      <c r="F43" s="73">
        <f t="shared" si="0"/>
        <v>12589057</v>
      </c>
      <c r="G43" s="73">
        <f t="shared" si="0"/>
        <v>1319543</v>
      </c>
      <c r="H43" s="73">
        <f t="shared" si="0"/>
        <v>640505</v>
      </c>
      <c r="I43" s="73">
        <f t="shared" si="0"/>
        <v>2685176</v>
      </c>
      <c r="J43" s="73">
        <f t="shared" si="0"/>
        <v>9903880</v>
      </c>
      <c r="K43" s="73">
        <f t="shared" si="0"/>
        <v>2638639</v>
      </c>
      <c r="L43" s="73">
        <f t="shared" si="0"/>
        <v>7265250</v>
      </c>
      <c r="M43" s="73">
        <f t="shared" si="0"/>
        <v>24217945</v>
      </c>
      <c r="N43" s="73">
        <f t="shared" si="0"/>
        <v>339655</v>
      </c>
      <c r="O43" s="73">
        <f t="shared" si="0"/>
        <v>28829</v>
      </c>
      <c r="P43" s="73">
        <f t="shared" si="0"/>
        <v>1387361</v>
      </c>
      <c r="Q43" s="73">
        <f t="shared" si="0"/>
        <v>29727350</v>
      </c>
    </row>
    <row r="44" spans="2:17" s="71" customFormat="1" ht="24.75" customHeight="1" x14ac:dyDescent="0.25">
      <c r="B44" s="235" t="s">
        <v>48</v>
      </c>
      <c r="C44" s="236"/>
      <c r="D44" s="236"/>
      <c r="E44" s="236"/>
      <c r="F44" s="236"/>
      <c r="G44" s="236"/>
      <c r="H44" s="236"/>
      <c r="I44" s="236"/>
      <c r="J44" s="236"/>
      <c r="K44" s="236"/>
      <c r="L44" s="236"/>
      <c r="M44" s="236"/>
      <c r="N44" s="236"/>
      <c r="O44" s="236"/>
      <c r="P44" s="236"/>
      <c r="Q44" s="237"/>
    </row>
    <row r="45" spans="2:17" ht="24.75" customHeight="1" x14ac:dyDescent="0.3">
      <c r="B45" s="25" t="s">
        <v>49</v>
      </c>
      <c r="C45" s="26">
        <v>0</v>
      </c>
      <c r="D45" s="26">
        <v>44063</v>
      </c>
      <c r="E45" s="26">
        <v>0</v>
      </c>
      <c r="F45" s="26">
        <v>44063</v>
      </c>
      <c r="G45" s="26">
        <v>19152</v>
      </c>
      <c r="H45" s="26">
        <v>113572</v>
      </c>
      <c r="I45" s="26">
        <v>132724</v>
      </c>
      <c r="J45" s="26">
        <v>-88660</v>
      </c>
      <c r="K45" s="26">
        <v>-36418</v>
      </c>
      <c r="L45" s="26">
        <v>-52242</v>
      </c>
      <c r="M45" s="26">
        <v>308578</v>
      </c>
      <c r="N45" s="26">
        <v>0</v>
      </c>
      <c r="O45" s="26">
        <v>0</v>
      </c>
      <c r="P45" s="26">
        <v>0</v>
      </c>
      <c r="Q45" s="26">
        <v>256335</v>
      </c>
    </row>
    <row r="46" spans="2:17" ht="24.75" customHeight="1" x14ac:dyDescent="0.3">
      <c r="B46" s="25" t="s">
        <v>68</v>
      </c>
      <c r="C46" s="26">
        <v>122595</v>
      </c>
      <c r="D46" s="26">
        <v>485631</v>
      </c>
      <c r="E46" s="26">
        <v>7788</v>
      </c>
      <c r="F46" s="26">
        <v>616013</v>
      </c>
      <c r="G46" s="26">
        <v>0</v>
      </c>
      <c r="H46" s="26">
        <v>0</v>
      </c>
      <c r="I46" s="26">
        <v>49828</v>
      </c>
      <c r="J46" s="26">
        <v>566186</v>
      </c>
      <c r="K46" s="26">
        <v>137261</v>
      </c>
      <c r="L46" s="26">
        <v>428924</v>
      </c>
      <c r="M46" s="26">
        <v>1283536</v>
      </c>
      <c r="N46" s="26">
        <v>-98283</v>
      </c>
      <c r="O46" s="26">
        <v>0</v>
      </c>
      <c r="P46" s="26">
        <v>60000</v>
      </c>
      <c r="Q46" s="26">
        <v>1750744</v>
      </c>
    </row>
    <row r="47" spans="2:17" ht="24.75" customHeight="1" x14ac:dyDescent="0.3">
      <c r="B47" s="25" t="s">
        <v>50</v>
      </c>
      <c r="C47" s="26">
        <v>3136939</v>
      </c>
      <c r="D47" s="26">
        <v>0</v>
      </c>
      <c r="E47" s="26">
        <v>62351</v>
      </c>
      <c r="F47" s="26">
        <v>3199290</v>
      </c>
      <c r="G47" s="26">
        <v>0</v>
      </c>
      <c r="H47" s="26">
        <v>168554</v>
      </c>
      <c r="I47" s="26">
        <v>168554</v>
      </c>
      <c r="J47" s="26">
        <v>3030736</v>
      </c>
      <c r="K47" s="26">
        <v>654618</v>
      </c>
      <c r="L47" s="26">
        <v>2376117</v>
      </c>
      <c r="M47" s="26">
        <v>18226843</v>
      </c>
      <c r="N47" s="26">
        <v>0</v>
      </c>
      <c r="O47" s="26">
        <v>0</v>
      </c>
      <c r="P47" s="26">
        <v>559959</v>
      </c>
      <c r="Q47" s="26">
        <v>20043001</v>
      </c>
    </row>
    <row r="48" spans="2:17" s="71" customFormat="1" ht="24.75" customHeight="1" x14ac:dyDescent="0.25">
      <c r="B48" s="72" t="s">
        <v>47</v>
      </c>
      <c r="C48" s="73">
        <f>SUM(C45:C47)</f>
        <v>3259534</v>
      </c>
      <c r="D48" s="73">
        <f t="shared" ref="D48:Q48" si="1">SUM(D45:D47)</f>
        <v>529694</v>
      </c>
      <c r="E48" s="73">
        <f t="shared" si="1"/>
        <v>70139</v>
      </c>
      <c r="F48" s="73">
        <f t="shared" si="1"/>
        <v>3859366</v>
      </c>
      <c r="G48" s="73">
        <f t="shared" si="1"/>
        <v>19152</v>
      </c>
      <c r="H48" s="73">
        <f t="shared" si="1"/>
        <v>282126</v>
      </c>
      <c r="I48" s="73">
        <f t="shared" si="1"/>
        <v>351106</v>
      </c>
      <c r="J48" s="73">
        <f t="shared" si="1"/>
        <v>3508262</v>
      </c>
      <c r="K48" s="73">
        <f t="shared" si="1"/>
        <v>755461</v>
      </c>
      <c r="L48" s="73">
        <f t="shared" si="1"/>
        <v>2752799</v>
      </c>
      <c r="M48" s="73">
        <f t="shared" si="1"/>
        <v>19818957</v>
      </c>
      <c r="N48" s="73">
        <f t="shared" si="1"/>
        <v>-98283</v>
      </c>
      <c r="O48" s="73">
        <f t="shared" si="1"/>
        <v>0</v>
      </c>
      <c r="P48" s="73">
        <f t="shared" si="1"/>
        <v>619959</v>
      </c>
      <c r="Q48" s="73">
        <f t="shared" si="1"/>
        <v>22050080</v>
      </c>
    </row>
    <row r="49" spans="1:17" s="71" customFormat="1" ht="24.75" customHeight="1" x14ac:dyDescent="0.25">
      <c r="B49" s="72" t="s">
        <v>51</v>
      </c>
      <c r="C49" s="74">
        <f>C43+C48</f>
        <v>11161273</v>
      </c>
      <c r="D49" s="74">
        <f t="shared" ref="D49:Q49" si="2">D43+D48</f>
        <v>4952733</v>
      </c>
      <c r="E49" s="74">
        <f t="shared" si="2"/>
        <v>334414</v>
      </c>
      <c r="F49" s="74">
        <f t="shared" si="2"/>
        <v>16448423</v>
      </c>
      <c r="G49" s="74">
        <f t="shared" si="2"/>
        <v>1338695</v>
      </c>
      <c r="H49" s="74">
        <f t="shared" si="2"/>
        <v>922631</v>
      </c>
      <c r="I49" s="74">
        <f t="shared" si="2"/>
        <v>3036282</v>
      </c>
      <c r="J49" s="74">
        <f t="shared" si="2"/>
        <v>13412142</v>
      </c>
      <c r="K49" s="74">
        <f t="shared" si="2"/>
        <v>3394100</v>
      </c>
      <c r="L49" s="74">
        <f t="shared" si="2"/>
        <v>10018049</v>
      </c>
      <c r="M49" s="74">
        <f t="shared" si="2"/>
        <v>44036902</v>
      </c>
      <c r="N49" s="74">
        <f t="shared" si="2"/>
        <v>241372</v>
      </c>
      <c r="O49" s="74">
        <f t="shared" si="2"/>
        <v>28829</v>
      </c>
      <c r="P49" s="74">
        <f t="shared" si="2"/>
        <v>2007320</v>
      </c>
      <c r="Q49" s="74">
        <f t="shared" si="2"/>
        <v>51777430</v>
      </c>
    </row>
    <row r="50" spans="1:17" ht="19.5" customHeight="1" x14ac:dyDescent="0.25">
      <c r="A50" s="28"/>
      <c r="B50" s="238" t="s">
        <v>52</v>
      </c>
      <c r="C50" s="238"/>
      <c r="D50" s="238"/>
      <c r="E50" s="238"/>
      <c r="F50" s="238"/>
      <c r="G50" s="238"/>
      <c r="H50" s="238"/>
      <c r="I50" s="238"/>
      <c r="J50" s="238"/>
      <c r="K50" s="238"/>
      <c r="L50" s="238"/>
      <c r="M50" s="238"/>
      <c r="N50" s="238"/>
      <c r="O50" s="238"/>
      <c r="P50" s="238"/>
      <c r="Q50" s="238"/>
    </row>
  </sheetData>
  <sheetProtection password="E931" sheet="1" objects="1" scenarios="1"/>
  <sortState ref="B6:Q41">
    <sortCondition ref="B6:B41"/>
  </sortState>
  <mergeCells count="4">
    <mergeCell ref="B3:Q3"/>
    <mergeCell ref="B44:Q44"/>
    <mergeCell ref="B50:Q50"/>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S40"/>
  <sheetViews>
    <sheetView showGridLines="0" zoomScale="80" zoomScaleNormal="80" workbookViewId="0">
      <selection activeCell="A9" sqref="A9"/>
    </sheetView>
  </sheetViews>
  <sheetFormatPr defaultColWidth="13.85546875" defaultRowHeight="15" x14ac:dyDescent="0.25"/>
  <cols>
    <col min="1" max="1" width="13.85546875" style="11"/>
    <col min="2" max="2" width="46.7109375" style="24" customWidth="1"/>
    <col min="3" max="3" width="24" style="11" customWidth="1"/>
    <col min="4" max="9" width="19.28515625" style="11" customWidth="1"/>
    <col min="10" max="12" width="17.5703125" style="11" customWidth="1"/>
    <col min="13" max="13" width="19.28515625" style="11" customWidth="1"/>
    <col min="14" max="14" width="17.5703125" style="11" customWidth="1"/>
    <col min="15" max="15" width="18.7109375" style="11" customWidth="1"/>
    <col min="16" max="16" width="17.5703125" style="11" customWidth="1"/>
    <col min="17" max="17" width="19.42578125" style="11" customWidth="1"/>
    <col min="18" max="16384" width="13.85546875" style="11"/>
  </cols>
  <sheetData>
    <row r="1" spans="2:17" ht="22.5" customHeight="1" x14ac:dyDescent="0.25"/>
    <row r="2" spans="2:17" ht="7.5" customHeight="1" x14ac:dyDescent="0.25"/>
    <row r="3" spans="2:17" s="75" customFormat="1" ht="23.25" customHeight="1" x14ac:dyDescent="0.2">
      <c r="B3" s="245" t="s">
        <v>296</v>
      </c>
      <c r="C3" s="245"/>
      <c r="D3" s="245"/>
      <c r="E3" s="245"/>
      <c r="F3" s="245"/>
      <c r="G3" s="245"/>
      <c r="H3" s="245"/>
      <c r="I3" s="245"/>
      <c r="J3" s="245"/>
      <c r="K3" s="245"/>
      <c r="L3" s="245"/>
      <c r="M3" s="245"/>
      <c r="N3" s="245"/>
      <c r="O3" s="245"/>
      <c r="P3" s="245"/>
      <c r="Q3" s="245"/>
    </row>
    <row r="4" spans="2:17" s="75" customFormat="1" ht="47.25" customHeight="1" x14ac:dyDescent="0.2">
      <c r="B4" s="76" t="s">
        <v>0</v>
      </c>
      <c r="C4" s="77" t="s">
        <v>1</v>
      </c>
      <c r="D4" s="77" t="s">
        <v>2</v>
      </c>
      <c r="E4" s="77" t="s">
        <v>3</v>
      </c>
      <c r="F4" s="77" t="s">
        <v>4</v>
      </c>
      <c r="G4" s="78" t="s">
        <v>5</v>
      </c>
      <c r="H4" s="78" t="s">
        <v>6</v>
      </c>
      <c r="I4" s="78" t="s">
        <v>7</v>
      </c>
      <c r="J4" s="78" t="s">
        <v>8</v>
      </c>
      <c r="K4" s="79" t="s">
        <v>9</v>
      </c>
      <c r="L4" s="79" t="s">
        <v>10</v>
      </c>
      <c r="M4" s="79" t="s">
        <v>11</v>
      </c>
      <c r="N4" s="79" t="s">
        <v>12</v>
      </c>
      <c r="O4" s="79" t="s">
        <v>13</v>
      </c>
      <c r="P4" s="79" t="s">
        <v>14</v>
      </c>
      <c r="Q4" s="79" t="s">
        <v>15</v>
      </c>
    </row>
    <row r="5" spans="2:17" s="75" customFormat="1" ht="33" customHeight="1" x14ac:dyDescent="0.2">
      <c r="B5" s="242" t="s">
        <v>16</v>
      </c>
      <c r="C5" s="243"/>
      <c r="D5" s="243"/>
      <c r="E5" s="243"/>
      <c r="F5" s="243"/>
      <c r="G5" s="243"/>
      <c r="H5" s="243"/>
      <c r="I5" s="243"/>
      <c r="J5" s="243"/>
      <c r="K5" s="243"/>
      <c r="L5" s="243"/>
      <c r="M5" s="243"/>
      <c r="N5" s="243"/>
      <c r="O5" s="243"/>
      <c r="P5" s="243"/>
      <c r="Q5" s="244"/>
    </row>
    <row r="6" spans="2:17" ht="33" customHeight="1" x14ac:dyDescent="0.3">
      <c r="B6" s="25" t="s">
        <v>53</v>
      </c>
      <c r="C6" s="26">
        <v>22000</v>
      </c>
      <c r="D6" s="26">
        <v>3307</v>
      </c>
      <c r="E6" s="26">
        <v>37528</v>
      </c>
      <c r="F6" s="26">
        <v>62836</v>
      </c>
      <c r="G6" s="26">
        <v>0</v>
      </c>
      <c r="H6" s="26">
        <v>0</v>
      </c>
      <c r="I6" s="26">
        <v>11583</v>
      </c>
      <c r="J6" s="26">
        <v>51253</v>
      </c>
      <c r="K6" s="26">
        <v>6455</v>
      </c>
      <c r="L6" s="26">
        <v>44798</v>
      </c>
      <c r="M6" s="26">
        <v>0</v>
      </c>
      <c r="N6" s="26">
        <v>0</v>
      </c>
      <c r="O6" s="26">
        <v>0</v>
      </c>
      <c r="P6" s="26">
        <v>0</v>
      </c>
      <c r="Q6" s="27">
        <v>44798</v>
      </c>
    </row>
    <row r="7" spans="2:17" ht="33" customHeight="1" x14ac:dyDescent="0.3">
      <c r="B7" s="25" t="s">
        <v>200</v>
      </c>
      <c r="C7" s="26">
        <v>0</v>
      </c>
      <c r="D7" s="26">
        <v>77385</v>
      </c>
      <c r="E7" s="26">
        <v>0</v>
      </c>
      <c r="F7" s="26">
        <v>77385</v>
      </c>
      <c r="G7" s="26">
        <v>0</v>
      </c>
      <c r="H7" s="26">
        <v>0</v>
      </c>
      <c r="I7" s="26">
        <v>0</v>
      </c>
      <c r="J7" s="26">
        <v>77385</v>
      </c>
      <c r="K7" s="26">
        <v>-194700</v>
      </c>
      <c r="L7" s="26">
        <v>272085</v>
      </c>
      <c r="M7" s="26">
        <v>0</v>
      </c>
      <c r="N7" s="26">
        <v>0</v>
      </c>
      <c r="O7" s="26">
        <v>0</v>
      </c>
      <c r="P7" s="26">
        <v>0</v>
      </c>
      <c r="Q7" s="27">
        <v>272085</v>
      </c>
    </row>
    <row r="8" spans="2:17" ht="33" customHeight="1" x14ac:dyDescent="0.3">
      <c r="B8" s="25" t="s">
        <v>211</v>
      </c>
      <c r="C8" s="26">
        <v>1225642</v>
      </c>
      <c r="D8" s="26">
        <v>315330</v>
      </c>
      <c r="E8" s="26">
        <v>0</v>
      </c>
      <c r="F8" s="26">
        <v>1540972</v>
      </c>
      <c r="G8" s="26">
        <v>0</v>
      </c>
      <c r="H8" s="26">
        <v>0</v>
      </c>
      <c r="I8" s="26">
        <v>0</v>
      </c>
      <c r="J8" s="26">
        <v>1540972</v>
      </c>
      <c r="K8" s="26">
        <v>0</v>
      </c>
      <c r="L8" s="26">
        <v>1540972</v>
      </c>
      <c r="M8" s="26">
        <v>0</v>
      </c>
      <c r="N8" s="26">
        <v>0</v>
      </c>
      <c r="O8" s="26">
        <v>0</v>
      </c>
      <c r="P8" s="26">
        <v>0</v>
      </c>
      <c r="Q8" s="27">
        <v>1540972</v>
      </c>
    </row>
    <row r="9" spans="2:17" ht="33" customHeight="1" x14ac:dyDescent="0.3">
      <c r="B9" s="25" t="s">
        <v>21</v>
      </c>
      <c r="C9" s="26">
        <v>0</v>
      </c>
      <c r="D9" s="26">
        <v>0</v>
      </c>
      <c r="E9" s="26">
        <v>0</v>
      </c>
      <c r="F9" s="26">
        <v>0</v>
      </c>
      <c r="G9" s="26">
        <v>0</v>
      </c>
      <c r="H9" s="26">
        <v>0</v>
      </c>
      <c r="I9" s="26">
        <v>0</v>
      </c>
      <c r="J9" s="26">
        <v>0</v>
      </c>
      <c r="K9" s="26">
        <v>0</v>
      </c>
      <c r="L9" s="26">
        <v>0</v>
      </c>
      <c r="M9" s="26">
        <v>461946</v>
      </c>
      <c r="N9" s="26">
        <v>4898</v>
      </c>
      <c r="O9" s="26">
        <v>0</v>
      </c>
      <c r="P9" s="26">
        <v>0</v>
      </c>
      <c r="Q9" s="27">
        <v>457048</v>
      </c>
    </row>
    <row r="10" spans="2:17" ht="33" customHeight="1" x14ac:dyDescent="0.3">
      <c r="B10" s="25" t="s">
        <v>54</v>
      </c>
      <c r="C10" s="26">
        <v>0</v>
      </c>
      <c r="D10" s="26">
        <v>0</v>
      </c>
      <c r="E10" s="26">
        <v>108731</v>
      </c>
      <c r="F10" s="26">
        <v>108731</v>
      </c>
      <c r="G10" s="26">
        <v>0</v>
      </c>
      <c r="H10" s="26">
        <v>0</v>
      </c>
      <c r="I10" s="26">
        <v>0</v>
      </c>
      <c r="J10" s="26">
        <v>108731</v>
      </c>
      <c r="K10" s="26">
        <v>0</v>
      </c>
      <c r="L10" s="26">
        <v>108731</v>
      </c>
      <c r="M10" s="26">
        <v>45023</v>
      </c>
      <c r="N10" s="26">
        <v>0</v>
      </c>
      <c r="O10" s="26">
        <v>0</v>
      </c>
      <c r="P10" s="26">
        <v>0</v>
      </c>
      <c r="Q10" s="27">
        <v>153753</v>
      </c>
    </row>
    <row r="11" spans="2:17" ht="33" customHeight="1" x14ac:dyDescent="0.3">
      <c r="B11" s="25" t="s">
        <v>55</v>
      </c>
      <c r="C11" s="26">
        <v>115000</v>
      </c>
      <c r="D11" s="26">
        <v>0</v>
      </c>
      <c r="E11" s="26">
        <v>0</v>
      </c>
      <c r="F11" s="26">
        <v>115000</v>
      </c>
      <c r="G11" s="26">
        <v>0</v>
      </c>
      <c r="H11" s="26">
        <v>0</v>
      </c>
      <c r="I11" s="26">
        <v>0</v>
      </c>
      <c r="J11" s="26">
        <v>115000</v>
      </c>
      <c r="K11" s="26">
        <v>0</v>
      </c>
      <c r="L11" s="26">
        <v>115000</v>
      </c>
      <c r="M11" s="26">
        <v>0</v>
      </c>
      <c r="N11" s="26">
        <v>0</v>
      </c>
      <c r="O11" s="26">
        <v>0</v>
      </c>
      <c r="P11" s="26">
        <v>0</v>
      </c>
      <c r="Q11" s="27">
        <v>115000</v>
      </c>
    </row>
    <row r="12" spans="2:17" ht="33" customHeight="1" x14ac:dyDescent="0.3">
      <c r="B12" s="25" t="s">
        <v>23</v>
      </c>
      <c r="C12" s="26">
        <v>0</v>
      </c>
      <c r="D12" s="26">
        <v>0</v>
      </c>
      <c r="E12" s="26">
        <v>-1513</v>
      </c>
      <c r="F12" s="26">
        <v>-1513</v>
      </c>
      <c r="G12" s="26">
        <v>0</v>
      </c>
      <c r="H12" s="26">
        <v>0</v>
      </c>
      <c r="I12" s="26">
        <v>0</v>
      </c>
      <c r="J12" s="26">
        <v>-1513</v>
      </c>
      <c r="K12" s="26">
        <v>0</v>
      </c>
      <c r="L12" s="26">
        <v>-1513</v>
      </c>
      <c r="M12" s="26">
        <v>151265</v>
      </c>
      <c r="N12" s="26">
        <v>0</v>
      </c>
      <c r="O12" s="26">
        <v>0</v>
      </c>
      <c r="P12" s="26">
        <v>0</v>
      </c>
      <c r="Q12" s="27">
        <v>149753</v>
      </c>
    </row>
    <row r="13" spans="2:17" ht="33" customHeight="1" x14ac:dyDescent="0.3">
      <c r="B13" s="25" t="s">
        <v>56</v>
      </c>
      <c r="C13" s="26">
        <v>0</v>
      </c>
      <c r="D13" s="26">
        <v>0</v>
      </c>
      <c r="E13" s="26">
        <v>0</v>
      </c>
      <c r="F13" s="26">
        <v>0</v>
      </c>
      <c r="G13" s="26">
        <v>0</v>
      </c>
      <c r="H13" s="26">
        <v>0</v>
      </c>
      <c r="I13" s="26">
        <v>0</v>
      </c>
      <c r="J13" s="26">
        <v>0</v>
      </c>
      <c r="K13" s="26">
        <v>14540</v>
      </c>
      <c r="L13" s="26">
        <v>-14540</v>
      </c>
      <c r="M13" s="26">
        <v>0</v>
      </c>
      <c r="N13" s="26">
        <v>-14540</v>
      </c>
      <c r="O13" s="26">
        <v>0</v>
      </c>
      <c r="P13" s="26">
        <v>0</v>
      </c>
      <c r="Q13" s="27">
        <v>0</v>
      </c>
    </row>
    <row r="14" spans="2:17" ht="33" customHeight="1" x14ac:dyDescent="0.3">
      <c r="B14" s="25" t="s">
        <v>57</v>
      </c>
      <c r="C14" s="26">
        <v>2664</v>
      </c>
      <c r="D14" s="26">
        <v>0</v>
      </c>
      <c r="E14" s="26">
        <v>0</v>
      </c>
      <c r="F14" s="26">
        <v>2664</v>
      </c>
      <c r="G14" s="26">
        <v>0</v>
      </c>
      <c r="H14" s="26">
        <v>0</v>
      </c>
      <c r="I14" s="26">
        <v>0</v>
      </c>
      <c r="J14" s="26">
        <v>2664</v>
      </c>
      <c r="K14" s="26">
        <v>799</v>
      </c>
      <c r="L14" s="26">
        <v>1865</v>
      </c>
      <c r="M14" s="26">
        <v>0</v>
      </c>
      <c r="N14" s="26">
        <v>0</v>
      </c>
      <c r="O14" s="26">
        <v>0</v>
      </c>
      <c r="P14" s="26">
        <v>0</v>
      </c>
      <c r="Q14" s="27">
        <v>1865</v>
      </c>
    </row>
    <row r="15" spans="2:17" ht="33" customHeight="1" x14ac:dyDescent="0.3">
      <c r="B15" s="25" t="s">
        <v>58</v>
      </c>
      <c r="C15" s="26">
        <v>130470</v>
      </c>
      <c r="D15" s="26">
        <v>0</v>
      </c>
      <c r="E15" s="26">
        <v>0</v>
      </c>
      <c r="F15" s="26">
        <v>130470</v>
      </c>
      <c r="G15" s="26">
        <v>0</v>
      </c>
      <c r="H15" s="26">
        <v>0</v>
      </c>
      <c r="I15" s="26">
        <v>0</v>
      </c>
      <c r="J15" s="26">
        <v>130470</v>
      </c>
      <c r="K15" s="26">
        <v>0</v>
      </c>
      <c r="L15" s="26">
        <v>130470</v>
      </c>
      <c r="M15" s="26">
        <v>0</v>
      </c>
      <c r="N15" s="26">
        <v>0</v>
      </c>
      <c r="O15" s="26">
        <v>0</v>
      </c>
      <c r="P15" s="26">
        <v>0</v>
      </c>
      <c r="Q15" s="27">
        <v>130470</v>
      </c>
    </row>
    <row r="16" spans="2:17" ht="33" customHeight="1" x14ac:dyDescent="0.3">
      <c r="B16" s="25" t="s">
        <v>59</v>
      </c>
      <c r="C16" s="26">
        <v>425920</v>
      </c>
      <c r="D16" s="26">
        <v>106211</v>
      </c>
      <c r="E16" s="26">
        <v>0</v>
      </c>
      <c r="F16" s="26">
        <v>532131</v>
      </c>
      <c r="G16" s="26">
        <v>0</v>
      </c>
      <c r="H16" s="26">
        <v>127</v>
      </c>
      <c r="I16" s="26">
        <v>127</v>
      </c>
      <c r="J16" s="26">
        <v>532005</v>
      </c>
      <c r="K16" s="26">
        <v>155101</v>
      </c>
      <c r="L16" s="26">
        <v>376903</v>
      </c>
      <c r="M16" s="26">
        <v>1916532</v>
      </c>
      <c r="N16" s="26">
        <v>0</v>
      </c>
      <c r="O16" s="26">
        <v>0</v>
      </c>
      <c r="P16" s="26">
        <v>0</v>
      </c>
      <c r="Q16" s="27">
        <v>2293435</v>
      </c>
    </row>
    <row r="17" spans="2:19" ht="33" customHeight="1" x14ac:dyDescent="0.3">
      <c r="B17" s="25" t="s">
        <v>60</v>
      </c>
      <c r="C17" s="26">
        <v>923206</v>
      </c>
      <c r="D17" s="26">
        <v>0</v>
      </c>
      <c r="E17" s="26">
        <v>0</v>
      </c>
      <c r="F17" s="26">
        <v>923206</v>
      </c>
      <c r="G17" s="26">
        <v>0</v>
      </c>
      <c r="H17" s="26">
        <v>0</v>
      </c>
      <c r="I17" s="26">
        <v>0</v>
      </c>
      <c r="J17" s="26">
        <v>923206</v>
      </c>
      <c r="K17" s="26">
        <v>276962</v>
      </c>
      <c r="L17" s="26">
        <v>646244</v>
      </c>
      <c r="M17" s="26">
        <v>1010866</v>
      </c>
      <c r="N17" s="26">
        <v>0</v>
      </c>
      <c r="O17" s="26">
        <v>0</v>
      </c>
      <c r="P17" s="26">
        <v>0</v>
      </c>
      <c r="Q17" s="27">
        <v>1657110</v>
      </c>
    </row>
    <row r="18" spans="2:19" ht="33" customHeight="1" x14ac:dyDescent="0.3">
      <c r="B18" s="25" t="s">
        <v>61</v>
      </c>
      <c r="C18" s="26">
        <v>60000</v>
      </c>
      <c r="D18" s="26">
        <v>0</v>
      </c>
      <c r="E18" s="26">
        <v>0</v>
      </c>
      <c r="F18" s="26">
        <v>60000</v>
      </c>
      <c r="G18" s="26">
        <v>0</v>
      </c>
      <c r="H18" s="26">
        <v>0</v>
      </c>
      <c r="I18" s="26">
        <v>0</v>
      </c>
      <c r="J18" s="26">
        <v>60000</v>
      </c>
      <c r="K18" s="26">
        <v>0</v>
      </c>
      <c r="L18" s="26">
        <v>60000</v>
      </c>
      <c r="M18" s="26">
        <v>69440</v>
      </c>
      <c r="N18" s="26">
        <v>0</v>
      </c>
      <c r="O18" s="26">
        <v>0</v>
      </c>
      <c r="P18" s="26">
        <v>55880</v>
      </c>
      <c r="Q18" s="27">
        <v>73560</v>
      </c>
    </row>
    <row r="19" spans="2:19" ht="33" customHeight="1" x14ac:dyDescent="0.3">
      <c r="B19" s="25" t="s">
        <v>185</v>
      </c>
      <c r="C19" s="26">
        <v>0</v>
      </c>
      <c r="D19" s="26">
        <v>9662</v>
      </c>
      <c r="E19" s="26">
        <v>0</v>
      </c>
      <c r="F19" s="26">
        <v>9662</v>
      </c>
      <c r="G19" s="26">
        <v>0</v>
      </c>
      <c r="H19" s="26">
        <v>9365</v>
      </c>
      <c r="I19" s="26">
        <v>9365</v>
      </c>
      <c r="J19" s="26">
        <v>297</v>
      </c>
      <c r="K19" s="26">
        <v>0</v>
      </c>
      <c r="L19" s="26">
        <v>297</v>
      </c>
      <c r="M19" s="26">
        <v>0</v>
      </c>
      <c r="N19" s="26">
        <v>0</v>
      </c>
      <c r="O19" s="26">
        <v>0</v>
      </c>
      <c r="P19" s="26">
        <v>0</v>
      </c>
      <c r="Q19" s="27">
        <v>297</v>
      </c>
    </row>
    <row r="20" spans="2:19" ht="33" customHeight="1" x14ac:dyDescent="0.3">
      <c r="B20" s="25" t="s">
        <v>190</v>
      </c>
      <c r="C20" s="26">
        <v>0</v>
      </c>
      <c r="D20" s="26">
        <v>0</v>
      </c>
      <c r="E20" s="26">
        <v>611020</v>
      </c>
      <c r="F20" s="26">
        <v>611020</v>
      </c>
      <c r="G20" s="26">
        <v>0</v>
      </c>
      <c r="H20" s="26">
        <v>0</v>
      </c>
      <c r="I20" s="26">
        <v>0</v>
      </c>
      <c r="J20" s="26">
        <v>611020</v>
      </c>
      <c r="K20" s="26">
        <v>36603</v>
      </c>
      <c r="L20" s="26">
        <v>574417</v>
      </c>
      <c r="M20" s="26">
        <v>-339121</v>
      </c>
      <c r="N20" s="26">
        <v>550760</v>
      </c>
      <c r="O20" s="26">
        <v>0</v>
      </c>
      <c r="P20" s="26">
        <v>0</v>
      </c>
      <c r="Q20" s="27">
        <v>-315463</v>
      </c>
    </row>
    <row r="21" spans="2:19" ht="33" customHeight="1" x14ac:dyDescent="0.3">
      <c r="B21" s="25" t="s">
        <v>36</v>
      </c>
      <c r="C21" s="26">
        <v>380624</v>
      </c>
      <c r="D21" s="26">
        <v>0</v>
      </c>
      <c r="E21" s="26">
        <v>0</v>
      </c>
      <c r="F21" s="26">
        <v>380624</v>
      </c>
      <c r="G21" s="26">
        <v>0</v>
      </c>
      <c r="H21" s="26">
        <v>0</v>
      </c>
      <c r="I21" s="26">
        <v>0</v>
      </c>
      <c r="J21" s="26">
        <v>380624</v>
      </c>
      <c r="K21" s="26">
        <v>114187</v>
      </c>
      <c r="L21" s="26">
        <v>266437</v>
      </c>
      <c r="M21" s="26">
        <v>62000</v>
      </c>
      <c r="N21" s="26">
        <v>266437</v>
      </c>
      <c r="O21" s="26">
        <v>0</v>
      </c>
      <c r="P21" s="26">
        <v>0</v>
      </c>
      <c r="Q21" s="27">
        <v>62000</v>
      </c>
    </row>
    <row r="22" spans="2:19" ht="33" customHeight="1" x14ac:dyDescent="0.3">
      <c r="B22" s="80" t="s">
        <v>62</v>
      </c>
      <c r="C22" s="26">
        <v>0</v>
      </c>
      <c r="D22" s="26">
        <v>0</v>
      </c>
      <c r="E22" s="26">
        <v>0</v>
      </c>
      <c r="F22" s="26">
        <v>0</v>
      </c>
      <c r="G22" s="26">
        <v>168099</v>
      </c>
      <c r="H22" s="26">
        <v>0</v>
      </c>
      <c r="I22" s="26">
        <v>168099</v>
      </c>
      <c r="J22" s="26">
        <v>-168099</v>
      </c>
      <c r="K22" s="26">
        <v>13629</v>
      </c>
      <c r="L22" s="26">
        <v>-181729</v>
      </c>
      <c r="M22" s="26">
        <v>-921553</v>
      </c>
      <c r="N22" s="26">
        <v>0</v>
      </c>
      <c r="O22" s="26">
        <v>0</v>
      </c>
      <c r="P22" s="26">
        <v>0</v>
      </c>
      <c r="Q22" s="27">
        <v>-1103282</v>
      </c>
    </row>
    <row r="23" spans="2:19" ht="33" customHeight="1" x14ac:dyDescent="0.3">
      <c r="B23" s="25" t="s">
        <v>63</v>
      </c>
      <c r="C23" s="26">
        <v>0</v>
      </c>
      <c r="D23" s="26">
        <v>310632</v>
      </c>
      <c r="E23" s="26">
        <v>0</v>
      </c>
      <c r="F23" s="26">
        <v>310632</v>
      </c>
      <c r="G23" s="26">
        <v>287669</v>
      </c>
      <c r="H23" s="26">
        <v>8686</v>
      </c>
      <c r="I23" s="26">
        <v>296355</v>
      </c>
      <c r="J23" s="26">
        <v>14277</v>
      </c>
      <c r="K23" s="26">
        <v>43825</v>
      </c>
      <c r="L23" s="26">
        <v>-29548</v>
      </c>
      <c r="M23" s="26">
        <v>-2384181</v>
      </c>
      <c r="N23" s="26">
        <v>0</v>
      </c>
      <c r="O23" s="26">
        <v>0</v>
      </c>
      <c r="P23" s="26">
        <v>0</v>
      </c>
      <c r="Q23" s="27">
        <v>-2413729</v>
      </c>
    </row>
    <row r="24" spans="2:19" ht="33" customHeight="1" x14ac:dyDescent="0.3">
      <c r="B24" s="25" t="s">
        <v>64</v>
      </c>
      <c r="C24" s="26">
        <v>0</v>
      </c>
      <c r="D24" s="26">
        <v>0</v>
      </c>
      <c r="E24" s="26">
        <v>0</v>
      </c>
      <c r="F24" s="26">
        <v>0</v>
      </c>
      <c r="G24" s="26">
        <v>7444</v>
      </c>
      <c r="H24" s="26">
        <v>0</v>
      </c>
      <c r="I24" s="26">
        <v>7444</v>
      </c>
      <c r="J24" s="26">
        <v>-7444</v>
      </c>
      <c r="K24" s="26">
        <v>18000</v>
      </c>
      <c r="L24" s="26">
        <v>-25444</v>
      </c>
      <c r="M24" s="26">
        <v>265300</v>
      </c>
      <c r="N24" s="26">
        <v>0</v>
      </c>
      <c r="O24" s="26">
        <v>0</v>
      </c>
      <c r="P24" s="26">
        <v>0</v>
      </c>
      <c r="Q24" s="27">
        <v>239856</v>
      </c>
    </row>
    <row r="25" spans="2:19" ht="33" customHeight="1" x14ac:dyDescent="0.3">
      <c r="B25" s="25" t="s">
        <v>188</v>
      </c>
      <c r="C25" s="26">
        <v>0</v>
      </c>
      <c r="D25" s="26">
        <v>0</v>
      </c>
      <c r="E25" s="26">
        <v>59250</v>
      </c>
      <c r="F25" s="26">
        <v>59250</v>
      </c>
      <c r="G25" s="26">
        <v>0</v>
      </c>
      <c r="H25" s="26">
        <v>0</v>
      </c>
      <c r="I25" s="26">
        <v>0</v>
      </c>
      <c r="J25" s="26">
        <v>59250</v>
      </c>
      <c r="K25" s="26">
        <v>31360</v>
      </c>
      <c r="L25" s="26">
        <v>27890</v>
      </c>
      <c r="M25" s="26">
        <v>-300903</v>
      </c>
      <c r="N25" s="26">
        <v>0</v>
      </c>
      <c r="O25" s="26">
        <v>255788</v>
      </c>
      <c r="P25" s="26">
        <v>0</v>
      </c>
      <c r="Q25" s="27">
        <v>-528801</v>
      </c>
    </row>
    <row r="26" spans="2:19" ht="33" customHeight="1" x14ac:dyDescent="0.3">
      <c r="B26" s="25" t="s">
        <v>189</v>
      </c>
      <c r="C26" s="26">
        <v>0</v>
      </c>
      <c r="D26" s="26">
        <v>0</v>
      </c>
      <c r="E26" s="26">
        <v>0</v>
      </c>
      <c r="F26" s="26">
        <v>0</v>
      </c>
      <c r="G26" s="26">
        <v>0</v>
      </c>
      <c r="H26" s="26">
        <v>0</v>
      </c>
      <c r="I26" s="26">
        <v>0</v>
      </c>
      <c r="J26" s="26">
        <v>0</v>
      </c>
      <c r="K26" s="26">
        <v>0</v>
      </c>
      <c r="L26" s="26">
        <v>0</v>
      </c>
      <c r="M26" s="26">
        <v>0</v>
      </c>
      <c r="N26" s="26">
        <v>-13396</v>
      </c>
      <c r="O26" s="26">
        <v>0</v>
      </c>
      <c r="P26" s="26">
        <v>0</v>
      </c>
      <c r="Q26" s="27">
        <v>13396</v>
      </c>
    </row>
    <row r="27" spans="2:19" ht="33" customHeight="1" x14ac:dyDescent="0.3">
      <c r="B27" s="25" t="s">
        <v>212</v>
      </c>
      <c r="C27" s="26">
        <v>-473039</v>
      </c>
      <c r="D27" s="26">
        <v>0</v>
      </c>
      <c r="E27" s="26">
        <v>0</v>
      </c>
      <c r="F27" s="26">
        <v>-473039</v>
      </c>
      <c r="G27" s="26">
        <v>0</v>
      </c>
      <c r="H27" s="26">
        <v>0</v>
      </c>
      <c r="I27" s="26">
        <v>0</v>
      </c>
      <c r="J27" s="26">
        <v>-473039</v>
      </c>
      <c r="K27" s="26">
        <v>168290</v>
      </c>
      <c r="L27" s="26">
        <v>-641329</v>
      </c>
      <c r="M27" s="26">
        <v>-952418</v>
      </c>
      <c r="N27" s="26">
        <v>-473039</v>
      </c>
      <c r="O27" s="26">
        <v>0</v>
      </c>
      <c r="P27" s="26">
        <v>0</v>
      </c>
      <c r="Q27" s="27">
        <v>-1120708</v>
      </c>
    </row>
    <row r="28" spans="2:19" ht="33" customHeight="1" x14ac:dyDescent="0.3">
      <c r="B28" s="25" t="s">
        <v>40</v>
      </c>
      <c r="C28" s="26">
        <v>0</v>
      </c>
      <c r="D28" s="26">
        <v>0</v>
      </c>
      <c r="E28" s="26">
        <v>0</v>
      </c>
      <c r="F28" s="26">
        <v>0</v>
      </c>
      <c r="G28" s="26">
        <v>0</v>
      </c>
      <c r="H28" s="26">
        <v>0</v>
      </c>
      <c r="I28" s="26">
        <v>0</v>
      </c>
      <c r="J28" s="26">
        <v>0</v>
      </c>
      <c r="K28" s="26">
        <v>0</v>
      </c>
      <c r="L28" s="26">
        <v>0</v>
      </c>
      <c r="M28" s="26">
        <v>0</v>
      </c>
      <c r="N28" s="26">
        <v>0</v>
      </c>
      <c r="O28" s="26">
        <v>0</v>
      </c>
      <c r="P28" s="26">
        <v>0</v>
      </c>
      <c r="Q28" s="27">
        <v>0</v>
      </c>
    </row>
    <row r="29" spans="2:19" ht="33" customHeight="1" x14ac:dyDescent="0.3">
      <c r="B29" s="25" t="s">
        <v>65</v>
      </c>
      <c r="C29" s="26">
        <v>0</v>
      </c>
      <c r="D29" s="26">
        <v>0</v>
      </c>
      <c r="E29" s="26">
        <v>0</v>
      </c>
      <c r="F29" s="26">
        <v>0</v>
      </c>
      <c r="G29" s="26">
        <v>0</v>
      </c>
      <c r="H29" s="26">
        <v>0</v>
      </c>
      <c r="I29" s="26">
        <v>0</v>
      </c>
      <c r="J29" s="26">
        <v>0</v>
      </c>
      <c r="K29" s="26">
        <v>0</v>
      </c>
      <c r="L29" s="26">
        <v>0</v>
      </c>
      <c r="M29" s="26">
        <v>12468</v>
      </c>
      <c r="N29" s="26">
        <v>0</v>
      </c>
      <c r="O29" s="26">
        <v>0</v>
      </c>
      <c r="P29" s="26">
        <v>0</v>
      </c>
      <c r="Q29" s="27">
        <v>12468</v>
      </c>
    </row>
    <row r="30" spans="2:19" ht="33" customHeight="1" x14ac:dyDescent="0.3">
      <c r="B30" s="25" t="s">
        <v>66</v>
      </c>
      <c r="C30" s="26">
        <v>0</v>
      </c>
      <c r="D30" s="26">
        <v>0</v>
      </c>
      <c r="E30" s="26">
        <v>0</v>
      </c>
      <c r="F30" s="26">
        <v>0</v>
      </c>
      <c r="G30" s="26">
        <v>12657</v>
      </c>
      <c r="H30" s="26">
        <v>0</v>
      </c>
      <c r="I30" s="26">
        <v>12657</v>
      </c>
      <c r="J30" s="26">
        <v>-12657</v>
      </c>
      <c r="K30" s="26">
        <v>0</v>
      </c>
      <c r="L30" s="26">
        <v>-12657</v>
      </c>
      <c r="M30" s="26">
        <v>22596</v>
      </c>
      <c r="N30" s="26">
        <v>0</v>
      </c>
      <c r="O30" s="26">
        <v>0</v>
      </c>
      <c r="P30" s="26">
        <v>0</v>
      </c>
      <c r="Q30" s="27">
        <v>9939</v>
      </c>
    </row>
    <row r="31" spans="2:19" ht="33" customHeight="1" x14ac:dyDescent="0.3">
      <c r="B31" s="25" t="s">
        <v>67</v>
      </c>
      <c r="C31" s="26">
        <v>0</v>
      </c>
      <c r="D31" s="26">
        <v>0</v>
      </c>
      <c r="E31" s="26">
        <v>523677</v>
      </c>
      <c r="F31" s="26">
        <v>523677</v>
      </c>
      <c r="G31" s="26">
        <v>0</v>
      </c>
      <c r="H31" s="26">
        <v>0</v>
      </c>
      <c r="I31" s="26">
        <v>0</v>
      </c>
      <c r="J31" s="26">
        <v>523677</v>
      </c>
      <c r="K31" s="26">
        <v>0</v>
      </c>
      <c r="L31" s="26">
        <v>523677</v>
      </c>
      <c r="M31" s="26">
        <v>0</v>
      </c>
      <c r="N31" s="26">
        <v>0</v>
      </c>
      <c r="O31" s="26">
        <v>0</v>
      </c>
      <c r="P31" s="26">
        <v>0</v>
      </c>
      <c r="Q31" s="27">
        <v>523677</v>
      </c>
    </row>
    <row r="32" spans="2:19" s="81" customFormat="1" ht="33" customHeight="1" x14ac:dyDescent="0.2">
      <c r="B32" s="82" t="s">
        <v>47</v>
      </c>
      <c r="C32" s="83">
        <f>SUM(C6:C31)</f>
        <v>2812487</v>
      </c>
      <c r="D32" s="83">
        <f t="shared" ref="D32:Q32" si="0">SUM(D6:D31)</f>
        <v>822527</v>
      </c>
      <c r="E32" s="83">
        <f t="shared" si="0"/>
        <v>1338693</v>
      </c>
      <c r="F32" s="83">
        <f t="shared" si="0"/>
        <v>4973708</v>
      </c>
      <c r="G32" s="83">
        <f t="shared" si="0"/>
        <v>475869</v>
      </c>
      <c r="H32" s="83">
        <f t="shared" si="0"/>
        <v>18178</v>
      </c>
      <c r="I32" s="83">
        <f t="shared" si="0"/>
        <v>505630</v>
      </c>
      <c r="J32" s="83">
        <f t="shared" si="0"/>
        <v>4468079</v>
      </c>
      <c r="K32" s="83">
        <f t="shared" si="0"/>
        <v>685051</v>
      </c>
      <c r="L32" s="83">
        <f t="shared" si="0"/>
        <v>3783026</v>
      </c>
      <c r="M32" s="83">
        <f t="shared" si="0"/>
        <v>-880740</v>
      </c>
      <c r="N32" s="83">
        <f t="shared" si="0"/>
        <v>321120</v>
      </c>
      <c r="O32" s="83">
        <f t="shared" si="0"/>
        <v>255788</v>
      </c>
      <c r="P32" s="83">
        <f t="shared" si="0"/>
        <v>55880</v>
      </c>
      <c r="Q32" s="83">
        <f t="shared" si="0"/>
        <v>2269499</v>
      </c>
      <c r="S32" s="75"/>
    </row>
    <row r="33" spans="2:19" s="81" customFormat="1" ht="33" customHeight="1" x14ac:dyDescent="0.2">
      <c r="B33" s="242" t="s">
        <v>48</v>
      </c>
      <c r="C33" s="243"/>
      <c r="D33" s="243"/>
      <c r="E33" s="243"/>
      <c r="F33" s="243"/>
      <c r="G33" s="243"/>
      <c r="H33" s="243"/>
      <c r="I33" s="243"/>
      <c r="J33" s="243"/>
      <c r="K33" s="243"/>
      <c r="L33" s="243"/>
      <c r="M33" s="243"/>
      <c r="N33" s="243"/>
      <c r="O33" s="243"/>
      <c r="P33" s="243"/>
      <c r="Q33" s="244"/>
      <c r="S33" s="75"/>
    </row>
    <row r="34" spans="2:19" s="84" customFormat="1" ht="33" customHeight="1" x14ac:dyDescent="0.3">
      <c r="B34" s="85" t="s">
        <v>49</v>
      </c>
      <c r="C34" s="26">
        <v>64254</v>
      </c>
      <c r="D34" s="26">
        <v>0</v>
      </c>
      <c r="E34" s="26">
        <v>3829</v>
      </c>
      <c r="F34" s="26">
        <v>68083</v>
      </c>
      <c r="G34" s="26">
        <v>0</v>
      </c>
      <c r="H34" s="26">
        <v>3002</v>
      </c>
      <c r="I34" s="26">
        <v>3002</v>
      </c>
      <c r="J34" s="26">
        <v>65080</v>
      </c>
      <c r="K34" s="26">
        <v>12700</v>
      </c>
      <c r="L34" s="26">
        <v>52381</v>
      </c>
      <c r="M34" s="26">
        <v>122955</v>
      </c>
      <c r="N34" s="26">
        <v>0</v>
      </c>
      <c r="O34" s="26">
        <v>44063</v>
      </c>
      <c r="P34" s="26">
        <v>0</v>
      </c>
      <c r="Q34" s="27">
        <v>131273</v>
      </c>
      <c r="S34" s="75"/>
    </row>
    <row r="35" spans="2:19" s="84" customFormat="1" ht="33" customHeight="1" x14ac:dyDescent="0.3">
      <c r="B35" s="85" t="s">
        <v>82</v>
      </c>
      <c r="C35" s="26">
        <v>78202</v>
      </c>
      <c r="D35" s="26">
        <v>173083</v>
      </c>
      <c r="E35" s="26">
        <v>632</v>
      </c>
      <c r="F35" s="26">
        <v>251917</v>
      </c>
      <c r="G35" s="26">
        <v>0</v>
      </c>
      <c r="H35" s="26">
        <v>0</v>
      </c>
      <c r="I35" s="26">
        <v>704</v>
      </c>
      <c r="J35" s="26">
        <v>251213</v>
      </c>
      <c r="K35" s="26">
        <v>78570</v>
      </c>
      <c r="L35" s="26">
        <v>172643</v>
      </c>
      <c r="M35" s="26">
        <v>428292</v>
      </c>
      <c r="N35" s="26">
        <v>85586</v>
      </c>
      <c r="O35" s="26">
        <v>0</v>
      </c>
      <c r="P35" s="26">
        <v>0</v>
      </c>
      <c r="Q35" s="27">
        <v>515349</v>
      </c>
      <c r="S35" s="75"/>
    </row>
    <row r="36" spans="2:19" s="84" customFormat="1" ht="33" customHeight="1" x14ac:dyDescent="0.3">
      <c r="B36" s="85" t="s">
        <v>50</v>
      </c>
      <c r="C36" s="26">
        <v>352075</v>
      </c>
      <c r="D36" s="26">
        <v>0</v>
      </c>
      <c r="E36" s="26">
        <v>0</v>
      </c>
      <c r="F36" s="26">
        <v>352075</v>
      </c>
      <c r="G36" s="26">
        <v>0</v>
      </c>
      <c r="H36" s="26">
        <v>28355</v>
      </c>
      <c r="I36" s="26">
        <v>28355</v>
      </c>
      <c r="J36" s="26">
        <v>323720</v>
      </c>
      <c r="K36" s="26">
        <v>69921</v>
      </c>
      <c r="L36" s="26">
        <v>253799</v>
      </c>
      <c r="M36" s="26">
        <v>3496869</v>
      </c>
      <c r="N36" s="26">
        <v>0</v>
      </c>
      <c r="O36" s="26">
        <v>0</v>
      </c>
      <c r="P36" s="26">
        <v>0</v>
      </c>
      <c r="Q36" s="27">
        <v>3750667</v>
      </c>
      <c r="S36" s="75"/>
    </row>
    <row r="37" spans="2:19" s="81" customFormat="1" ht="33" customHeight="1" x14ac:dyDescent="0.2">
      <c r="B37" s="82" t="s">
        <v>47</v>
      </c>
      <c r="C37" s="83">
        <f>SUM(C34:C36)</f>
        <v>494531</v>
      </c>
      <c r="D37" s="83">
        <f t="shared" ref="D37:Q37" si="1">SUM(D34:D36)</f>
        <v>173083</v>
      </c>
      <c r="E37" s="83">
        <f t="shared" si="1"/>
        <v>4461</v>
      </c>
      <c r="F37" s="83">
        <f t="shared" si="1"/>
        <v>672075</v>
      </c>
      <c r="G37" s="83">
        <f t="shared" si="1"/>
        <v>0</v>
      </c>
      <c r="H37" s="83">
        <f t="shared" si="1"/>
        <v>31357</v>
      </c>
      <c r="I37" s="83">
        <f t="shared" si="1"/>
        <v>32061</v>
      </c>
      <c r="J37" s="83">
        <f t="shared" si="1"/>
        <v>640013</v>
      </c>
      <c r="K37" s="83">
        <f t="shared" si="1"/>
        <v>161191</v>
      </c>
      <c r="L37" s="83">
        <f t="shared" si="1"/>
        <v>478823</v>
      </c>
      <c r="M37" s="83">
        <f t="shared" si="1"/>
        <v>4048116</v>
      </c>
      <c r="N37" s="83">
        <f t="shared" si="1"/>
        <v>85586</v>
      </c>
      <c r="O37" s="83">
        <f t="shared" si="1"/>
        <v>44063</v>
      </c>
      <c r="P37" s="83">
        <f t="shared" si="1"/>
        <v>0</v>
      </c>
      <c r="Q37" s="83">
        <f t="shared" si="1"/>
        <v>4397289</v>
      </c>
      <c r="S37" s="75"/>
    </row>
    <row r="38" spans="2:19" s="84" customFormat="1" ht="33" customHeight="1" x14ac:dyDescent="0.2">
      <c r="B38" s="82" t="s">
        <v>51</v>
      </c>
      <c r="C38" s="86">
        <f t="shared" ref="C38:Q38" si="2">C37+C32</f>
        <v>3307018</v>
      </c>
      <c r="D38" s="86">
        <f t="shared" si="2"/>
        <v>995610</v>
      </c>
      <c r="E38" s="86">
        <f t="shared" si="2"/>
        <v>1343154</v>
      </c>
      <c r="F38" s="86">
        <f t="shared" si="2"/>
        <v>5645783</v>
      </c>
      <c r="G38" s="86">
        <f t="shared" si="2"/>
        <v>475869</v>
      </c>
      <c r="H38" s="86">
        <f t="shared" si="2"/>
        <v>49535</v>
      </c>
      <c r="I38" s="86">
        <f t="shared" si="2"/>
        <v>537691</v>
      </c>
      <c r="J38" s="86">
        <f t="shared" si="2"/>
        <v>5108092</v>
      </c>
      <c r="K38" s="86">
        <f t="shared" si="2"/>
        <v>846242</v>
      </c>
      <c r="L38" s="86">
        <f t="shared" si="2"/>
        <v>4261849</v>
      </c>
      <c r="M38" s="86">
        <f t="shared" si="2"/>
        <v>3167376</v>
      </c>
      <c r="N38" s="86">
        <f t="shared" si="2"/>
        <v>406706</v>
      </c>
      <c r="O38" s="86">
        <f t="shared" si="2"/>
        <v>299851</v>
      </c>
      <c r="P38" s="86">
        <f t="shared" si="2"/>
        <v>55880</v>
      </c>
      <c r="Q38" s="86">
        <f t="shared" si="2"/>
        <v>6666788</v>
      </c>
      <c r="S38" s="75"/>
    </row>
    <row r="39" spans="2:19" s="28" customFormat="1" ht="19.5" customHeight="1" x14ac:dyDescent="0.25">
      <c r="B39" s="246" t="s">
        <v>52</v>
      </c>
      <c r="C39" s="246"/>
      <c r="D39" s="246"/>
      <c r="E39" s="246"/>
      <c r="F39" s="246"/>
      <c r="G39" s="246"/>
      <c r="H39" s="246"/>
      <c r="I39" s="246"/>
      <c r="J39" s="246"/>
      <c r="K39" s="246"/>
      <c r="L39" s="246"/>
      <c r="M39" s="246"/>
      <c r="N39" s="246"/>
      <c r="O39" s="246"/>
      <c r="P39" s="246"/>
      <c r="Q39" s="246"/>
    </row>
    <row r="40" spans="2:19" x14ac:dyDescent="0.25">
      <c r="I40" s="10"/>
    </row>
  </sheetData>
  <sheetProtection password="E931" sheet="1" objects="1" scenarios="1"/>
  <mergeCells count="4">
    <mergeCell ref="B5:Q5"/>
    <mergeCell ref="B3:Q3"/>
    <mergeCell ref="B33:Q33"/>
    <mergeCell ref="B39:Q39"/>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P40"/>
  <sheetViews>
    <sheetView showGridLines="0" zoomScale="80" zoomScaleNormal="80" workbookViewId="0">
      <selection activeCell="A11" sqref="A11"/>
    </sheetView>
  </sheetViews>
  <sheetFormatPr defaultRowHeight="18" customHeight="1" x14ac:dyDescent="0.25"/>
  <cols>
    <col min="1" max="1" width="12.42578125" style="9" customWidth="1"/>
    <col min="2" max="2" width="50" style="9" customWidth="1"/>
    <col min="3" max="11" width="25.140625" style="9" customWidth="1"/>
    <col min="12" max="12" width="11.5703125" style="9" bestFit="1" customWidth="1"/>
    <col min="13" max="13" width="13.5703125" style="9" bestFit="1" customWidth="1"/>
    <col min="14" max="16384" width="9.140625" style="9"/>
  </cols>
  <sheetData>
    <row r="1" spans="2:13" ht="15" x14ac:dyDescent="0.25"/>
    <row r="2" spans="2:13" ht="15" x14ac:dyDescent="0.25"/>
    <row r="3" spans="2:13" ht="6.75" customHeight="1" x14ac:dyDescent="0.25"/>
    <row r="4" spans="2:13" ht="21" customHeight="1" x14ac:dyDescent="0.25">
      <c r="B4" s="247" t="s">
        <v>297</v>
      </c>
      <c r="C4" s="247"/>
      <c r="D4" s="247"/>
      <c r="E4" s="247"/>
      <c r="F4" s="247"/>
      <c r="G4" s="247"/>
      <c r="H4" s="247"/>
      <c r="I4" s="247"/>
      <c r="J4" s="247"/>
      <c r="K4" s="247"/>
    </row>
    <row r="5" spans="2:13" s="187" customFormat="1" ht="39" customHeight="1" x14ac:dyDescent="0.2">
      <c r="B5" s="199" t="s">
        <v>0</v>
      </c>
      <c r="C5" s="197" t="s">
        <v>83</v>
      </c>
      <c r="D5" s="197" t="s">
        <v>84</v>
      </c>
      <c r="E5" s="197" t="s">
        <v>219</v>
      </c>
      <c r="F5" s="197" t="s">
        <v>85</v>
      </c>
      <c r="G5" s="197" t="s">
        <v>86</v>
      </c>
      <c r="H5" s="197" t="s">
        <v>195</v>
      </c>
      <c r="I5" s="197" t="s">
        <v>220</v>
      </c>
      <c r="J5" s="197" t="s">
        <v>87</v>
      </c>
      <c r="K5" s="197" t="s">
        <v>88</v>
      </c>
    </row>
    <row r="6" spans="2:13" ht="29.25" customHeight="1" x14ac:dyDescent="0.25">
      <c r="B6" s="252" t="s">
        <v>16</v>
      </c>
      <c r="C6" s="253"/>
      <c r="D6" s="253"/>
      <c r="E6" s="253"/>
      <c r="F6" s="253"/>
      <c r="G6" s="253"/>
      <c r="H6" s="253"/>
      <c r="I6" s="253"/>
      <c r="J6" s="253"/>
      <c r="K6" s="254"/>
    </row>
    <row r="7" spans="2:13" ht="29.25" customHeight="1" x14ac:dyDescent="0.3">
      <c r="B7" s="30" t="s">
        <v>53</v>
      </c>
      <c r="C7" s="31">
        <f>'APPENDIX 5'!D6</f>
        <v>77213</v>
      </c>
      <c r="D7" s="31">
        <f>'APPENDIX 6'!D6</f>
        <v>28405</v>
      </c>
      <c r="E7" s="31">
        <f>'APPENDIX 11'!D6</f>
        <v>585374</v>
      </c>
      <c r="F7" s="31">
        <f>'APPENDIX 7'!D6</f>
        <v>707124</v>
      </c>
      <c r="G7" s="31">
        <f>'APPENDIX 8'!D6</f>
        <v>94466</v>
      </c>
      <c r="H7" s="31">
        <f>'APPENDIX 10'!D6</f>
        <v>0</v>
      </c>
      <c r="I7" s="31">
        <f>'APPENDIX 9'!D6</f>
        <v>370</v>
      </c>
      <c r="J7" s="43">
        <f>SUM(C7:I7)</f>
        <v>1492952</v>
      </c>
      <c r="K7" s="32">
        <f>IFERROR(J7/$J$33,0)*100</f>
        <v>1.7993603182904387</v>
      </c>
      <c r="M7" s="211"/>
    </row>
    <row r="8" spans="2:13" ht="29.25" customHeight="1" x14ac:dyDescent="0.3">
      <c r="B8" s="30" t="s">
        <v>200</v>
      </c>
      <c r="C8" s="31">
        <f>'APPENDIX 5'!D7</f>
        <v>205517</v>
      </c>
      <c r="D8" s="31">
        <f>'APPENDIX 6'!D7</f>
        <v>0</v>
      </c>
      <c r="E8" s="31">
        <f>'APPENDIX 11'!D7</f>
        <v>0</v>
      </c>
      <c r="F8" s="31">
        <f>'APPENDIX 7'!D7</f>
        <v>204501</v>
      </c>
      <c r="G8" s="31">
        <f>'APPENDIX 8'!D7</f>
        <v>970312</v>
      </c>
      <c r="H8" s="31">
        <f>'APPENDIX 10'!D7</f>
        <v>0</v>
      </c>
      <c r="I8" s="31">
        <f>'APPENDIX 9'!D7</f>
        <v>0</v>
      </c>
      <c r="J8" s="43">
        <f t="shared" ref="J8:J32" si="0">SUM(C8:I8)</f>
        <v>1380330</v>
      </c>
      <c r="K8" s="32">
        <f t="shared" ref="K8:K32" si="1">IFERROR(J8/$J$33,0)*100</f>
        <v>1.6636241675190102</v>
      </c>
      <c r="M8" s="211"/>
    </row>
    <row r="9" spans="2:13" ht="29.25" customHeight="1" x14ac:dyDescent="0.3">
      <c r="B9" s="15" t="s">
        <v>211</v>
      </c>
      <c r="C9" s="31">
        <f>'APPENDIX 5'!D8</f>
        <v>7432094</v>
      </c>
      <c r="D9" s="31">
        <f>'APPENDIX 6'!D8</f>
        <v>2038108</v>
      </c>
      <c r="E9" s="31">
        <f>'APPENDIX 11'!D8</f>
        <v>6596029</v>
      </c>
      <c r="F9" s="31">
        <f>'APPENDIX 7'!D8</f>
        <v>725755</v>
      </c>
      <c r="G9" s="31">
        <f>'APPENDIX 8'!D8</f>
        <v>931633</v>
      </c>
      <c r="H9" s="31">
        <f>'APPENDIX 10'!D8</f>
        <v>0</v>
      </c>
      <c r="I9" s="31">
        <f>'APPENDIX 9'!D8</f>
        <v>573866</v>
      </c>
      <c r="J9" s="43">
        <f t="shared" si="0"/>
        <v>18297485</v>
      </c>
      <c r="K9" s="32">
        <f t="shared" si="1"/>
        <v>22.052797701141447</v>
      </c>
      <c r="M9" s="211"/>
    </row>
    <row r="10" spans="2:13" ht="29.25" customHeight="1" x14ac:dyDescent="0.3">
      <c r="B10" s="15" t="s">
        <v>21</v>
      </c>
      <c r="C10" s="31">
        <f>'APPENDIX 5'!D9</f>
        <v>82280</v>
      </c>
      <c r="D10" s="31">
        <f>'APPENDIX 6'!D9</f>
        <v>0</v>
      </c>
      <c r="E10" s="31">
        <f>'APPENDIX 11'!D9</f>
        <v>0</v>
      </c>
      <c r="F10" s="31">
        <f>'APPENDIX 7'!D9</f>
        <v>0</v>
      </c>
      <c r="G10" s="31">
        <f>'APPENDIX 8'!D9</f>
        <v>-434</v>
      </c>
      <c r="H10" s="31">
        <f>'APPENDIX 10'!D9</f>
        <v>0</v>
      </c>
      <c r="I10" s="31">
        <f>'APPENDIX 9'!D9</f>
        <v>0</v>
      </c>
      <c r="J10" s="43">
        <f t="shared" si="0"/>
        <v>81846</v>
      </c>
      <c r="K10" s="32">
        <f t="shared" si="1"/>
        <v>9.8643790698427825E-2</v>
      </c>
      <c r="M10" s="211"/>
    </row>
    <row r="11" spans="2:13" ht="29.25" customHeight="1" x14ac:dyDescent="0.3">
      <c r="B11" s="15" t="s">
        <v>54</v>
      </c>
      <c r="C11" s="31">
        <f>'APPENDIX 5'!D10</f>
        <v>261151</v>
      </c>
      <c r="D11" s="31">
        <f>'APPENDIX 6'!D10</f>
        <v>0</v>
      </c>
      <c r="E11" s="31">
        <f>'APPENDIX 11'!D10</f>
        <v>0</v>
      </c>
      <c r="F11" s="31">
        <f>'APPENDIX 7'!D10</f>
        <v>52189</v>
      </c>
      <c r="G11" s="31">
        <f>'APPENDIX 8'!D10</f>
        <v>0</v>
      </c>
      <c r="H11" s="31">
        <f>'APPENDIX 10'!D10</f>
        <v>0</v>
      </c>
      <c r="I11" s="31">
        <f>'APPENDIX 9'!D10</f>
        <v>0</v>
      </c>
      <c r="J11" s="43">
        <f t="shared" si="0"/>
        <v>313340</v>
      </c>
      <c r="K11" s="32">
        <f t="shared" si="1"/>
        <v>0.37764882068085642</v>
      </c>
      <c r="M11" s="211"/>
    </row>
    <row r="12" spans="2:13" ht="29.25" customHeight="1" x14ac:dyDescent="0.3">
      <c r="B12" s="15" t="s">
        <v>55</v>
      </c>
      <c r="C12" s="31">
        <f>'APPENDIX 5'!D11</f>
        <v>916971</v>
      </c>
      <c r="D12" s="31">
        <f>'APPENDIX 6'!D11</f>
        <v>169106</v>
      </c>
      <c r="E12" s="31">
        <f>'APPENDIX 11'!D11</f>
        <v>760324</v>
      </c>
      <c r="F12" s="31">
        <f>'APPENDIX 7'!D11</f>
        <v>2500430</v>
      </c>
      <c r="G12" s="31">
        <f>'APPENDIX 8'!D11</f>
        <v>548344</v>
      </c>
      <c r="H12" s="31">
        <f>'APPENDIX 10'!D11</f>
        <v>0</v>
      </c>
      <c r="I12" s="31">
        <f>'APPENDIX 9'!D11</f>
        <v>0</v>
      </c>
      <c r="J12" s="43">
        <f t="shared" si="0"/>
        <v>4895175</v>
      </c>
      <c r="K12" s="32">
        <f t="shared" si="1"/>
        <v>5.8998438302687539</v>
      </c>
      <c r="M12" s="211"/>
    </row>
    <row r="13" spans="2:13" ht="29.25" customHeight="1" x14ac:dyDescent="0.3">
      <c r="B13" s="15" t="s">
        <v>23</v>
      </c>
      <c r="C13" s="31">
        <f>'APPENDIX 5'!D12</f>
        <v>278415</v>
      </c>
      <c r="D13" s="31">
        <f>'APPENDIX 6'!D12</f>
        <v>0</v>
      </c>
      <c r="E13" s="31">
        <f>'APPENDIX 11'!D12</f>
        <v>0</v>
      </c>
      <c r="F13" s="31">
        <f>'APPENDIX 7'!D12</f>
        <v>534</v>
      </c>
      <c r="G13" s="31">
        <f>'APPENDIX 8'!D12</f>
        <v>0</v>
      </c>
      <c r="H13" s="31">
        <f>'APPENDIX 10'!D12</f>
        <v>0</v>
      </c>
      <c r="I13" s="31">
        <f>'APPENDIX 9'!D12</f>
        <v>0</v>
      </c>
      <c r="J13" s="43">
        <f t="shared" si="0"/>
        <v>278949</v>
      </c>
      <c r="K13" s="32">
        <f t="shared" si="1"/>
        <v>0.33619953047840756</v>
      </c>
      <c r="M13" s="211"/>
    </row>
    <row r="14" spans="2:13" ht="29.25" customHeight="1" x14ac:dyDescent="0.3">
      <c r="B14" s="15" t="s">
        <v>56</v>
      </c>
      <c r="C14" s="31">
        <f>'APPENDIX 5'!D13</f>
        <v>0</v>
      </c>
      <c r="D14" s="31">
        <f>'APPENDIX 6'!D13</f>
        <v>0</v>
      </c>
      <c r="E14" s="31">
        <f>'APPENDIX 11'!D13</f>
        <v>0</v>
      </c>
      <c r="F14" s="31">
        <f>'APPENDIX 7'!D13</f>
        <v>160354</v>
      </c>
      <c r="G14" s="31">
        <f>'APPENDIX 8'!D13</f>
        <v>8429</v>
      </c>
      <c r="H14" s="31">
        <f>'APPENDIX 10'!D13</f>
        <v>0</v>
      </c>
      <c r="I14" s="31">
        <f>'APPENDIX 9'!D13</f>
        <v>0</v>
      </c>
      <c r="J14" s="43">
        <f t="shared" si="0"/>
        <v>168783</v>
      </c>
      <c r="K14" s="32">
        <f t="shared" si="1"/>
        <v>0.20342344067459306</v>
      </c>
      <c r="M14" s="211"/>
    </row>
    <row r="15" spans="2:13" ht="29.25" customHeight="1" x14ac:dyDescent="0.3">
      <c r="B15" s="15" t="s">
        <v>57</v>
      </c>
      <c r="C15" s="31">
        <f>'APPENDIX 5'!D14</f>
        <v>0</v>
      </c>
      <c r="D15" s="31">
        <f>'APPENDIX 6'!D14</f>
        <v>0</v>
      </c>
      <c r="E15" s="31">
        <f>'APPENDIX 11'!D14</f>
        <v>1585354</v>
      </c>
      <c r="F15" s="31">
        <f>'APPENDIX 7'!D14</f>
        <v>28774</v>
      </c>
      <c r="G15" s="31">
        <f>'APPENDIX 8'!D14</f>
        <v>4314</v>
      </c>
      <c r="H15" s="31">
        <f>'APPENDIX 10'!D14</f>
        <v>0</v>
      </c>
      <c r="I15" s="31">
        <f>'APPENDIX 9'!D14</f>
        <v>0</v>
      </c>
      <c r="J15" s="43">
        <f t="shared" si="0"/>
        <v>1618442</v>
      </c>
      <c r="K15" s="32">
        <f t="shared" si="1"/>
        <v>1.9506054529915322</v>
      </c>
      <c r="M15" s="211"/>
    </row>
    <row r="16" spans="2:13" ht="29.25" customHeight="1" x14ac:dyDescent="0.3">
      <c r="B16" s="15" t="s">
        <v>58</v>
      </c>
      <c r="C16" s="31">
        <f>'APPENDIX 5'!D15</f>
        <v>45934</v>
      </c>
      <c r="D16" s="31">
        <f>'APPENDIX 6'!D15</f>
        <v>0</v>
      </c>
      <c r="E16" s="31">
        <f>'APPENDIX 11'!D15</f>
        <v>0</v>
      </c>
      <c r="F16" s="31">
        <f>'APPENDIX 7'!D15</f>
        <v>143457</v>
      </c>
      <c r="G16" s="31">
        <f>'APPENDIX 8'!D15</f>
        <v>0</v>
      </c>
      <c r="H16" s="31">
        <f>'APPENDIX 10'!D15</f>
        <v>0</v>
      </c>
      <c r="I16" s="31">
        <f>'APPENDIX 9'!D15</f>
        <v>0</v>
      </c>
      <c r="J16" s="43">
        <f t="shared" si="0"/>
        <v>189391</v>
      </c>
      <c r="K16" s="32">
        <f t="shared" si="1"/>
        <v>0.22826095550382361</v>
      </c>
      <c r="M16" s="211"/>
    </row>
    <row r="17" spans="2:13" ht="29.25" customHeight="1" x14ac:dyDescent="0.3">
      <c r="B17" s="15" t="s">
        <v>59</v>
      </c>
      <c r="C17" s="31">
        <f>'APPENDIX 5'!D16</f>
        <v>2441253</v>
      </c>
      <c r="D17" s="31">
        <f>'APPENDIX 6'!D16</f>
        <v>3429295</v>
      </c>
      <c r="E17" s="31">
        <f>'APPENDIX 11'!D16</f>
        <v>6544852</v>
      </c>
      <c r="F17" s="31">
        <f>'APPENDIX 7'!D16</f>
        <v>307481</v>
      </c>
      <c r="G17" s="31">
        <f>'APPENDIX 8'!D16</f>
        <v>236243</v>
      </c>
      <c r="H17" s="31">
        <f>'APPENDIX 10'!D16</f>
        <v>0</v>
      </c>
      <c r="I17" s="31">
        <f>'APPENDIX 9'!D16</f>
        <v>47151</v>
      </c>
      <c r="J17" s="43">
        <f t="shared" si="0"/>
        <v>13006275</v>
      </c>
      <c r="K17" s="32">
        <f t="shared" si="1"/>
        <v>15.675638013662176</v>
      </c>
      <c r="M17" s="211"/>
    </row>
    <row r="18" spans="2:13" ht="29.25" customHeight="1" x14ac:dyDescent="0.3">
      <c r="B18" s="15" t="s">
        <v>60</v>
      </c>
      <c r="C18" s="31">
        <f>'APPENDIX 5'!D17</f>
        <v>3001737</v>
      </c>
      <c r="D18" s="31">
        <f>'APPENDIX 6'!D17</f>
        <v>1780539</v>
      </c>
      <c r="E18" s="31">
        <f>'APPENDIX 11'!D17</f>
        <v>6681994</v>
      </c>
      <c r="F18" s="31">
        <f>'APPENDIX 7'!D17</f>
        <v>1195940</v>
      </c>
      <c r="G18" s="31">
        <f>'APPENDIX 8'!D17</f>
        <v>0</v>
      </c>
      <c r="H18" s="31">
        <f>'APPENDIX 10'!D17</f>
        <v>0</v>
      </c>
      <c r="I18" s="31">
        <f>'APPENDIX 9'!D17</f>
        <v>0</v>
      </c>
      <c r="J18" s="43">
        <f t="shared" si="0"/>
        <v>12660210</v>
      </c>
      <c r="K18" s="32">
        <f t="shared" si="1"/>
        <v>15.258547826871723</v>
      </c>
      <c r="M18" s="211"/>
    </row>
    <row r="19" spans="2:13" ht="29.25" customHeight="1" x14ac:dyDescent="0.3">
      <c r="B19" s="15" t="s">
        <v>61</v>
      </c>
      <c r="C19" s="31">
        <f>'APPENDIX 5'!D18</f>
        <v>1235088</v>
      </c>
      <c r="D19" s="31">
        <f>'APPENDIX 6'!D18</f>
        <v>377252</v>
      </c>
      <c r="E19" s="31">
        <f>'APPENDIX 11'!D18</f>
        <v>2961087</v>
      </c>
      <c r="F19" s="31">
        <f>'APPENDIX 7'!D18</f>
        <v>57393</v>
      </c>
      <c r="G19" s="31">
        <f>'APPENDIX 8'!D18</f>
        <v>0</v>
      </c>
      <c r="H19" s="31">
        <f>'APPENDIX 10'!D18</f>
        <v>0</v>
      </c>
      <c r="I19" s="31">
        <f>'APPENDIX 9'!D18</f>
        <v>0</v>
      </c>
      <c r="J19" s="43">
        <f t="shared" si="0"/>
        <v>4630820</v>
      </c>
      <c r="K19" s="32">
        <f t="shared" si="1"/>
        <v>5.581233522005884</v>
      </c>
      <c r="M19" s="211"/>
    </row>
    <row r="20" spans="2:13" ht="29.25" customHeight="1" x14ac:dyDescent="0.3">
      <c r="B20" s="15" t="s">
        <v>185</v>
      </c>
      <c r="C20" s="31">
        <f>'APPENDIX 5'!D19</f>
        <v>51265</v>
      </c>
      <c r="D20" s="31">
        <f>'APPENDIX 6'!D19</f>
        <v>110205</v>
      </c>
      <c r="E20" s="31">
        <f>'APPENDIX 11'!D19</f>
        <v>61071</v>
      </c>
      <c r="F20" s="31">
        <f>'APPENDIX 7'!D19</f>
        <v>24273</v>
      </c>
      <c r="G20" s="31">
        <f>'APPENDIX 8'!D19</f>
        <v>175754</v>
      </c>
      <c r="H20" s="31">
        <f>'APPENDIX 10'!D19</f>
        <v>0</v>
      </c>
      <c r="I20" s="31">
        <f>'APPENDIX 9'!D19</f>
        <v>0</v>
      </c>
      <c r="J20" s="43">
        <f t="shared" si="0"/>
        <v>422568</v>
      </c>
      <c r="K20" s="32">
        <f t="shared" si="1"/>
        <v>0.50929439860046</v>
      </c>
      <c r="M20" s="211"/>
    </row>
    <row r="21" spans="2:13" ht="29.25" customHeight="1" x14ac:dyDescent="0.3">
      <c r="B21" s="15" t="s">
        <v>190</v>
      </c>
      <c r="C21" s="31">
        <f>'APPENDIX 5'!D20</f>
        <v>387074</v>
      </c>
      <c r="D21" s="31">
        <f>'APPENDIX 6'!D20</f>
        <v>14682</v>
      </c>
      <c r="E21" s="31">
        <f>'APPENDIX 11'!D20</f>
        <v>1330920</v>
      </c>
      <c r="F21" s="31">
        <f>'APPENDIX 7'!D20</f>
        <v>371159</v>
      </c>
      <c r="G21" s="31">
        <f>'APPENDIX 8'!D20</f>
        <v>485531</v>
      </c>
      <c r="H21" s="31">
        <f>'APPENDIX 10'!D20</f>
        <v>0</v>
      </c>
      <c r="I21" s="31">
        <f>'APPENDIX 9'!D20</f>
        <v>1913434</v>
      </c>
      <c r="J21" s="43">
        <f t="shared" si="0"/>
        <v>4502800</v>
      </c>
      <c r="K21" s="32">
        <f t="shared" si="1"/>
        <v>5.4269391388324522</v>
      </c>
      <c r="M21" s="211"/>
    </row>
    <row r="22" spans="2:13" ht="29.25" customHeight="1" x14ac:dyDescent="0.3">
      <c r="B22" s="15" t="s">
        <v>36</v>
      </c>
      <c r="C22" s="31">
        <f>'APPENDIX 5'!D21</f>
        <v>1033987</v>
      </c>
      <c r="D22" s="31">
        <f>'APPENDIX 6'!D21</f>
        <v>1098301</v>
      </c>
      <c r="E22" s="31">
        <f>'APPENDIX 11'!D21</f>
        <v>283301</v>
      </c>
      <c r="F22" s="31">
        <f>'APPENDIX 7'!D21</f>
        <v>60975</v>
      </c>
      <c r="G22" s="31">
        <f>'APPENDIX 8'!D21</f>
        <v>110272</v>
      </c>
      <c r="H22" s="31">
        <f>'APPENDIX 10'!D21</f>
        <v>0</v>
      </c>
      <c r="I22" s="31">
        <f>'APPENDIX 9'!D21</f>
        <v>18990</v>
      </c>
      <c r="J22" s="43">
        <f t="shared" si="0"/>
        <v>2605826</v>
      </c>
      <c r="K22" s="32">
        <f t="shared" si="1"/>
        <v>3.1406367390040004</v>
      </c>
      <c r="M22" s="211"/>
    </row>
    <row r="23" spans="2:13" ht="29.25" customHeight="1" x14ac:dyDescent="0.3">
      <c r="B23" s="15" t="s">
        <v>62</v>
      </c>
      <c r="C23" s="31">
        <f>'APPENDIX 5'!D22</f>
        <v>20950</v>
      </c>
      <c r="D23" s="31">
        <f>'APPENDIX 6'!D22</f>
        <v>0</v>
      </c>
      <c r="E23" s="31">
        <f>'APPENDIX 11'!D22</f>
        <v>0</v>
      </c>
      <c r="F23" s="31">
        <f>'APPENDIX 7'!D22</f>
        <v>538922</v>
      </c>
      <c r="G23" s="31">
        <f>'APPENDIX 8'!D22</f>
        <v>30987</v>
      </c>
      <c r="H23" s="31">
        <f>'APPENDIX 10'!D22</f>
        <v>0</v>
      </c>
      <c r="I23" s="31">
        <f>'APPENDIX 9'!D22</f>
        <v>19099</v>
      </c>
      <c r="J23" s="43">
        <f t="shared" si="0"/>
        <v>609958</v>
      </c>
      <c r="K23" s="32">
        <f t="shared" si="1"/>
        <v>0.7351436757670704</v>
      </c>
      <c r="M23" s="211"/>
    </row>
    <row r="24" spans="2:13" ht="29.25" customHeight="1" x14ac:dyDescent="0.3">
      <c r="B24" s="15" t="s">
        <v>63</v>
      </c>
      <c r="C24" s="31">
        <f>'APPENDIX 5'!D23</f>
        <v>766625</v>
      </c>
      <c r="D24" s="31">
        <f>'APPENDIX 6'!D23</f>
        <v>0</v>
      </c>
      <c r="E24" s="31">
        <f>'APPENDIX 11'!D23</f>
        <v>0</v>
      </c>
      <c r="F24" s="31">
        <f>'APPENDIX 7'!D23</f>
        <v>281315</v>
      </c>
      <c r="G24" s="31">
        <f>'APPENDIX 8'!D23</f>
        <v>0</v>
      </c>
      <c r="H24" s="31">
        <f>'APPENDIX 10'!D23</f>
        <v>0</v>
      </c>
      <c r="I24" s="31">
        <f>'APPENDIX 9'!D23</f>
        <v>871696</v>
      </c>
      <c r="J24" s="43">
        <f t="shared" si="0"/>
        <v>1919636</v>
      </c>
      <c r="K24" s="32">
        <f t="shared" si="1"/>
        <v>2.3136154705320626</v>
      </c>
      <c r="M24" s="211"/>
    </row>
    <row r="25" spans="2:13" ht="29.25" customHeight="1" x14ac:dyDescent="0.3">
      <c r="B25" s="15" t="s">
        <v>64</v>
      </c>
      <c r="C25" s="31">
        <f>'APPENDIX 5'!D24</f>
        <v>754457</v>
      </c>
      <c r="D25" s="31">
        <f>'APPENDIX 6'!D24</f>
        <v>21110</v>
      </c>
      <c r="E25" s="31">
        <f>'APPENDIX 11'!D24</f>
        <v>239092</v>
      </c>
      <c r="F25" s="31">
        <f>'APPENDIX 7'!D24</f>
        <v>3760155</v>
      </c>
      <c r="G25" s="31">
        <f>'APPENDIX 8'!D24</f>
        <v>484932</v>
      </c>
      <c r="H25" s="31">
        <f>'APPENDIX 10'!D24</f>
        <v>0</v>
      </c>
      <c r="I25" s="31">
        <f>'APPENDIX 9'!D24</f>
        <v>108648</v>
      </c>
      <c r="J25" s="43">
        <f t="shared" si="0"/>
        <v>5368394</v>
      </c>
      <c r="K25" s="32">
        <f t="shared" si="1"/>
        <v>6.4701846653800521</v>
      </c>
      <c r="M25" s="211"/>
    </row>
    <row r="26" spans="2:13" ht="29.25" customHeight="1" x14ac:dyDescent="0.3">
      <c r="B26" s="15" t="s">
        <v>188</v>
      </c>
      <c r="C26" s="31">
        <f>'APPENDIX 5'!D25</f>
        <v>137920</v>
      </c>
      <c r="D26" s="31">
        <f>'APPENDIX 6'!D25</f>
        <v>0</v>
      </c>
      <c r="E26" s="31">
        <f>'APPENDIX 11'!D25</f>
        <v>0</v>
      </c>
      <c r="F26" s="31">
        <f>'APPENDIX 7'!D25</f>
        <v>30666</v>
      </c>
      <c r="G26" s="31">
        <f>'APPENDIX 8'!D25</f>
        <v>149603</v>
      </c>
      <c r="H26" s="31">
        <f>'APPENDIX 10'!D25</f>
        <v>0</v>
      </c>
      <c r="I26" s="31">
        <f>'APPENDIX 9'!D25</f>
        <v>0</v>
      </c>
      <c r="J26" s="43">
        <f t="shared" si="0"/>
        <v>318189</v>
      </c>
      <c r="K26" s="32">
        <f t="shared" si="1"/>
        <v>0.38349301271341363</v>
      </c>
      <c r="M26" s="211"/>
    </row>
    <row r="27" spans="2:13" ht="29.25" customHeight="1" x14ac:dyDescent="0.3">
      <c r="B27" s="15" t="s">
        <v>189</v>
      </c>
      <c r="C27" s="31">
        <f>'APPENDIX 5'!D26</f>
        <v>44016</v>
      </c>
      <c r="D27" s="31">
        <f>'APPENDIX 6'!D26</f>
        <v>0</v>
      </c>
      <c r="E27" s="31">
        <f>'APPENDIX 11'!D26</f>
        <v>157921</v>
      </c>
      <c r="F27" s="31">
        <f>'APPENDIX 7'!D26</f>
        <v>18044</v>
      </c>
      <c r="G27" s="31">
        <f>'APPENDIX 8'!D26</f>
        <v>1562</v>
      </c>
      <c r="H27" s="31">
        <f>'APPENDIX 10'!D26</f>
        <v>0</v>
      </c>
      <c r="I27" s="31">
        <f>'APPENDIX 9'!D26</f>
        <v>0</v>
      </c>
      <c r="J27" s="43">
        <f t="shared" si="0"/>
        <v>221543</v>
      </c>
      <c r="K27" s="32">
        <f t="shared" si="1"/>
        <v>0.26701172107008037</v>
      </c>
      <c r="M27" s="211"/>
    </row>
    <row r="28" spans="2:13" ht="29.25" customHeight="1" x14ac:dyDescent="0.3">
      <c r="B28" s="15" t="s">
        <v>212</v>
      </c>
      <c r="C28" s="31">
        <f>'APPENDIX 5'!D27</f>
        <v>1643646</v>
      </c>
      <c r="D28" s="31">
        <f>'APPENDIX 6'!D27</f>
        <v>502821</v>
      </c>
      <c r="E28" s="31">
        <f>'APPENDIX 11'!D27</f>
        <v>411797</v>
      </c>
      <c r="F28" s="31">
        <f>'APPENDIX 7'!D27</f>
        <v>673900</v>
      </c>
      <c r="G28" s="31">
        <f>'APPENDIX 8'!D27</f>
        <v>596289</v>
      </c>
      <c r="H28" s="31">
        <f>'APPENDIX 10'!D27</f>
        <v>0</v>
      </c>
      <c r="I28" s="31">
        <f>'APPENDIX 9'!D27</f>
        <v>910276</v>
      </c>
      <c r="J28" s="43">
        <f t="shared" si="0"/>
        <v>4738729</v>
      </c>
      <c r="K28" s="32">
        <f t="shared" si="1"/>
        <v>5.7112893929156003</v>
      </c>
      <c r="M28" s="211"/>
    </row>
    <row r="29" spans="2:13" ht="29.25" customHeight="1" x14ac:dyDescent="0.3">
      <c r="B29" s="15" t="s">
        <v>40</v>
      </c>
      <c r="C29" s="31">
        <f>'APPENDIX 5'!D28</f>
        <v>0</v>
      </c>
      <c r="D29" s="31">
        <f>'APPENDIX 6'!D28</f>
        <v>0</v>
      </c>
      <c r="E29" s="31">
        <f>'APPENDIX 11'!D28</f>
        <v>0</v>
      </c>
      <c r="F29" s="31">
        <f>'APPENDIX 7'!D28</f>
        <v>35223</v>
      </c>
      <c r="G29" s="31">
        <f>'APPENDIX 8'!D28</f>
        <v>23673</v>
      </c>
      <c r="H29" s="31">
        <f>'APPENDIX 10'!D28</f>
        <v>0</v>
      </c>
      <c r="I29" s="31">
        <f>'APPENDIX 9'!D28</f>
        <v>0</v>
      </c>
      <c r="J29" s="43">
        <f t="shared" si="0"/>
        <v>58896</v>
      </c>
      <c r="K29" s="32">
        <f t="shared" si="1"/>
        <v>7.098361186832107E-2</v>
      </c>
      <c r="M29" s="211"/>
    </row>
    <row r="30" spans="2:13" ht="29.25" customHeight="1" x14ac:dyDescent="0.3">
      <c r="B30" s="15" t="s">
        <v>65</v>
      </c>
      <c r="C30" s="31">
        <f>'APPENDIX 5'!D29</f>
        <v>15247</v>
      </c>
      <c r="D30" s="31">
        <f>'APPENDIX 6'!D29</f>
        <v>265663</v>
      </c>
      <c r="E30" s="31">
        <f>'APPENDIX 11'!D29</f>
        <v>181585</v>
      </c>
      <c r="F30" s="31">
        <f>'APPENDIX 7'!D29</f>
        <v>311622</v>
      </c>
      <c r="G30" s="31">
        <f>'APPENDIX 8'!D29</f>
        <v>2468</v>
      </c>
      <c r="H30" s="31">
        <f>'APPENDIX 10'!D29</f>
        <v>0</v>
      </c>
      <c r="I30" s="31">
        <f>'APPENDIX 9'!D29</f>
        <v>2012</v>
      </c>
      <c r="J30" s="43">
        <f t="shared" si="0"/>
        <v>778597</v>
      </c>
      <c r="K30" s="32">
        <f t="shared" si="1"/>
        <v>0.93839356237841576</v>
      </c>
      <c r="M30" s="211"/>
    </row>
    <row r="31" spans="2:13" ht="29.25" customHeight="1" x14ac:dyDescent="0.3">
      <c r="B31" s="15" t="s">
        <v>66</v>
      </c>
      <c r="C31" s="31">
        <f>'APPENDIX 5'!D30</f>
        <v>22729</v>
      </c>
      <c r="D31" s="31">
        <f>'APPENDIX 6'!D30</f>
        <v>0</v>
      </c>
      <c r="E31" s="31">
        <f>'APPENDIX 11'!D30</f>
        <v>0</v>
      </c>
      <c r="F31" s="31">
        <f>'APPENDIX 7'!D30</f>
        <v>23778</v>
      </c>
      <c r="G31" s="31">
        <f>'APPENDIX 8'!D30</f>
        <v>0</v>
      </c>
      <c r="H31" s="31">
        <f>'APPENDIX 10'!D30</f>
        <v>0</v>
      </c>
      <c r="I31" s="31">
        <f>'APPENDIX 9'!D30</f>
        <v>0</v>
      </c>
      <c r="J31" s="43">
        <f t="shared" si="0"/>
        <v>46507</v>
      </c>
      <c r="K31" s="32">
        <f t="shared" si="1"/>
        <v>5.6051936246264734E-2</v>
      </c>
      <c r="M31" s="211"/>
    </row>
    <row r="32" spans="2:13" ht="29.25" customHeight="1" x14ac:dyDescent="0.3">
      <c r="B32" s="15" t="s">
        <v>67</v>
      </c>
      <c r="C32" s="31">
        <f>'APPENDIX 5'!D31</f>
        <v>547014</v>
      </c>
      <c r="D32" s="31">
        <f>'APPENDIX 6'!D31</f>
        <v>0</v>
      </c>
      <c r="E32" s="31">
        <f>'APPENDIX 11'!D31</f>
        <v>831052</v>
      </c>
      <c r="F32" s="31">
        <f>'APPENDIX 7'!D31</f>
        <v>711500</v>
      </c>
      <c r="G32" s="31">
        <f>'APPENDIX 8'!D31</f>
        <v>203838</v>
      </c>
      <c r="H32" s="31">
        <f>'APPENDIX 10'!D31</f>
        <v>0</v>
      </c>
      <c r="I32" s="31">
        <f>'APPENDIX 9'!D31</f>
        <v>72219</v>
      </c>
      <c r="J32" s="43">
        <f t="shared" si="0"/>
        <v>2365623</v>
      </c>
      <c r="K32" s="32">
        <f t="shared" si="1"/>
        <v>2.8511353039047354</v>
      </c>
      <c r="M32" s="211"/>
    </row>
    <row r="33" spans="2:16" s="20" customFormat="1" ht="29.25" customHeight="1" x14ac:dyDescent="0.25">
      <c r="B33" s="87" t="s">
        <v>47</v>
      </c>
      <c r="C33" s="88">
        <f>SUM(C7:C32)</f>
        <v>21402583</v>
      </c>
      <c r="D33" s="88">
        <f t="shared" ref="D33:K33" si="2">SUM(D7:D32)</f>
        <v>9835487</v>
      </c>
      <c r="E33" s="88">
        <f t="shared" si="2"/>
        <v>29211753</v>
      </c>
      <c r="F33" s="88">
        <f t="shared" si="2"/>
        <v>12925464</v>
      </c>
      <c r="G33" s="88">
        <f t="shared" si="2"/>
        <v>5058216</v>
      </c>
      <c r="H33" s="88">
        <f t="shared" si="2"/>
        <v>0</v>
      </c>
      <c r="I33" s="88">
        <f t="shared" si="2"/>
        <v>4537761</v>
      </c>
      <c r="J33" s="88">
        <f t="shared" si="2"/>
        <v>82971264</v>
      </c>
      <c r="K33" s="88">
        <f t="shared" si="2"/>
        <v>100</v>
      </c>
      <c r="L33" s="9"/>
      <c r="M33" s="211"/>
      <c r="N33" s="9"/>
      <c r="O33" s="9"/>
      <c r="P33" s="9"/>
    </row>
    <row r="34" spans="2:16" s="20" customFormat="1" ht="29.25" customHeight="1" x14ac:dyDescent="0.25">
      <c r="B34" s="248" t="s">
        <v>48</v>
      </c>
      <c r="C34" s="249"/>
      <c r="D34" s="249"/>
      <c r="E34" s="249"/>
      <c r="F34" s="249"/>
      <c r="G34" s="249"/>
      <c r="H34" s="249"/>
      <c r="I34" s="249"/>
      <c r="J34" s="249"/>
      <c r="K34" s="250"/>
      <c r="L34" s="9"/>
      <c r="M34" s="211"/>
      <c r="N34" s="9"/>
      <c r="O34" s="9"/>
      <c r="P34" s="9"/>
    </row>
    <row r="35" spans="2:16" s="11" customFormat="1" ht="29.25" customHeight="1" x14ac:dyDescent="0.3">
      <c r="B35" s="22" t="s">
        <v>49</v>
      </c>
      <c r="C35" s="31">
        <f>'APPENDIX 5'!D34</f>
        <v>1387</v>
      </c>
      <c r="D35" s="31">
        <f>'APPENDIX 6'!D34</f>
        <v>0</v>
      </c>
      <c r="E35" s="31">
        <f>'APPENDIX 11'!D34</f>
        <v>0</v>
      </c>
      <c r="F35" s="31">
        <f>'APPENDIX 7'!D34</f>
        <v>209185</v>
      </c>
      <c r="G35" s="31">
        <f>'APPENDIX 8'!D34</f>
        <v>0</v>
      </c>
      <c r="H35" s="31">
        <f>'APPENDIX 10'!D34</f>
        <v>0</v>
      </c>
      <c r="I35" s="31">
        <f>'APPENDIX 9'!D34</f>
        <v>0</v>
      </c>
      <c r="J35" s="43">
        <f t="shared" ref="J35:J37" si="3">SUM(C35:I35)</f>
        <v>210572</v>
      </c>
      <c r="K35" s="32">
        <f>IFERROR(J35/$J$38,0)*100</f>
        <v>7.5987088416201916</v>
      </c>
      <c r="L35" s="9"/>
      <c r="M35" s="211"/>
      <c r="N35" s="9"/>
      <c r="O35" s="9"/>
      <c r="P35" s="9"/>
    </row>
    <row r="36" spans="2:16" s="11" customFormat="1" ht="29.25" customHeight="1" x14ac:dyDescent="0.3">
      <c r="B36" s="22" t="s">
        <v>82</v>
      </c>
      <c r="C36" s="31">
        <f>'APPENDIX 5'!D35</f>
        <v>31867</v>
      </c>
      <c r="D36" s="31">
        <f>'APPENDIX 6'!D35</f>
        <v>0</v>
      </c>
      <c r="E36" s="31">
        <f>'APPENDIX 11'!D35</f>
        <v>0</v>
      </c>
      <c r="F36" s="31">
        <f>'APPENDIX 7'!D35</f>
        <v>901981</v>
      </c>
      <c r="G36" s="31">
        <f>'APPENDIX 8'!D35</f>
        <v>0</v>
      </c>
      <c r="H36" s="31">
        <f>'APPENDIX 10'!D35</f>
        <v>0</v>
      </c>
      <c r="I36" s="31">
        <f>'APPENDIX 9'!D35</f>
        <v>0</v>
      </c>
      <c r="J36" s="43">
        <f t="shared" si="3"/>
        <v>933848</v>
      </c>
      <c r="K36" s="32">
        <f t="shared" ref="K36:K37" si="4">IFERROR(J36/$J$38,0)*100</f>
        <v>33.698872852655299</v>
      </c>
      <c r="L36" s="9"/>
      <c r="M36" s="211"/>
      <c r="N36" s="9"/>
      <c r="O36" s="9"/>
      <c r="P36" s="9"/>
    </row>
    <row r="37" spans="2:16" s="11" customFormat="1" ht="29.25" customHeight="1" x14ac:dyDescent="0.3">
      <c r="B37" s="22" t="s">
        <v>50</v>
      </c>
      <c r="C37" s="31">
        <f>'APPENDIX 5'!D36</f>
        <v>146576</v>
      </c>
      <c r="D37" s="31">
        <f>'APPENDIX 6'!D36</f>
        <v>0</v>
      </c>
      <c r="E37" s="31">
        <f>'APPENDIX 11'!D36</f>
        <v>0</v>
      </c>
      <c r="F37" s="31">
        <f>'APPENDIX 7'!D36</f>
        <v>1480159</v>
      </c>
      <c r="G37" s="31">
        <f>'APPENDIX 8'!D36</f>
        <v>0</v>
      </c>
      <c r="H37" s="31">
        <f>'APPENDIX 10'!D36</f>
        <v>0</v>
      </c>
      <c r="I37" s="31">
        <f>'APPENDIX 9'!D36</f>
        <v>0</v>
      </c>
      <c r="J37" s="43">
        <f t="shared" si="3"/>
        <v>1626735</v>
      </c>
      <c r="K37" s="32">
        <f t="shared" si="4"/>
        <v>58.702418305724514</v>
      </c>
      <c r="L37" s="9"/>
      <c r="M37" s="211"/>
      <c r="N37" s="9"/>
      <c r="O37" s="9"/>
      <c r="P37" s="9"/>
    </row>
    <row r="38" spans="2:16" s="20" customFormat="1" ht="29.25" customHeight="1" x14ac:dyDescent="0.25">
      <c r="B38" s="87" t="s">
        <v>47</v>
      </c>
      <c r="C38" s="89">
        <f>SUM(C35:C37)</f>
        <v>179830</v>
      </c>
      <c r="D38" s="90">
        <f t="shared" ref="D38:J38" si="5">SUM(D35:D37)</f>
        <v>0</v>
      </c>
      <c r="E38" s="90">
        <f t="shared" si="5"/>
        <v>0</v>
      </c>
      <c r="F38" s="90">
        <f t="shared" si="5"/>
        <v>2591325</v>
      </c>
      <c r="G38" s="90">
        <f t="shared" si="5"/>
        <v>0</v>
      </c>
      <c r="H38" s="90">
        <f t="shared" si="5"/>
        <v>0</v>
      </c>
      <c r="I38" s="90">
        <f t="shared" si="5"/>
        <v>0</v>
      </c>
      <c r="J38" s="90">
        <f t="shared" si="5"/>
        <v>2771155</v>
      </c>
      <c r="K38" s="91">
        <f>SUM(K35:K37)</f>
        <v>100</v>
      </c>
      <c r="L38" s="9"/>
      <c r="M38" s="211"/>
      <c r="N38" s="9"/>
      <c r="O38" s="9"/>
      <c r="P38" s="9"/>
    </row>
    <row r="39" spans="2:16" s="14" customFormat="1" ht="18" customHeight="1" x14ac:dyDescent="0.25">
      <c r="B39" s="251" t="s">
        <v>52</v>
      </c>
      <c r="C39" s="251"/>
      <c r="D39" s="251"/>
      <c r="E39" s="251"/>
      <c r="F39" s="251"/>
      <c r="G39" s="251"/>
      <c r="H39" s="251"/>
      <c r="I39" s="251"/>
      <c r="J39" s="251"/>
      <c r="K39" s="251"/>
      <c r="L39" s="9"/>
      <c r="M39" s="9"/>
      <c r="N39" s="9"/>
      <c r="O39" s="9"/>
      <c r="P39" s="9"/>
    </row>
    <row r="40" spans="2:16" s="44" customFormat="1" ht="18" customHeight="1" x14ac:dyDescent="0.3">
      <c r="L40" s="9"/>
      <c r="M40" s="9"/>
      <c r="N40" s="9"/>
      <c r="O40" s="9"/>
      <c r="P40" s="9"/>
    </row>
  </sheetData>
  <sheetProtection password="E931" sheet="1" objects="1" scenarios="1"/>
  <mergeCells count="4">
    <mergeCell ref="B4:K4"/>
    <mergeCell ref="B34:K34"/>
    <mergeCell ref="B39:K39"/>
    <mergeCell ref="B6:K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K38"/>
  <sheetViews>
    <sheetView showGridLines="0" zoomScale="80" zoomScaleNormal="80" workbookViewId="0">
      <selection activeCell="A11" sqref="A11"/>
    </sheetView>
  </sheetViews>
  <sheetFormatPr defaultRowHeight="15" x14ac:dyDescent="0.25"/>
  <cols>
    <col min="1" max="1" width="14.140625" style="9" customWidth="1"/>
    <col min="2" max="2" width="56.5703125" style="9" customWidth="1"/>
    <col min="3" max="10" width="25.140625" style="9" customWidth="1"/>
    <col min="11" max="11" width="11.5703125" style="9" bestFit="1" customWidth="1"/>
    <col min="12" max="16384" width="9.140625" style="9"/>
  </cols>
  <sheetData>
    <row r="2" spans="2:10" ht="6.75" customHeight="1" x14ac:dyDescent="0.25"/>
    <row r="3" spans="2:10" ht="21" customHeight="1" x14ac:dyDescent="0.25">
      <c r="B3" s="255" t="s">
        <v>306</v>
      </c>
      <c r="C3" s="255"/>
      <c r="D3" s="255"/>
      <c r="E3" s="255"/>
      <c r="F3" s="255"/>
      <c r="G3" s="255"/>
      <c r="H3" s="255"/>
      <c r="I3" s="255"/>
      <c r="J3" s="255"/>
    </row>
    <row r="4" spans="2:10" s="11" customFormat="1" ht="39" customHeight="1" x14ac:dyDescent="0.25">
      <c r="B4" s="92" t="s">
        <v>0</v>
      </c>
      <c r="C4" s="93" t="s">
        <v>83</v>
      </c>
      <c r="D4" s="93" t="s">
        <v>84</v>
      </c>
      <c r="E4" s="93" t="s">
        <v>219</v>
      </c>
      <c r="F4" s="93" t="s">
        <v>85</v>
      </c>
      <c r="G4" s="93" t="s">
        <v>86</v>
      </c>
      <c r="H4" s="93" t="s">
        <v>195</v>
      </c>
      <c r="I4" s="93" t="s">
        <v>220</v>
      </c>
      <c r="J4" s="94" t="s">
        <v>87</v>
      </c>
    </row>
    <row r="5" spans="2:10" ht="27.75" customHeight="1" x14ac:dyDescent="0.25">
      <c r="B5" s="252" t="s">
        <v>16</v>
      </c>
      <c r="C5" s="253"/>
      <c r="D5" s="253"/>
      <c r="E5" s="253"/>
      <c r="F5" s="253"/>
      <c r="G5" s="253"/>
      <c r="H5" s="253"/>
      <c r="I5" s="253"/>
      <c r="J5" s="254"/>
    </row>
    <row r="6" spans="2:10" ht="27.75" customHeight="1" x14ac:dyDescent="0.3">
      <c r="B6" s="30" t="s">
        <v>211</v>
      </c>
      <c r="C6" s="45">
        <f>IFERROR(('APPENDIX 3'!C9/'APPENDIX 3'!C$33)*100,0)</f>
        <v>34.725219848464086</v>
      </c>
      <c r="D6" s="45">
        <f>IFERROR(('APPENDIX 3'!D9/'APPENDIX 3'!D$33)*100,0)</f>
        <v>20.721983568276791</v>
      </c>
      <c r="E6" s="45">
        <f>IFERROR(('APPENDIX 3'!E9/'APPENDIX 3'!E$33)*100,0)</f>
        <v>22.580051940053032</v>
      </c>
      <c r="F6" s="45">
        <f>IFERROR(('APPENDIX 3'!F9/'APPENDIX 3'!F$33)*100,0)</f>
        <v>5.6149241528195812</v>
      </c>
      <c r="G6" s="45">
        <f>IFERROR(('APPENDIX 3'!G9/'APPENDIX 3'!G$33)*100,0)</f>
        <v>18.418213061680245</v>
      </c>
      <c r="H6" s="45">
        <f>IFERROR(('APPENDIX 3'!H9/'APPENDIX 3'!H$33)*100,0)</f>
        <v>0</v>
      </c>
      <c r="I6" s="45">
        <f>IFERROR(('APPENDIX 3'!I9/'APPENDIX 3'!I$33)*100,0)</f>
        <v>12.646457140426742</v>
      </c>
      <c r="J6" s="183">
        <f>IFERROR(('APPENDIX 3'!J9/'APPENDIX 3'!J$33)*100,0)</f>
        <v>22.052797701141447</v>
      </c>
    </row>
    <row r="7" spans="2:10" ht="27.75" customHeight="1" x14ac:dyDescent="0.3">
      <c r="B7" s="30" t="s">
        <v>59</v>
      </c>
      <c r="C7" s="45">
        <f>IFERROR(('APPENDIX 3'!C17/'APPENDIX 3'!C$33)*100,0)</f>
        <v>11.406347542256933</v>
      </c>
      <c r="D7" s="45">
        <f>IFERROR(('APPENDIX 3'!D17/'APPENDIX 3'!D$33)*100,0)</f>
        <v>34.866550075253009</v>
      </c>
      <c r="E7" s="45">
        <f>IFERROR(('APPENDIX 3'!E17/'APPENDIX 3'!E$33)*100,0)</f>
        <v>22.404858756679204</v>
      </c>
      <c r="F7" s="45">
        <f>IFERROR(('APPENDIX 3'!F17/'APPENDIX 3'!F$33)*100,0)</f>
        <v>2.3788778491820488</v>
      </c>
      <c r="G7" s="45">
        <f>IFERROR(('APPENDIX 3'!G17/'APPENDIX 3'!G$33)*100,0)</f>
        <v>4.670480659584328</v>
      </c>
      <c r="H7" s="45">
        <f>IFERROR(('APPENDIX 3'!H17/'APPENDIX 3'!H$33)*100,0)</f>
        <v>0</v>
      </c>
      <c r="I7" s="45">
        <f>IFERROR(('APPENDIX 3'!I17/'APPENDIX 3'!I$33)*100,0)</f>
        <v>1.0390807272573412</v>
      </c>
      <c r="J7" s="183">
        <f>IFERROR(('APPENDIX 3'!J17/'APPENDIX 3'!J$33)*100,0)</f>
        <v>15.675638013662176</v>
      </c>
    </row>
    <row r="8" spans="2:10" ht="27.75" customHeight="1" x14ac:dyDescent="0.3">
      <c r="B8" s="30" t="s">
        <v>60</v>
      </c>
      <c r="C8" s="45">
        <f>IFERROR(('APPENDIX 3'!C18/'APPENDIX 3'!C$33)*100,0)</f>
        <v>14.025115566658473</v>
      </c>
      <c r="D8" s="45">
        <f>IFERROR(('APPENDIX 3'!D18/'APPENDIX 3'!D$33)*100,0)</f>
        <v>18.103211361064279</v>
      </c>
      <c r="E8" s="45">
        <f>IFERROR(('APPENDIX 3'!E18/'APPENDIX 3'!E$33)*100,0)</f>
        <v>22.874334176384416</v>
      </c>
      <c r="F8" s="45">
        <f>IFERROR(('APPENDIX 3'!F18/'APPENDIX 3'!F$33)*100,0)</f>
        <v>9.2525885337655964</v>
      </c>
      <c r="G8" s="45">
        <f>IFERROR(('APPENDIX 3'!G18/'APPENDIX 3'!G$33)*100,0)</f>
        <v>0</v>
      </c>
      <c r="H8" s="45">
        <f>IFERROR(('APPENDIX 3'!H18/'APPENDIX 3'!H$33)*100,0)</f>
        <v>0</v>
      </c>
      <c r="I8" s="45">
        <f>IFERROR(('APPENDIX 3'!I18/'APPENDIX 3'!I$33)*100,0)</f>
        <v>0</v>
      </c>
      <c r="J8" s="183">
        <f>IFERROR(('APPENDIX 3'!J18/'APPENDIX 3'!J$33)*100,0)</f>
        <v>15.258547826871723</v>
      </c>
    </row>
    <row r="9" spans="2:10" ht="27.75" customHeight="1" x14ac:dyDescent="0.3">
      <c r="B9" s="30" t="s">
        <v>64</v>
      </c>
      <c r="C9" s="45">
        <f>IFERROR(('APPENDIX 3'!C25/'APPENDIX 3'!C$33)*100,0)</f>
        <v>3.5250745202109481</v>
      </c>
      <c r="D9" s="45">
        <f>IFERROR(('APPENDIX 3'!D25/'APPENDIX 3'!D$33)*100,0)</f>
        <v>0.21463095828401788</v>
      </c>
      <c r="E9" s="45">
        <f>IFERROR(('APPENDIX 3'!E25/'APPENDIX 3'!E$33)*100,0)</f>
        <v>0.81847878146854114</v>
      </c>
      <c r="F9" s="45">
        <f>IFERROR(('APPENDIX 3'!F25/'APPENDIX 3'!F$33)*100,0)</f>
        <v>29.091063964899057</v>
      </c>
      <c r="G9" s="45">
        <f>IFERROR(('APPENDIX 3'!G25/'APPENDIX 3'!G$33)*100,0)</f>
        <v>9.5870164500685604</v>
      </c>
      <c r="H9" s="45">
        <f>IFERROR(('APPENDIX 3'!H25/'APPENDIX 3'!H$33)*100,0)</f>
        <v>0</v>
      </c>
      <c r="I9" s="45">
        <f>IFERROR(('APPENDIX 3'!I25/'APPENDIX 3'!I$33)*100,0)</f>
        <v>2.3943085587804203</v>
      </c>
      <c r="J9" s="183">
        <f>IFERROR(('APPENDIX 3'!J25/'APPENDIX 3'!J$33)*100,0)</f>
        <v>6.4701846653800521</v>
      </c>
    </row>
    <row r="10" spans="2:10" ht="27.75" customHeight="1" x14ac:dyDescent="0.3">
      <c r="B10" s="30" t="s">
        <v>55</v>
      </c>
      <c r="C10" s="45">
        <f>IFERROR(('APPENDIX 3'!C12/'APPENDIX 3'!C$33)*100,0)</f>
        <v>4.2843940845831554</v>
      </c>
      <c r="D10" s="45">
        <f>IFERROR(('APPENDIX 3'!D12/'APPENDIX 3'!D$33)*100,0)</f>
        <v>1.719345468099343</v>
      </c>
      <c r="E10" s="45">
        <f>IFERROR(('APPENDIX 3'!E12/'APPENDIX 3'!E$33)*100,0)</f>
        <v>2.6028016873893187</v>
      </c>
      <c r="F10" s="45">
        <f>IFERROR(('APPENDIX 3'!F12/'APPENDIX 3'!F$33)*100,0)</f>
        <v>19.34499217977784</v>
      </c>
      <c r="G10" s="45">
        <f>IFERROR(('APPENDIX 3'!G12/'APPENDIX 3'!G$33)*100,0)</f>
        <v>10.840660027171635</v>
      </c>
      <c r="H10" s="45">
        <f>IFERROR(('APPENDIX 3'!H12/'APPENDIX 3'!H$33)*100,0)</f>
        <v>0</v>
      </c>
      <c r="I10" s="45">
        <f>IFERROR(('APPENDIX 3'!I12/'APPENDIX 3'!I$33)*100,0)</f>
        <v>0</v>
      </c>
      <c r="J10" s="183">
        <f>IFERROR(('APPENDIX 3'!J12/'APPENDIX 3'!J$33)*100,0)</f>
        <v>5.8998438302687539</v>
      </c>
    </row>
    <row r="11" spans="2:10" ht="27.75" customHeight="1" x14ac:dyDescent="0.3">
      <c r="B11" s="30" t="s">
        <v>212</v>
      </c>
      <c r="C11" s="45">
        <f>IFERROR(('APPENDIX 3'!C28/'APPENDIX 3'!C$33)*100,0)</f>
        <v>7.6796618426850625</v>
      </c>
      <c r="D11" s="45">
        <f>IFERROR(('APPENDIX 3'!D28/'APPENDIX 3'!D$33)*100,0)</f>
        <v>5.112314214842641</v>
      </c>
      <c r="E11" s="45">
        <f>IFERROR(('APPENDIX 3'!E28/'APPENDIX 3'!E$33)*100,0)</f>
        <v>1.4096962958710488</v>
      </c>
      <c r="F11" s="45">
        <f>IFERROR(('APPENDIX 3'!F28/'APPENDIX 3'!F$33)*100,0)</f>
        <v>5.2137393288163576</v>
      </c>
      <c r="G11" s="45">
        <f>IFERROR(('APPENDIX 3'!G28/'APPENDIX 3'!G$33)*100,0)</f>
        <v>11.788523859004835</v>
      </c>
      <c r="H11" s="45">
        <f>IFERROR(('APPENDIX 3'!H28/'APPENDIX 3'!H$33)*100,0)</f>
        <v>0</v>
      </c>
      <c r="I11" s="45">
        <f>IFERROR(('APPENDIX 3'!I28/'APPENDIX 3'!I$33)*100,0)</f>
        <v>20.060025197448699</v>
      </c>
      <c r="J11" s="183">
        <f>IFERROR(('APPENDIX 3'!J28/'APPENDIX 3'!J$33)*100,0)</f>
        <v>5.7112893929156003</v>
      </c>
    </row>
    <row r="12" spans="2:10" ht="27.75" customHeight="1" x14ac:dyDescent="0.3">
      <c r="B12" s="30" t="s">
        <v>61</v>
      </c>
      <c r="C12" s="45">
        <f>IFERROR(('APPENDIX 3'!C19/'APPENDIX 3'!C$33)*100,0)</f>
        <v>5.7707427182971323</v>
      </c>
      <c r="D12" s="45">
        <f>IFERROR(('APPENDIX 3'!D19/'APPENDIX 3'!D$33)*100,0)</f>
        <v>3.83562095095037</v>
      </c>
      <c r="E12" s="45">
        <f>IFERROR(('APPENDIX 3'!E19/'APPENDIX 3'!E$33)*100,0)</f>
        <v>10.136628910972922</v>
      </c>
      <c r="F12" s="45">
        <f>IFERROR(('APPENDIX 3'!F19/'APPENDIX 3'!F$33)*100,0)</f>
        <v>0.44403048122682481</v>
      </c>
      <c r="G12" s="45">
        <f>IFERROR(('APPENDIX 3'!G19/'APPENDIX 3'!G$33)*100,0)</f>
        <v>0</v>
      </c>
      <c r="H12" s="45">
        <f>IFERROR(('APPENDIX 3'!H19/'APPENDIX 3'!H$33)*100,0)</f>
        <v>0</v>
      </c>
      <c r="I12" s="45">
        <f>IFERROR(('APPENDIX 3'!I19/'APPENDIX 3'!I$33)*100,0)</f>
        <v>0</v>
      </c>
      <c r="J12" s="183">
        <f>IFERROR(('APPENDIX 3'!J19/'APPENDIX 3'!J$33)*100,0)</f>
        <v>5.581233522005884</v>
      </c>
    </row>
    <row r="13" spans="2:10" ht="27.75" customHeight="1" x14ac:dyDescent="0.3">
      <c r="B13" s="30" t="s">
        <v>190</v>
      </c>
      <c r="C13" s="45">
        <f>IFERROR(('APPENDIX 3'!C21/'APPENDIX 3'!C$33)*100,0)</f>
        <v>1.8085387170324256</v>
      </c>
      <c r="D13" s="45">
        <f>IFERROR(('APPENDIX 3'!D21/'APPENDIX 3'!D$33)*100,0)</f>
        <v>0.1492757806502108</v>
      </c>
      <c r="E13" s="45">
        <f>IFERROR(('APPENDIX 3'!E21/'APPENDIX 3'!E$33)*100,0)</f>
        <v>4.5561113706527641</v>
      </c>
      <c r="F13" s="45">
        <f>IFERROR(('APPENDIX 3'!F21/'APPENDIX 3'!F$33)*100,0)</f>
        <v>2.8715332772579769</v>
      </c>
      <c r="G13" s="45">
        <f>IFERROR(('APPENDIX 3'!G21/'APPENDIX 3'!G$33)*100,0)</f>
        <v>9.5988585698989528</v>
      </c>
      <c r="H13" s="45">
        <f>IFERROR(('APPENDIX 3'!H21/'APPENDIX 3'!H$33)*100,0)</f>
        <v>0</v>
      </c>
      <c r="I13" s="45">
        <f>IFERROR(('APPENDIX 3'!I21/'APPENDIX 3'!I$33)*100,0)</f>
        <v>42.166918883563945</v>
      </c>
      <c r="J13" s="183">
        <f>IFERROR(('APPENDIX 3'!J21/'APPENDIX 3'!J$33)*100,0)</f>
        <v>5.4269391388324522</v>
      </c>
    </row>
    <row r="14" spans="2:10" ht="27.75" customHeight="1" x14ac:dyDescent="0.3">
      <c r="B14" s="30" t="s">
        <v>36</v>
      </c>
      <c r="C14" s="45">
        <f>IFERROR(('APPENDIX 3'!C22/'APPENDIX 3'!C$33)*100,0)</f>
        <v>4.8311318311439324</v>
      </c>
      <c r="D14" s="45">
        <f>IFERROR(('APPENDIX 3'!D22/'APPENDIX 3'!D$33)*100,0)</f>
        <v>11.166717011572484</v>
      </c>
      <c r="E14" s="45">
        <f>IFERROR(('APPENDIX 3'!E22/'APPENDIX 3'!E$33)*100,0)</f>
        <v>0.96981855214235169</v>
      </c>
      <c r="F14" s="45">
        <f>IFERROR(('APPENDIX 3'!F22/'APPENDIX 3'!F$33)*100,0)</f>
        <v>0.47174321943103936</v>
      </c>
      <c r="G14" s="45">
        <f>IFERROR(('APPENDIX 3'!G22/'APPENDIX 3'!G$33)*100,0)</f>
        <v>2.180057158492243</v>
      </c>
      <c r="H14" s="45">
        <f>IFERROR(('APPENDIX 3'!H22/'APPENDIX 3'!H$33)*100,0)</f>
        <v>0</v>
      </c>
      <c r="I14" s="45">
        <f>IFERROR(('APPENDIX 3'!I22/'APPENDIX 3'!I$33)*100,0)</f>
        <v>0.41848832496907618</v>
      </c>
      <c r="J14" s="183">
        <f>IFERROR(('APPENDIX 3'!J22/'APPENDIX 3'!J$33)*100,0)</f>
        <v>3.1406367390040004</v>
      </c>
    </row>
    <row r="15" spans="2:10" ht="27.75" customHeight="1" x14ac:dyDescent="0.3">
      <c r="B15" s="30" t="s">
        <v>67</v>
      </c>
      <c r="C15" s="45">
        <f>IFERROR(('APPENDIX 3'!C32/'APPENDIX 3'!C$33)*100,0)</f>
        <v>2.5558316956415963</v>
      </c>
      <c r="D15" s="45">
        <f>IFERROR(('APPENDIX 3'!D32/'APPENDIX 3'!D$33)*100,0)</f>
        <v>0</v>
      </c>
      <c r="E15" s="45">
        <f>IFERROR(('APPENDIX 3'!E32/'APPENDIX 3'!E$33)*100,0)</f>
        <v>2.844923411477565</v>
      </c>
      <c r="F15" s="45">
        <f>IFERROR(('APPENDIX 3'!F32/'APPENDIX 3'!F$33)*100,0)</f>
        <v>5.5046379766327922</v>
      </c>
      <c r="G15" s="45">
        <f>IFERROR(('APPENDIX 3'!G32/'APPENDIX 3'!G$33)*100,0)</f>
        <v>4.0298397695946555</v>
      </c>
      <c r="H15" s="45">
        <f>IFERROR(('APPENDIX 3'!H32/'APPENDIX 3'!H$33)*100,0)</f>
        <v>0</v>
      </c>
      <c r="I15" s="45">
        <f>IFERROR(('APPENDIX 3'!I32/'APPENDIX 3'!I$33)*100,0)</f>
        <v>1.5915117609763934</v>
      </c>
      <c r="J15" s="183">
        <f>IFERROR(('APPENDIX 3'!J32/'APPENDIX 3'!J$33)*100,0)</f>
        <v>2.8511353039047354</v>
      </c>
    </row>
    <row r="16" spans="2:10" ht="27.75" customHeight="1" x14ac:dyDescent="0.3">
      <c r="B16" s="30" t="s">
        <v>63</v>
      </c>
      <c r="C16" s="45">
        <f>IFERROR(('APPENDIX 3'!C24/'APPENDIX 3'!C$33)*100,0)</f>
        <v>3.581927471090756</v>
      </c>
      <c r="D16" s="45">
        <f>IFERROR(('APPENDIX 3'!D24/'APPENDIX 3'!D$33)*100,0)</f>
        <v>0</v>
      </c>
      <c r="E16" s="45">
        <f>IFERROR(('APPENDIX 3'!E24/'APPENDIX 3'!E$33)*100,0)</f>
        <v>0</v>
      </c>
      <c r="F16" s="45">
        <f>IFERROR(('APPENDIX 3'!F24/'APPENDIX 3'!F$33)*100,0)</f>
        <v>2.1764402423000058</v>
      </c>
      <c r="G16" s="45">
        <f>IFERROR(('APPENDIX 3'!G24/'APPENDIX 3'!G$33)*100,0)</f>
        <v>0</v>
      </c>
      <c r="H16" s="45">
        <f>IFERROR(('APPENDIX 3'!H24/'APPENDIX 3'!H$33)*100,0)</f>
        <v>0</v>
      </c>
      <c r="I16" s="45">
        <f>IFERROR(('APPENDIX 3'!I24/'APPENDIX 3'!I$33)*100,0)</f>
        <v>19.209826167574715</v>
      </c>
      <c r="J16" s="183">
        <f>IFERROR(('APPENDIX 3'!J24/'APPENDIX 3'!J$33)*100,0)</f>
        <v>2.3136154705320626</v>
      </c>
    </row>
    <row r="17" spans="2:10" ht="27.75" customHeight="1" x14ac:dyDescent="0.3">
      <c r="B17" s="30" t="s">
        <v>57</v>
      </c>
      <c r="C17" s="45">
        <f>IFERROR(('APPENDIX 3'!C15/'APPENDIX 3'!C$33)*100,0)</f>
        <v>0</v>
      </c>
      <c r="D17" s="45">
        <f>IFERROR(('APPENDIX 3'!D15/'APPENDIX 3'!D$33)*100,0)</f>
        <v>0</v>
      </c>
      <c r="E17" s="45">
        <f>IFERROR(('APPENDIX 3'!E15/'APPENDIX 3'!E$33)*100,0)</f>
        <v>5.4271101087291811</v>
      </c>
      <c r="F17" s="45">
        <f>IFERROR(('APPENDIX 3'!F15/'APPENDIX 3'!F$33)*100,0)</f>
        <v>0.22261483224122555</v>
      </c>
      <c r="G17" s="45">
        <f>IFERROR(('APPENDIX 3'!G15/'APPENDIX 3'!G$33)*100,0)</f>
        <v>8.5286986558106653E-2</v>
      </c>
      <c r="H17" s="45">
        <f>IFERROR(('APPENDIX 3'!H15/'APPENDIX 3'!H$33)*100,0)</f>
        <v>0</v>
      </c>
      <c r="I17" s="45">
        <f>IFERROR(('APPENDIX 3'!I15/'APPENDIX 3'!I$33)*100,0)</f>
        <v>0</v>
      </c>
      <c r="J17" s="183">
        <f>IFERROR(('APPENDIX 3'!J15/'APPENDIX 3'!J$33)*100,0)</f>
        <v>1.9506054529915322</v>
      </c>
    </row>
    <row r="18" spans="2:10" ht="27.75" customHeight="1" x14ac:dyDescent="0.3">
      <c r="B18" s="30" t="s">
        <v>53</v>
      </c>
      <c r="C18" s="45">
        <f>IFERROR(('APPENDIX 3'!C7/'APPENDIX 3'!C$33)*100,0)</f>
        <v>0.36076486655839624</v>
      </c>
      <c r="D18" s="45">
        <f>IFERROR(('APPENDIX 3'!D7/'APPENDIX 3'!D$33)*100,0)</f>
        <v>0.28880115443190563</v>
      </c>
      <c r="E18" s="45">
        <f>IFERROR(('APPENDIX 3'!E7/'APPENDIX 3'!E$33)*100,0)</f>
        <v>2.0038989101407232</v>
      </c>
      <c r="F18" s="45">
        <f>IFERROR(('APPENDIX 3'!F7/'APPENDIX 3'!F$33)*100,0)</f>
        <v>5.4707823254933059</v>
      </c>
      <c r="G18" s="45">
        <f>IFERROR(('APPENDIX 3'!G7/'APPENDIX 3'!G$33)*100,0)</f>
        <v>1.8675754455721147</v>
      </c>
      <c r="H18" s="45">
        <f>IFERROR(('APPENDIX 3'!H7/'APPENDIX 3'!H$33)*100,0)</f>
        <v>0</v>
      </c>
      <c r="I18" s="45">
        <f>IFERROR(('APPENDIX 3'!I7/'APPENDIX 3'!I$33)*100,0)</f>
        <v>8.1538009604296049E-3</v>
      </c>
      <c r="J18" s="183">
        <f>IFERROR(('APPENDIX 3'!J7/'APPENDIX 3'!J$33)*100,0)</f>
        <v>1.7993603182904387</v>
      </c>
    </row>
    <row r="19" spans="2:10" ht="27.75" customHeight="1" x14ac:dyDescent="0.3">
      <c r="B19" s="30" t="s">
        <v>200</v>
      </c>
      <c r="C19" s="45">
        <f>IFERROR(('APPENDIX 3'!C8/'APPENDIX 3'!C$33)*100,0)</f>
        <v>0.96024391074666071</v>
      </c>
      <c r="D19" s="45">
        <f>IFERROR(('APPENDIX 3'!D8/'APPENDIX 3'!D$33)*100,0)</f>
        <v>0</v>
      </c>
      <c r="E19" s="45">
        <f>IFERROR(('APPENDIX 3'!E8/'APPENDIX 3'!E$33)*100,0)</f>
        <v>0</v>
      </c>
      <c r="F19" s="45">
        <f>IFERROR(('APPENDIX 3'!F8/'APPENDIX 3'!F$33)*100,0)</f>
        <v>1.5821559674762933</v>
      </c>
      <c r="G19" s="45">
        <f>IFERROR(('APPENDIX 3'!G8/'APPENDIX 3'!G$33)*100,0)</f>
        <v>19.18288977773982</v>
      </c>
      <c r="H19" s="45">
        <f>IFERROR(('APPENDIX 3'!H8/'APPENDIX 3'!H$33)*100,0)</f>
        <v>0</v>
      </c>
      <c r="I19" s="45">
        <f>IFERROR(('APPENDIX 3'!I8/'APPENDIX 3'!I$33)*100,0)</f>
        <v>0</v>
      </c>
      <c r="J19" s="183">
        <f>IFERROR(('APPENDIX 3'!J8/'APPENDIX 3'!J$33)*100,0)</f>
        <v>1.6636241675190102</v>
      </c>
    </row>
    <row r="20" spans="2:10" ht="27.75" customHeight="1" x14ac:dyDescent="0.3">
      <c r="B20" s="30" t="s">
        <v>65</v>
      </c>
      <c r="C20" s="45">
        <f>IFERROR(('APPENDIX 3'!C30/'APPENDIX 3'!C$33)*100,0)</f>
        <v>7.1239064929686291E-2</v>
      </c>
      <c r="D20" s="45">
        <f>IFERROR(('APPENDIX 3'!D30/'APPENDIX 3'!D$33)*100,0)</f>
        <v>2.7010660478733794</v>
      </c>
      <c r="E20" s="45">
        <f>IFERROR(('APPENDIX 3'!E30/'APPENDIX 3'!E$33)*100,0)</f>
        <v>0.62161623782044162</v>
      </c>
      <c r="F20" s="45">
        <f>IFERROR(('APPENDIX 3'!F30/'APPENDIX 3'!F$33)*100,0)</f>
        <v>2.4109153837726831</v>
      </c>
      <c r="G20" s="45">
        <f>IFERROR(('APPENDIX 3'!G30/'APPENDIX 3'!G$33)*100,0)</f>
        <v>4.8791906079139365E-2</v>
      </c>
      <c r="H20" s="45">
        <f>IFERROR(('APPENDIX 3'!H30/'APPENDIX 3'!H$33)*100,0)</f>
        <v>0</v>
      </c>
      <c r="I20" s="45">
        <f>IFERROR(('APPENDIX 3'!I30/'APPENDIX 3'!I$33)*100,0)</f>
        <v>4.4339047384822604E-2</v>
      </c>
      <c r="J20" s="183">
        <f>IFERROR(('APPENDIX 3'!J30/'APPENDIX 3'!J$33)*100,0)</f>
        <v>0.93839356237841576</v>
      </c>
    </row>
    <row r="21" spans="2:10" ht="27.75" customHeight="1" x14ac:dyDescent="0.3">
      <c r="B21" s="30" t="s">
        <v>62</v>
      </c>
      <c r="C21" s="45">
        <f>IFERROR(('APPENDIX 3'!C23/'APPENDIX 3'!C$33)*100,0)</f>
        <v>9.7885381404665045E-2</v>
      </c>
      <c r="D21" s="45">
        <f>IFERROR(('APPENDIX 3'!D23/'APPENDIX 3'!D$33)*100,0)</f>
        <v>0</v>
      </c>
      <c r="E21" s="45">
        <f>IFERROR(('APPENDIX 3'!E23/'APPENDIX 3'!E$33)*100,0)</f>
        <v>0</v>
      </c>
      <c r="F21" s="45">
        <f>IFERROR(('APPENDIX 3'!F23/'APPENDIX 3'!F$33)*100,0)</f>
        <v>4.169459603152351</v>
      </c>
      <c r="G21" s="45">
        <f>IFERROR(('APPENDIX 3'!G23/'APPENDIX 3'!G$33)*100,0)</f>
        <v>0.61260729079185228</v>
      </c>
      <c r="H21" s="45">
        <f>IFERROR(('APPENDIX 3'!H23/'APPENDIX 3'!H$33)*100,0)</f>
        <v>0</v>
      </c>
      <c r="I21" s="45">
        <f>IFERROR(('APPENDIX 3'!I23/'APPENDIX 3'!I$33)*100,0)</f>
        <v>0.4208903906574189</v>
      </c>
      <c r="J21" s="183">
        <f>IFERROR(('APPENDIX 3'!J23/'APPENDIX 3'!J$33)*100,0)</f>
        <v>0.7351436757670704</v>
      </c>
    </row>
    <row r="22" spans="2:10" ht="27.75" customHeight="1" x14ac:dyDescent="0.3">
      <c r="B22" s="30" t="s">
        <v>185</v>
      </c>
      <c r="C22" s="45">
        <f>IFERROR(('APPENDIX 3'!C20/'APPENDIX 3'!C$33)*100,0)</f>
        <v>0.23952716361384979</v>
      </c>
      <c r="D22" s="45">
        <f>IFERROR(('APPENDIX 3'!D20/'APPENDIX 3'!D$33)*100,0)</f>
        <v>1.120483408701572</v>
      </c>
      <c r="E22" s="45">
        <f>IFERROR(('APPENDIX 3'!E20/'APPENDIX 3'!E$33)*100,0)</f>
        <v>0.20906311237124317</v>
      </c>
      <c r="F22" s="45">
        <f>IFERROR(('APPENDIX 3'!F20/'APPENDIX 3'!F$33)*100,0)</f>
        <v>0.18779209783107206</v>
      </c>
      <c r="G22" s="45">
        <f>IFERROR(('APPENDIX 3'!G20/'APPENDIX 3'!G$33)*100,0)</f>
        <v>3.4746242548756321</v>
      </c>
      <c r="H22" s="45">
        <f>IFERROR(('APPENDIX 3'!H20/'APPENDIX 3'!H$33)*100,0)</f>
        <v>0</v>
      </c>
      <c r="I22" s="45">
        <f>IFERROR(('APPENDIX 3'!I20/'APPENDIX 3'!I$33)*100,0)</f>
        <v>0</v>
      </c>
      <c r="J22" s="183">
        <f>IFERROR(('APPENDIX 3'!J20/'APPENDIX 3'!J$33)*100,0)</f>
        <v>0.50929439860046</v>
      </c>
    </row>
    <row r="23" spans="2:10" ht="27.75" customHeight="1" x14ac:dyDescent="0.3">
      <c r="B23" s="30" t="s">
        <v>188</v>
      </c>
      <c r="C23" s="45">
        <f>IFERROR(('APPENDIX 3'!C26/'APPENDIX 3'!C$33)*100,0)</f>
        <v>0.64440820063634374</v>
      </c>
      <c r="D23" s="45">
        <f>IFERROR(('APPENDIX 3'!D26/'APPENDIX 3'!D$33)*100,0)</f>
        <v>0</v>
      </c>
      <c r="E23" s="45">
        <f>IFERROR(('APPENDIX 3'!E26/'APPENDIX 3'!E$33)*100,0)</f>
        <v>0</v>
      </c>
      <c r="F23" s="45">
        <f>IFERROR(('APPENDIX 3'!F26/'APPENDIX 3'!F$33)*100,0)</f>
        <v>0.23725260462603123</v>
      </c>
      <c r="G23" s="45">
        <f>IFERROR(('APPENDIX 3'!G26/'APPENDIX 3'!G$33)*100,0)</f>
        <v>2.9576237946343138</v>
      </c>
      <c r="H23" s="45">
        <f>IFERROR(('APPENDIX 3'!H26/'APPENDIX 3'!H$33)*100,0)</f>
        <v>0</v>
      </c>
      <c r="I23" s="45">
        <f>IFERROR(('APPENDIX 3'!I26/'APPENDIX 3'!I$33)*100,0)</f>
        <v>0</v>
      </c>
      <c r="J23" s="183">
        <f>IFERROR(('APPENDIX 3'!J26/'APPENDIX 3'!J$33)*100,0)</f>
        <v>0.38349301271341363</v>
      </c>
    </row>
    <row r="24" spans="2:10" ht="27.75" customHeight="1" x14ac:dyDescent="0.3">
      <c r="B24" s="30" t="s">
        <v>54</v>
      </c>
      <c r="C24" s="45">
        <f>IFERROR(('APPENDIX 3'!C11/'APPENDIX 3'!C$33)*100,0)</f>
        <v>1.2201844982916314</v>
      </c>
      <c r="D24" s="45">
        <f>IFERROR(('APPENDIX 3'!D11/'APPENDIX 3'!D$33)*100,0)</f>
        <v>0</v>
      </c>
      <c r="E24" s="45">
        <f>IFERROR(('APPENDIX 3'!E11/'APPENDIX 3'!E$33)*100,0)</f>
        <v>0</v>
      </c>
      <c r="F24" s="45">
        <f>IFERROR(('APPENDIX 3'!F11/'APPENDIX 3'!F$33)*100,0)</f>
        <v>0.40376887050244381</v>
      </c>
      <c r="G24" s="45">
        <f>IFERROR(('APPENDIX 3'!G11/'APPENDIX 3'!G$33)*100,0)</f>
        <v>0</v>
      </c>
      <c r="H24" s="45">
        <f>IFERROR(('APPENDIX 3'!H11/'APPENDIX 3'!H$33)*100,0)</f>
        <v>0</v>
      </c>
      <c r="I24" s="45">
        <f>IFERROR(('APPENDIX 3'!I11/'APPENDIX 3'!I$33)*100,0)</f>
        <v>0</v>
      </c>
      <c r="J24" s="183">
        <f>IFERROR(('APPENDIX 3'!J11/'APPENDIX 3'!J$33)*100,0)</f>
        <v>0.37764882068085642</v>
      </c>
    </row>
    <row r="25" spans="2:10" ht="27.75" customHeight="1" x14ac:dyDescent="0.3">
      <c r="B25" s="30" t="s">
        <v>23</v>
      </c>
      <c r="C25" s="45">
        <f>IFERROR(('APPENDIX 3'!C13/'APPENDIX 3'!C$33)*100,0)</f>
        <v>1.3008476593689648</v>
      </c>
      <c r="D25" s="45">
        <f>IFERROR(('APPENDIX 3'!D13/'APPENDIX 3'!D$33)*100,0)</f>
        <v>0</v>
      </c>
      <c r="E25" s="45">
        <f>IFERROR(('APPENDIX 3'!E13/'APPENDIX 3'!E$33)*100,0)</f>
        <v>0</v>
      </c>
      <c r="F25" s="45">
        <f>IFERROR(('APPENDIX 3'!F13/'APPENDIX 3'!F$33)*100,0)</f>
        <v>4.1313797322865935E-3</v>
      </c>
      <c r="G25" s="45">
        <f>IFERROR(('APPENDIX 3'!G13/'APPENDIX 3'!G$33)*100,0)</f>
        <v>0</v>
      </c>
      <c r="H25" s="45">
        <f>IFERROR(('APPENDIX 3'!H13/'APPENDIX 3'!H$33)*100,0)</f>
        <v>0</v>
      </c>
      <c r="I25" s="45">
        <f>IFERROR(('APPENDIX 3'!I13/'APPENDIX 3'!I$33)*100,0)</f>
        <v>0</v>
      </c>
      <c r="J25" s="183">
        <f>IFERROR(('APPENDIX 3'!J13/'APPENDIX 3'!J$33)*100,0)</f>
        <v>0.33619953047840756</v>
      </c>
    </row>
    <row r="26" spans="2:10" ht="27.75" customHeight="1" x14ac:dyDescent="0.3">
      <c r="B26" s="30" t="s">
        <v>189</v>
      </c>
      <c r="C26" s="45">
        <f>IFERROR(('APPENDIX 3'!C27/'APPENDIX 3'!C$33)*100,0)</f>
        <v>0.2056574199478633</v>
      </c>
      <c r="D26" s="45">
        <f>IFERROR(('APPENDIX 3'!D27/'APPENDIX 3'!D$33)*100,0)</f>
        <v>0</v>
      </c>
      <c r="E26" s="45">
        <f>IFERROR(('APPENDIX 3'!E27/'APPENDIX 3'!E$33)*100,0)</f>
        <v>0.54060774784724486</v>
      </c>
      <c r="F26" s="45">
        <f>IFERROR(('APPENDIX 3'!F27/'APPENDIX 3'!F$33)*100,0)</f>
        <v>0.13960040428722714</v>
      </c>
      <c r="G26" s="45">
        <f>IFERROR(('APPENDIX 3'!G27/'APPENDIX 3'!G$33)*100,0)</f>
        <v>3.0880452712972319E-2</v>
      </c>
      <c r="H26" s="45">
        <f>IFERROR(('APPENDIX 3'!H27/'APPENDIX 3'!H$33)*100,0)</f>
        <v>0</v>
      </c>
      <c r="I26" s="45">
        <f>IFERROR(('APPENDIX 3'!I27/'APPENDIX 3'!I$33)*100,0)</f>
        <v>0</v>
      </c>
      <c r="J26" s="183">
        <f>IFERROR(('APPENDIX 3'!J27/'APPENDIX 3'!J$33)*100,0)</f>
        <v>0.26701172107008037</v>
      </c>
    </row>
    <row r="27" spans="2:10" ht="27.75" customHeight="1" x14ac:dyDescent="0.3">
      <c r="B27" s="30" t="s">
        <v>58</v>
      </c>
      <c r="C27" s="45">
        <f>IFERROR(('APPENDIX 3'!C16/'APPENDIX 3'!C$33)*100,0)</f>
        <v>0.21461895510462453</v>
      </c>
      <c r="D27" s="45">
        <f>IFERROR(('APPENDIX 3'!D16/'APPENDIX 3'!D$33)*100,0)</f>
        <v>0</v>
      </c>
      <c r="E27" s="45">
        <f>IFERROR(('APPENDIX 3'!E16/'APPENDIX 3'!E$33)*100,0)</f>
        <v>0</v>
      </c>
      <c r="F27" s="45">
        <f>IFERROR(('APPENDIX 3'!F16/'APPENDIX 3'!F$33)*100,0)</f>
        <v>1.1098789180798461</v>
      </c>
      <c r="G27" s="45">
        <f>IFERROR(('APPENDIX 3'!G16/'APPENDIX 3'!G$33)*100,0)</f>
        <v>0</v>
      </c>
      <c r="H27" s="45">
        <f>IFERROR(('APPENDIX 3'!H16/'APPENDIX 3'!H$33)*100,0)</f>
        <v>0</v>
      </c>
      <c r="I27" s="45">
        <f>IFERROR(('APPENDIX 3'!I16/'APPENDIX 3'!I$33)*100,0)</f>
        <v>0</v>
      </c>
      <c r="J27" s="183">
        <f>IFERROR(('APPENDIX 3'!J16/'APPENDIX 3'!J$33)*100,0)</f>
        <v>0.22826095550382361</v>
      </c>
    </row>
    <row r="28" spans="2:10" ht="27.75" customHeight="1" x14ac:dyDescent="0.3">
      <c r="B28" s="30" t="s">
        <v>56</v>
      </c>
      <c r="C28" s="45">
        <f>IFERROR(('APPENDIX 3'!C14/'APPENDIX 3'!C$33)*100,0)</f>
        <v>0</v>
      </c>
      <c r="D28" s="45">
        <f>IFERROR(('APPENDIX 3'!D14/'APPENDIX 3'!D$33)*100,0)</f>
        <v>0</v>
      </c>
      <c r="E28" s="45">
        <f>IFERROR(('APPENDIX 3'!E14/'APPENDIX 3'!E$33)*100,0)</f>
        <v>0</v>
      </c>
      <c r="F28" s="45">
        <f>IFERROR(('APPENDIX 3'!F14/'APPENDIX 3'!F$33)*100,0)</f>
        <v>1.240605366275439</v>
      </c>
      <c r="G28" s="45">
        <f>IFERROR(('APPENDIX 3'!G14/'APPENDIX 3'!G$33)*100,0)</f>
        <v>0.16663977971680136</v>
      </c>
      <c r="H28" s="45">
        <f>IFERROR(('APPENDIX 3'!H14/'APPENDIX 3'!H$33)*100,0)</f>
        <v>0</v>
      </c>
      <c r="I28" s="45">
        <f>IFERROR(('APPENDIX 3'!I14/'APPENDIX 3'!I$33)*100,0)</f>
        <v>0</v>
      </c>
      <c r="J28" s="183">
        <f>IFERROR(('APPENDIX 3'!J14/'APPENDIX 3'!J$33)*100,0)</f>
        <v>0.20342344067459306</v>
      </c>
    </row>
    <row r="29" spans="2:10" ht="27.75" customHeight="1" x14ac:dyDescent="0.3">
      <c r="B29" s="30" t="s">
        <v>21</v>
      </c>
      <c r="C29" s="45">
        <f>IFERROR(('APPENDIX 3'!C10/'APPENDIX 3'!C$33)*100,0)</f>
        <v>0.3844395790919255</v>
      </c>
      <c r="D29" s="45">
        <f>IFERROR(('APPENDIX 3'!D10/'APPENDIX 3'!D$33)*100,0)</f>
        <v>0</v>
      </c>
      <c r="E29" s="45">
        <f>IFERROR(('APPENDIX 3'!E10/'APPENDIX 3'!E$33)*100,0)</f>
        <v>0</v>
      </c>
      <c r="F29" s="45">
        <f>IFERROR(('APPENDIX 3'!F10/'APPENDIX 3'!F$33)*100,0)</f>
        <v>0</v>
      </c>
      <c r="G29" s="45">
        <f>IFERROR(('APPENDIX 3'!G10/'APPENDIX 3'!G$33)*100,0)</f>
        <v>-8.5801001776120277E-3</v>
      </c>
      <c r="H29" s="45">
        <f>IFERROR(('APPENDIX 3'!H10/'APPENDIX 3'!H$33)*100,0)</f>
        <v>0</v>
      </c>
      <c r="I29" s="45">
        <f>IFERROR(('APPENDIX 3'!I10/'APPENDIX 3'!I$33)*100,0)</f>
        <v>0</v>
      </c>
      <c r="J29" s="183">
        <f>IFERROR(('APPENDIX 3'!J10/'APPENDIX 3'!J$33)*100,0)</f>
        <v>9.8643790698427825E-2</v>
      </c>
    </row>
    <row r="30" spans="2:10" ht="27.75" customHeight="1" x14ac:dyDescent="0.3">
      <c r="B30" s="30" t="s">
        <v>40</v>
      </c>
      <c r="C30" s="45">
        <f>IFERROR(('APPENDIX 3'!C29/'APPENDIX 3'!C$33)*100,0)</f>
        <v>0</v>
      </c>
      <c r="D30" s="45">
        <f>IFERROR(('APPENDIX 3'!D29/'APPENDIX 3'!D$33)*100,0)</f>
        <v>0</v>
      </c>
      <c r="E30" s="45">
        <f>IFERROR(('APPENDIX 3'!E29/'APPENDIX 3'!E$33)*100,0)</f>
        <v>0</v>
      </c>
      <c r="F30" s="45">
        <f>IFERROR(('APPENDIX 3'!F29/'APPENDIX 3'!F$33)*100,0)</f>
        <v>0.2725085923414432</v>
      </c>
      <c r="G30" s="45">
        <f>IFERROR(('APPENDIX 3'!G29/'APPENDIX 3'!G$33)*100,0)</f>
        <v>0.46801085600140446</v>
      </c>
      <c r="H30" s="45">
        <f>IFERROR(('APPENDIX 3'!H29/'APPENDIX 3'!H$33)*100,0)</f>
        <v>0</v>
      </c>
      <c r="I30" s="45">
        <f>IFERROR(('APPENDIX 3'!I29/'APPENDIX 3'!I$33)*100,0)</f>
        <v>0</v>
      </c>
      <c r="J30" s="183">
        <f>IFERROR(('APPENDIX 3'!J29/'APPENDIX 3'!J$33)*100,0)</f>
        <v>7.098361186832107E-2</v>
      </c>
    </row>
    <row r="31" spans="2:10" ht="27.75" customHeight="1" x14ac:dyDescent="0.3">
      <c r="B31" s="30" t="s">
        <v>66</v>
      </c>
      <c r="C31" s="45">
        <f>IFERROR(('APPENDIX 3'!C31/'APPENDIX 3'!C$33)*100,0)</f>
        <v>0.10619746224088933</v>
      </c>
      <c r="D31" s="45">
        <f>IFERROR(('APPENDIX 3'!D31/'APPENDIX 3'!D$33)*100,0)</f>
        <v>0</v>
      </c>
      <c r="E31" s="45">
        <f>IFERROR(('APPENDIX 3'!E31/'APPENDIX 3'!E$33)*100,0)</f>
        <v>0</v>
      </c>
      <c r="F31" s="45">
        <f>IFERROR(('APPENDIX 3'!F31/'APPENDIX 3'!F$33)*100,0)</f>
        <v>0.18396244807923337</v>
      </c>
      <c r="G31" s="45">
        <f>IFERROR(('APPENDIX 3'!G31/'APPENDIX 3'!G$33)*100,0)</f>
        <v>0</v>
      </c>
      <c r="H31" s="45">
        <f>IFERROR(('APPENDIX 3'!H31/'APPENDIX 3'!H$33)*100,0)</f>
        <v>0</v>
      </c>
      <c r="I31" s="45">
        <f>IFERROR(('APPENDIX 3'!I31/'APPENDIX 3'!I$33)*100,0)</f>
        <v>0</v>
      </c>
      <c r="J31" s="183">
        <f>IFERROR(('APPENDIX 3'!J31/'APPENDIX 3'!J$33)*100,0)</f>
        <v>5.6051936246264734E-2</v>
      </c>
    </row>
    <row r="32" spans="2:10" s="21" customFormat="1" ht="27.75" customHeight="1" x14ac:dyDescent="0.25">
      <c r="B32" s="95" t="s">
        <v>47</v>
      </c>
      <c r="C32" s="96">
        <f>SUM(C6:C31)</f>
        <v>100</v>
      </c>
      <c r="D32" s="96">
        <f t="shared" ref="D32:J32" si="0">SUM(D6:D31)</f>
        <v>100.00000000000003</v>
      </c>
      <c r="E32" s="96">
        <f t="shared" si="0"/>
        <v>99.999999999999986</v>
      </c>
      <c r="F32" s="96">
        <f t="shared" si="0"/>
        <v>99.999999999999986</v>
      </c>
      <c r="G32" s="96">
        <f t="shared" si="0"/>
        <v>100.00000000000003</v>
      </c>
      <c r="H32" s="212">
        <f t="shared" si="0"/>
        <v>0</v>
      </c>
      <c r="I32" s="96">
        <f t="shared" si="0"/>
        <v>100</v>
      </c>
      <c r="J32" s="96">
        <f t="shared" si="0"/>
        <v>100.00000000000003</v>
      </c>
    </row>
    <row r="33" spans="1:11" s="21" customFormat="1" ht="27.75" customHeight="1" x14ac:dyDescent="0.25">
      <c r="B33" s="252" t="s">
        <v>48</v>
      </c>
      <c r="C33" s="253"/>
      <c r="D33" s="253"/>
      <c r="E33" s="253"/>
      <c r="F33" s="253"/>
      <c r="G33" s="253"/>
      <c r="H33" s="253"/>
      <c r="I33" s="253"/>
      <c r="J33" s="254"/>
      <c r="K33" s="37"/>
    </row>
    <row r="34" spans="1:11" s="11" customFormat="1" ht="27.75" customHeight="1" x14ac:dyDescent="0.3">
      <c r="A34" s="21"/>
      <c r="B34" s="15" t="s">
        <v>50</v>
      </c>
      <c r="C34" s="45">
        <f>IFERROR(('APPENDIX 3'!C37/'APPENDIX 3'!C$38)*100,0)</f>
        <v>81.508090974809548</v>
      </c>
      <c r="D34" s="45">
        <f>IFERROR(('APPENDIX 3'!D37/'APPENDIX 3'!D$38)*100,0)</f>
        <v>0</v>
      </c>
      <c r="E34" s="45">
        <f>IFERROR(('APPENDIX 3'!E37/'APPENDIX 3'!E$38)*100,0)</f>
        <v>0</v>
      </c>
      <c r="F34" s="45">
        <f>IFERROR(('APPENDIX 3'!F37/'APPENDIX 3'!F$38)*100,0)</f>
        <v>57.119774632668616</v>
      </c>
      <c r="G34" s="45">
        <f>IFERROR(('APPENDIX 3'!G37/'APPENDIX 3'!G$38)*100,0)</f>
        <v>0</v>
      </c>
      <c r="H34" s="45">
        <f>IFERROR(('APPENDIX 3'!H37/'APPENDIX 3'!H$38)*100,0)</f>
        <v>0</v>
      </c>
      <c r="I34" s="45">
        <f>IFERROR(('APPENDIX 3'!I37/'APPENDIX 3'!I$38)*100,0)</f>
        <v>0</v>
      </c>
      <c r="J34" s="183">
        <f>IFERROR(('APPENDIX 3'!J37/'APPENDIX 3'!J$38)*100,0)</f>
        <v>58.702418305724514</v>
      </c>
    </row>
    <row r="35" spans="1:11" s="11" customFormat="1" ht="27.75" customHeight="1" x14ac:dyDescent="0.3">
      <c r="A35" s="21"/>
      <c r="B35" s="22" t="s">
        <v>82</v>
      </c>
      <c r="C35" s="45">
        <f>IFERROR(('APPENDIX 3'!C36/'APPENDIX 3'!C$38)*100,0)</f>
        <v>17.720625034755049</v>
      </c>
      <c r="D35" s="45">
        <f>IFERROR(('APPENDIX 3'!D36/'APPENDIX 3'!D$38)*100,0)</f>
        <v>0</v>
      </c>
      <c r="E35" s="45">
        <f>IFERROR(('APPENDIX 3'!E36/'APPENDIX 3'!E$38)*100,0)</f>
        <v>0</v>
      </c>
      <c r="F35" s="45">
        <f>IFERROR(('APPENDIX 3'!F36/'APPENDIX 3'!F$38)*100,0)</f>
        <v>34.807714200264343</v>
      </c>
      <c r="G35" s="45">
        <f>IFERROR(('APPENDIX 3'!G36/'APPENDIX 3'!G$38)*100,0)</f>
        <v>0</v>
      </c>
      <c r="H35" s="45">
        <f>IFERROR(('APPENDIX 3'!H36/'APPENDIX 3'!H$38)*100,0)</f>
        <v>0</v>
      </c>
      <c r="I35" s="45">
        <f>IFERROR(('APPENDIX 3'!I36/'APPENDIX 3'!I$38)*100,0)</f>
        <v>0</v>
      </c>
      <c r="J35" s="183">
        <f>IFERROR(('APPENDIX 3'!J36/'APPENDIX 3'!J$38)*100,0)</f>
        <v>33.698872852655299</v>
      </c>
    </row>
    <row r="36" spans="1:11" s="11" customFormat="1" ht="27.75" customHeight="1" x14ac:dyDescent="0.3">
      <c r="A36" s="21"/>
      <c r="B36" s="22" t="s">
        <v>49</v>
      </c>
      <c r="C36" s="45">
        <f>IFERROR(('APPENDIX 3'!C35/'APPENDIX 3'!C$38)*100,0)</f>
        <v>0.77128399043541129</v>
      </c>
      <c r="D36" s="45">
        <f>IFERROR(('APPENDIX 3'!D35/'APPENDIX 3'!D$38)*100,0)</f>
        <v>0</v>
      </c>
      <c r="E36" s="45">
        <f>IFERROR(('APPENDIX 3'!E35/'APPENDIX 3'!E$38)*100,0)</f>
        <v>0</v>
      </c>
      <c r="F36" s="45">
        <f>IFERROR(('APPENDIX 3'!F35/'APPENDIX 3'!F$38)*100,0)</f>
        <v>8.0725111670670415</v>
      </c>
      <c r="G36" s="45">
        <f>IFERROR(('APPENDIX 3'!G35/'APPENDIX 3'!G$38)*100,0)</f>
        <v>0</v>
      </c>
      <c r="H36" s="45">
        <f>IFERROR(('APPENDIX 3'!H35/'APPENDIX 3'!H$38)*100,0)</f>
        <v>0</v>
      </c>
      <c r="I36" s="45">
        <f>IFERROR(('APPENDIX 3'!I35/'APPENDIX 3'!I$38)*100,0)</f>
        <v>0</v>
      </c>
      <c r="J36" s="183">
        <f>IFERROR(('APPENDIX 3'!J35/'APPENDIX 3'!J$38)*100,0)</f>
        <v>7.5987088416201916</v>
      </c>
    </row>
    <row r="37" spans="1:11" s="21" customFormat="1" ht="27.75" customHeight="1" x14ac:dyDescent="0.25">
      <c r="B37" s="95" t="s">
        <v>47</v>
      </c>
      <c r="C37" s="96">
        <f>SUM(C34:C36)</f>
        <v>100</v>
      </c>
      <c r="D37" s="96">
        <f t="shared" ref="D37:J37" si="1">SUM(D34:D36)</f>
        <v>0</v>
      </c>
      <c r="E37" s="96">
        <f t="shared" si="1"/>
        <v>0</v>
      </c>
      <c r="F37" s="96">
        <f t="shared" si="1"/>
        <v>100</v>
      </c>
      <c r="G37" s="96">
        <f t="shared" si="1"/>
        <v>0</v>
      </c>
      <c r="H37" s="96">
        <f t="shared" si="1"/>
        <v>0</v>
      </c>
      <c r="I37" s="96">
        <f t="shared" si="1"/>
        <v>0</v>
      </c>
      <c r="J37" s="96">
        <f t="shared" si="1"/>
        <v>100.00000000000001</v>
      </c>
    </row>
    <row r="38" spans="1:11" x14ac:dyDescent="0.25">
      <c r="B38" s="256" t="s">
        <v>310</v>
      </c>
      <c r="C38" s="256"/>
      <c r="D38" s="256"/>
      <c r="E38" s="256"/>
      <c r="F38" s="256"/>
      <c r="G38" s="256"/>
      <c r="H38" s="256"/>
      <c r="I38" s="256"/>
      <c r="J38" s="256"/>
    </row>
  </sheetData>
  <sheetProtection password="E931" sheet="1" objects="1" scenarios="1"/>
  <sortState ref="B34:J36">
    <sortCondition descending="1" ref="J34:J36"/>
  </sortState>
  <mergeCells count="4">
    <mergeCell ref="B3:J3"/>
    <mergeCell ref="B33:J33"/>
    <mergeCell ref="B5:J5"/>
    <mergeCell ref="B38:J38"/>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B1:Q40"/>
  <sheetViews>
    <sheetView showGridLines="0" zoomScale="80" zoomScaleNormal="80" workbookViewId="0">
      <selection activeCell="A10" sqref="A10"/>
    </sheetView>
  </sheetViews>
  <sheetFormatPr defaultColWidth="14.28515625" defaultRowHeight="21.75" customHeight="1" x14ac:dyDescent="0.25"/>
  <cols>
    <col min="1" max="1" width="14.28515625" style="11"/>
    <col min="2" max="2" width="43.5703125" style="11" customWidth="1"/>
    <col min="3" max="16" width="17.85546875" style="11" customWidth="1"/>
    <col min="17" max="17" width="17.85546875" style="21" customWidth="1"/>
    <col min="18" max="16384" width="14.28515625" style="11"/>
  </cols>
  <sheetData>
    <row r="1" spans="2:17" ht="18.75" customHeight="1" x14ac:dyDescent="0.25"/>
    <row r="2" spans="2:17" ht="15.75" customHeight="1" x14ac:dyDescent="0.25"/>
    <row r="3" spans="2:17" ht="18.75" customHeight="1" x14ac:dyDescent="0.25">
      <c r="B3" s="260" t="s">
        <v>298</v>
      </c>
      <c r="C3" s="260"/>
      <c r="D3" s="260"/>
      <c r="E3" s="260"/>
      <c r="F3" s="260"/>
      <c r="G3" s="260"/>
      <c r="H3" s="260"/>
      <c r="I3" s="260"/>
      <c r="J3" s="260"/>
      <c r="K3" s="260"/>
      <c r="L3" s="260"/>
      <c r="M3" s="260"/>
      <c r="N3" s="260"/>
      <c r="O3" s="260"/>
      <c r="P3" s="260"/>
      <c r="Q3" s="260"/>
    </row>
    <row r="4" spans="2:17" s="33" customFormat="1" ht="36.75" customHeight="1" x14ac:dyDescent="0.25">
      <c r="B4" s="97" t="s">
        <v>0</v>
      </c>
      <c r="C4" s="93" t="s">
        <v>69</v>
      </c>
      <c r="D4" s="93" t="s">
        <v>70</v>
      </c>
      <c r="E4" s="93" t="s">
        <v>71</v>
      </c>
      <c r="F4" s="93" t="s">
        <v>72</v>
      </c>
      <c r="G4" s="93" t="s">
        <v>73</v>
      </c>
      <c r="H4" s="93" t="s">
        <v>90</v>
      </c>
      <c r="I4" s="98" t="s">
        <v>74</v>
      </c>
      <c r="J4" s="93" t="s">
        <v>75</v>
      </c>
      <c r="K4" s="94" t="s">
        <v>76</v>
      </c>
      <c r="L4" s="94" t="s">
        <v>77</v>
      </c>
      <c r="M4" s="94" t="s">
        <v>78</v>
      </c>
      <c r="N4" s="94" t="s">
        <v>2</v>
      </c>
      <c r="O4" s="94" t="s">
        <v>79</v>
      </c>
      <c r="P4" s="94" t="s">
        <v>80</v>
      </c>
      <c r="Q4" s="94" t="s">
        <v>81</v>
      </c>
    </row>
    <row r="5" spans="2:17" ht="30.75" customHeight="1" x14ac:dyDescent="0.25">
      <c r="B5" s="257" t="s">
        <v>16</v>
      </c>
      <c r="C5" s="258"/>
      <c r="D5" s="258"/>
      <c r="E5" s="258"/>
      <c r="F5" s="258"/>
      <c r="G5" s="258"/>
      <c r="H5" s="258"/>
      <c r="I5" s="258"/>
      <c r="J5" s="258"/>
      <c r="K5" s="258"/>
      <c r="L5" s="258"/>
      <c r="M5" s="258"/>
      <c r="N5" s="258"/>
      <c r="O5" s="258"/>
      <c r="P5" s="258"/>
      <c r="Q5" s="259"/>
    </row>
    <row r="6" spans="2:17" ht="30.75" customHeight="1" x14ac:dyDescent="0.3">
      <c r="B6" s="22" t="s">
        <v>53</v>
      </c>
      <c r="C6" s="38">
        <v>167035</v>
      </c>
      <c r="D6" s="38">
        <v>77213</v>
      </c>
      <c r="E6" s="38">
        <v>76099</v>
      </c>
      <c r="F6" s="38">
        <v>0</v>
      </c>
      <c r="G6" s="38">
        <v>22667</v>
      </c>
      <c r="H6" s="38">
        <v>21122</v>
      </c>
      <c r="I6" s="38">
        <v>0</v>
      </c>
      <c r="J6" s="38">
        <v>0</v>
      </c>
      <c r="K6" s="38">
        <v>0</v>
      </c>
      <c r="L6" s="38">
        <v>31679</v>
      </c>
      <c r="M6" s="38">
        <v>93496</v>
      </c>
      <c r="N6" s="38">
        <v>7947</v>
      </c>
      <c r="O6" s="38">
        <v>2517</v>
      </c>
      <c r="P6" s="38">
        <v>0</v>
      </c>
      <c r="Q6" s="39">
        <v>102266</v>
      </c>
    </row>
    <row r="7" spans="2:17" ht="30.75" customHeight="1" x14ac:dyDescent="0.3">
      <c r="B7" s="22" t="s">
        <v>200</v>
      </c>
      <c r="C7" s="38">
        <v>-431852</v>
      </c>
      <c r="D7" s="38">
        <v>205517</v>
      </c>
      <c r="E7" s="38">
        <v>205517</v>
      </c>
      <c r="F7" s="38">
        <v>0</v>
      </c>
      <c r="G7" s="38">
        <v>6410</v>
      </c>
      <c r="H7" s="38">
        <v>151297</v>
      </c>
      <c r="I7" s="38">
        <v>0</v>
      </c>
      <c r="J7" s="38">
        <v>0</v>
      </c>
      <c r="K7" s="38">
        <v>0</v>
      </c>
      <c r="L7" s="38">
        <v>30614</v>
      </c>
      <c r="M7" s="38">
        <v>228967</v>
      </c>
      <c r="N7" s="38">
        <v>36386</v>
      </c>
      <c r="O7" s="38">
        <v>0</v>
      </c>
      <c r="P7" s="38">
        <v>0</v>
      </c>
      <c r="Q7" s="39">
        <v>-600826</v>
      </c>
    </row>
    <row r="8" spans="2:17" ht="30.75" customHeight="1" x14ac:dyDescent="0.3">
      <c r="B8" s="22" t="s">
        <v>211</v>
      </c>
      <c r="C8" s="38">
        <v>19588896</v>
      </c>
      <c r="D8" s="38">
        <v>7432094</v>
      </c>
      <c r="E8" s="38">
        <v>7370170</v>
      </c>
      <c r="F8" s="38">
        <v>0</v>
      </c>
      <c r="G8" s="38">
        <v>2401765</v>
      </c>
      <c r="H8" s="38">
        <v>2401765</v>
      </c>
      <c r="I8" s="38">
        <v>681806</v>
      </c>
      <c r="J8" s="38">
        <v>1075528</v>
      </c>
      <c r="K8" s="38">
        <v>0</v>
      </c>
      <c r="L8" s="38">
        <v>1576400</v>
      </c>
      <c r="M8" s="38">
        <v>1584315</v>
      </c>
      <c r="N8" s="38">
        <v>1817474</v>
      </c>
      <c r="O8" s="38">
        <v>40999</v>
      </c>
      <c r="P8" s="38">
        <v>0</v>
      </c>
      <c r="Q8" s="39">
        <v>21415727</v>
      </c>
    </row>
    <row r="9" spans="2:17" ht="30.75" customHeight="1" x14ac:dyDescent="0.3">
      <c r="B9" s="22" t="s">
        <v>21</v>
      </c>
      <c r="C9" s="38">
        <v>744011</v>
      </c>
      <c r="D9" s="38">
        <v>82280</v>
      </c>
      <c r="E9" s="38">
        <v>81489</v>
      </c>
      <c r="F9" s="38">
        <v>0</v>
      </c>
      <c r="G9" s="38">
        <v>155113</v>
      </c>
      <c r="H9" s="38">
        <v>155113</v>
      </c>
      <c r="I9" s="38">
        <v>0</v>
      </c>
      <c r="J9" s="38">
        <v>0</v>
      </c>
      <c r="K9" s="38">
        <v>0</v>
      </c>
      <c r="L9" s="38">
        <v>2651</v>
      </c>
      <c r="M9" s="38">
        <v>115466</v>
      </c>
      <c r="N9" s="38">
        <v>-11503</v>
      </c>
      <c r="O9" s="38">
        <v>0</v>
      </c>
      <c r="P9" s="38">
        <v>0</v>
      </c>
      <c r="Q9" s="39">
        <v>540767</v>
      </c>
    </row>
    <row r="10" spans="2:17" ht="30.75" customHeight="1" x14ac:dyDescent="0.3">
      <c r="B10" s="22" t="s">
        <v>54</v>
      </c>
      <c r="C10" s="38">
        <v>119406</v>
      </c>
      <c r="D10" s="38">
        <v>261151</v>
      </c>
      <c r="E10" s="38">
        <v>261151</v>
      </c>
      <c r="F10" s="38">
        <v>0</v>
      </c>
      <c r="G10" s="38">
        <v>59223</v>
      </c>
      <c r="H10" s="38">
        <v>57543</v>
      </c>
      <c r="I10" s="38">
        <v>0</v>
      </c>
      <c r="J10" s="38">
        <v>0</v>
      </c>
      <c r="K10" s="38">
        <v>0</v>
      </c>
      <c r="L10" s="38">
        <v>43055</v>
      </c>
      <c r="M10" s="38">
        <v>98522</v>
      </c>
      <c r="N10" s="38">
        <v>112515</v>
      </c>
      <c r="O10" s="38">
        <v>0</v>
      </c>
      <c r="P10" s="38">
        <v>0</v>
      </c>
      <c r="Q10" s="39">
        <v>293951</v>
      </c>
    </row>
    <row r="11" spans="2:17" ht="30.75" customHeight="1" x14ac:dyDescent="0.3">
      <c r="B11" s="22" t="s">
        <v>55</v>
      </c>
      <c r="C11" s="38">
        <v>96012</v>
      </c>
      <c r="D11" s="38">
        <v>916971</v>
      </c>
      <c r="E11" s="38">
        <v>904408</v>
      </c>
      <c r="F11" s="38">
        <v>0</v>
      </c>
      <c r="G11" s="38">
        <v>307573</v>
      </c>
      <c r="H11" s="38">
        <v>489412</v>
      </c>
      <c r="I11" s="38">
        <v>0</v>
      </c>
      <c r="J11" s="38">
        <v>0</v>
      </c>
      <c r="K11" s="38">
        <v>0</v>
      </c>
      <c r="L11" s="38">
        <v>174964</v>
      </c>
      <c r="M11" s="38">
        <v>133531</v>
      </c>
      <c r="N11" s="38">
        <v>96012</v>
      </c>
      <c r="O11" s="38">
        <v>0</v>
      </c>
      <c r="P11" s="38">
        <v>0</v>
      </c>
      <c r="Q11" s="39">
        <v>298525</v>
      </c>
    </row>
    <row r="12" spans="2:17" ht="30.75" customHeight="1" x14ac:dyDescent="0.3">
      <c r="B12" s="22" t="s">
        <v>23</v>
      </c>
      <c r="C12" s="38">
        <v>603278</v>
      </c>
      <c r="D12" s="38">
        <v>278415</v>
      </c>
      <c r="E12" s="38">
        <v>278415</v>
      </c>
      <c r="F12" s="38">
        <v>0</v>
      </c>
      <c r="G12" s="38">
        <v>183368</v>
      </c>
      <c r="H12" s="38">
        <v>183368</v>
      </c>
      <c r="I12" s="38">
        <v>0</v>
      </c>
      <c r="J12" s="38">
        <v>0</v>
      </c>
      <c r="K12" s="38">
        <v>0</v>
      </c>
      <c r="L12" s="38">
        <v>73492</v>
      </c>
      <c r="M12" s="38">
        <v>64133</v>
      </c>
      <c r="N12" s="38">
        <v>58525</v>
      </c>
      <c r="O12" s="38">
        <v>0</v>
      </c>
      <c r="P12" s="38">
        <v>0</v>
      </c>
      <c r="Q12" s="39">
        <v>619225</v>
      </c>
    </row>
    <row r="13" spans="2:17" ht="30.75" customHeight="1" x14ac:dyDescent="0.3">
      <c r="B13" s="22" t="s">
        <v>56</v>
      </c>
      <c r="C13" s="38">
        <v>0</v>
      </c>
      <c r="D13" s="38">
        <v>0</v>
      </c>
      <c r="E13" s="38">
        <v>0</v>
      </c>
      <c r="F13" s="38">
        <v>0</v>
      </c>
      <c r="G13" s="38">
        <v>0</v>
      </c>
      <c r="H13" s="38">
        <v>0</v>
      </c>
      <c r="I13" s="38">
        <v>0</v>
      </c>
      <c r="J13" s="38">
        <v>0</v>
      </c>
      <c r="K13" s="38">
        <v>0</v>
      </c>
      <c r="L13" s="38">
        <v>0</v>
      </c>
      <c r="M13" s="38">
        <v>0</v>
      </c>
      <c r="N13" s="38">
        <v>0</v>
      </c>
      <c r="O13" s="38">
        <v>0</v>
      </c>
      <c r="P13" s="38">
        <v>0</v>
      </c>
      <c r="Q13" s="39">
        <v>0</v>
      </c>
    </row>
    <row r="14" spans="2:17" ht="30.75" customHeight="1" x14ac:dyDescent="0.3">
      <c r="B14" s="22" t="s">
        <v>57</v>
      </c>
      <c r="C14" s="38">
        <v>0</v>
      </c>
      <c r="D14" s="38">
        <v>0</v>
      </c>
      <c r="E14" s="38">
        <v>0</v>
      </c>
      <c r="F14" s="38">
        <v>0</v>
      </c>
      <c r="G14" s="38">
        <v>0</v>
      </c>
      <c r="H14" s="38">
        <v>0</v>
      </c>
      <c r="I14" s="38">
        <v>0</v>
      </c>
      <c r="J14" s="38">
        <v>0</v>
      </c>
      <c r="K14" s="38">
        <v>0</v>
      </c>
      <c r="L14" s="38">
        <v>0</v>
      </c>
      <c r="M14" s="38">
        <v>0</v>
      </c>
      <c r="N14" s="38">
        <v>0</v>
      </c>
      <c r="O14" s="38">
        <v>0</v>
      </c>
      <c r="P14" s="38">
        <v>0</v>
      </c>
      <c r="Q14" s="39">
        <v>0</v>
      </c>
    </row>
    <row r="15" spans="2:17" ht="30.75" customHeight="1" x14ac:dyDescent="0.3">
      <c r="B15" s="22" t="s">
        <v>58</v>
      </c>
      <c r="C15" s="38">
        <v>565311</v>
      </c>
      <c r="D15" s="38">
        <v>45934</v>
      </c>
      <c r="E15" s="38">
        <v>44254</v>
      </c>
      <c r="F15" s="38">
        <v>0</v>
      </c>
      <c r="G15" s="38">
        <v>10635</v>
      </c>
      <c r="H15" s="38">
        <v>0</v>
      </c>
      <c r="I15" s="38">
        <v>0</v>
      </c>
      <c r="J15" s="38">
        <v>0</v>
      </c>
      <c r="K15" s="38">
        <v>0</v>
      </c>
      <c r="L15" s="38">
        <v>8296</v>
      </c>
      <c r="M15" s="38">
        <v>5926</v>
      </c>
      <c r="N15" s="38">
        <v>24714</v>
      </c>
      <c r="O15" s="38">
        <v>0</v>
      </c>
      <c r="P15" s="38">
        <v>0</v>
      </c>
      <c r="Q15" s="39">
        <v>620057</v>
      </c>
    </row>
    <row r="16" spans="2:17" ht="30.75" customHeight="1" x14ac:dyDescent="0.3">
      <c r="B16" s="22" t="s">
        <v>59</v>
      </c>
      <c r="C16" s="38">
        <v>4898901</v>
      </c>
      <c r="D16" s="38">
        <v>2441253</v>
      </c>
      <c r="E16" s="38">
        <v>2404068</v>
      </c>
      <c r="F16" s="38">
        <v>0</v>
      </c>
      <c r="G16" s="38">
        <v>950064</v>
      </c>
      <c r="H16" s="38">
        <v>840875</v>
      </c>
      <c r="I16" s="38">
        <v>107810</v>
      </c>
      <c r="J16" s="38">
        <v>0</v>
      </c>
      <c r="K16" s="38">
        <v>0</v>
      </c>
      <c r="L16" s="38">
        <v>391859</v>
      </c>
      <c r="M16" s="38">
        <v>512617</v>
      </c>
      <c r="N16" s="38">
        <v>1123848</v>
      </c>
      <c r="O16" s="38">
        <v>0</v>
      </c>
      <c r="P16" s="38">
        <v>74864</v>
      </c>
      <c r="Q16" s="39">
        <v>6498792</v>
      </c>
    </row>
    <row r="17" spans="2:17" ht="30.75" customHeight="1" x14ac:dyDescent="0.3">
      <c r="B17" s="22" t="s">
        <v>60</v>
      </c>
      <c r="C17" s="38">
        <v>5162002</v>
      </c>
      <c r="D17" s="38">
        <v>3001737</v>
      </c>
      <c r="E17" s="38">
        <v>2994720</v>
      </c>
      <c r="F17" s="38">
        <v>0</v>
      </c>
      <c r="G17" s="38">
        <v>1173185</v>
      </c>
      <c r="H17" s="38">
        <v>812418</v>
      </c>
      <c r="I17" s="38">
        <v>317789</v>
      </c>
      <c r="J17" s="38">
        <v>0</v>
      </c>
      <c r="K17" s="38">
        <v>0</v>
      </c>
      <c r="L17" s="38">
        <v>661012</v>
      </c>
      <c r="M17" s="38">
        <v>468729</v>
      </c>
      <c r="N17" s="38">
        <v>843586</v>
      </c>
      <c r="O17" s="38">
        <v>6093</v>
      </c>
      <c r="P17" s="38">
        <v>257953</v>
      </c>
      <c r="Q17" s="39">
        <v>6476315</v>
      </c>
    </row>
    <row r="18" spans="2:17" ht="30.75" customHeight="1" x14ac:dyDescent="0.3">
      <c r="B18" s="22" t="s">
        <v>61</v>
      </c>
      <c r="C18" s="38">
        <v>5810524</v>
      </c>
      <c r="D18" s="38">
        <v>1235088</v>
      </c>
      <c r="E18" s="38">
        <v>1230929</v>
      </c>
      <c r="F18" s="38">
        <v>0</v>
      </c>
      <c r="G18" s="38">
        <v>571704</v>
      </c>
      <c r="H18" s="38">
        <v>611157</v>
      </c>
      <c r="I18" s="38">
        <v>0</v>
      </c>
      <c r="J18" s="38">
        <v>0</v>
      </c>
      <c r="K18" s="38">
        <v>0</v>
      </c>
      <c r="L18" s="38">
        <v>90243</v>
      </c>
      <c r="M18" s="38">
        <v>197545</v>
      </c>
      <c r="N18" s="38">
        <v>860719</v>
      </c>
      <c r="O18" s="38">
        <v>0</v>
      </c>
      <c r="P18" s="38">
        <v>30000</v>
      </c>
      <c r="Q18" s="39">
        <v>6973228</v>
      </c>
    </row>
    <row r="19" spans="2:17" ht="30.75" customHeight="1" x14ac:dyDescent="0.3">
      <c r="B19" s="22" t="s">
        <v>185</v>
      </c>
      <c r="C19" s="38">
        <v>25027</v>
      </c>
      <c r="D19" s="38">
        <v>51265</v>
      </c>
      <c r="E19" s="38">
        <v>51161</v>
      </c>
      <c r="F19" s="38">
        <v>0</v>
      </c>
      <c r="G19" s="38">
        <v>319</v>
      </c>
      <c r="H19" s="38">
        <v>319</v>
      </c>
      <c r="I19" s="38">
        <v>0</v>
      </c>
      <c r="J19" s="38">
        <v>0</v>
      </c>
      <c r="K19" s="38">
        <v>0</v>
      </c>
      <c r="L19" s="38">
        <v>9364</v>
      </c>
      <c r="M19" s="38">
        <v>47425</v>
      </c>
      <c r="N19" s="38">
        <v>2933</v>
      </c>
      <c r="O19" s="38">
        <v>0</v>
      </c>
      <c r="P19" s="38">
        <v>0</v>
      </c>
      <c r="Q19" s="39">
        <v>22013</v>
      </c>
    </row>
    <row r="20" spans="2:17" ht="30.75" customHeight="1" x14ac:dyDescent="0.3">
      <c r="B20" s="22" t="s">
        <v>190</v>
      </c>
      <c r="C20" s="38">
        <v>6486305</v>
      </c>
      <c r="D20" s="38">
        <v>387074</v>
      </c>
      <c r="E20" s="38">
        <v>382620</v>
      </c>
      <c r="F20" s="38">
        <v>0</v>
      </c>
      <c r="G20" s="38">
        <v>342438</v>
      </c>
      <c r="H20" s="38">
        <v>345134</v>
      </c>
      <c r="I20" s="38">
        <v>0</v>
      </c>
      <c r="J20" s="38">
        <v>0</v>
      </c>
      <c r="K20" s="38">
        <v>0</v>
      </c>
      <c r="L20" s="38">
        <v>35698</v>
      </c>
      <c r="M20" s="38">
        <v>182203</v>
      </c>
      <c r="N20" s="38">
        <v>327892</v>
      </c>
      <c r="O20" s="38">
        <v>0</v>
      </c>
      <c r="P20" s="38">
        <v>0</v>
      </c>
      <c r="Q20" s="39">
        <v>6633783</v>
      </c>
    </row>
    <row r="21" spans="2:17" ht="30.75" customHeight="1" x14ac:dyDescent="0.3">
      <c r="B21" s="22" t="s">
        <v>36</v>
      </c>
      <c r="C21" s="38">
        <v>3254957</v>
      </c>
      <c r="D21" s="38">
        <v>1033987</v>
      </c>
      <c r="E21" s="38">
        <v>1033987</v>
      </c>
      <c r="F21" s="38">
        <v>0</v>
      </c>
      <c r="G21" s="38">
        <v>328957</v>
      </c>
      <c r="H21" s="38">
        <v>0</v>
      </c>
      <c r="I21" s="38">
        <v>0</v>
      </c>
      <c r="J21" s="38">
        <v>0</v>
      </c>
      <c r="K21" s="38">
        <v>0</v>
      </c>
      <c r="L21" s="38">
        <v>148067</v>
      </c>
      <c r="M21" s="38">
        <v>479830</v>
      </c>
      <c r="N21" s="38">
        <v>233412</v>
      </c>
      <c r="O21" s="38">
        <v>0</v>
      </c>
      <c r="P21" s="38">
        <v>0</v>
      </c>
      <c r="Q21" s="39">
        <v>3894459</v>
      </c>
    </row>
    <row r="22" spans="2:17" ht="30.75" customHeight="1" x14ac:dyDescent="0.3">
      <c r="B22" s="22" t="s">
        <v>62</v>
      </c>
      <c r="C22" s="38">
        <v>11345</v>
      </c>
      <c r="D22" s="38">
        <v>20950</v>
      </c>
      <c r="E22" s="38">
        <v>20836</v>
      </c>
      <c r="F22" s="38">
        <v>0</v>
      </c>
      <c r="G22" s="38">
        <v>2559</v>
      </c>
      <c r="H22" s="38">
        <v>2559</v>
      </c>
      <c r="I22" s="38">
        <v>0</v>
      </c>
      <c r="J22" s="38">
        <v>0</v>
      </c>
      <c r="K22" s="38">
        <v>0</v>
      </c>
      <c r="L22" s="38">
        <v>4269</v>
      </c>
      <c r="M22" s="38">
        <v>4398</v>
      </c>
      <c r="N22" s="38">
        <v>1559</v>
      </c>
      <c r="O22" s="38">
        <v>0</v>
      </c>
      <c r="P22" s="38">
        <v>-58153</v>
      </c>
      <c r="Q22" s="39">
        <v>80667</v>
      </c>
    </row>
    <row r="23" spans="2:17" ht="30.75" customHeight="1" x14ac:dyDescent="0.3">
      <c r="B23" s="22" t="s">
        <v>63</v>
      </c>
      <c r="C23" s="38">
        <v>4680218</v>
      </c>
      <c r="D23" s="38">
        <v>766625</v>
      </c>
      <c r="E23" s="38">
        <v>702371</v>
      </c>
      <c r="F23" s="38">
        <v>477305</v>
      </c>
      <c r="G23" s="38">
        <v>551713</v>
      </c>
      <c r="H23" s="38">
        <v>550263</v>
      </c>
      <c r="I23" s="38">
        <v>48123</v>
      </c>
      <c r="J23" s="38">
        <v>0</v>
      </c>
      <c r="K23" s="38">
        <v>0</v>
      </c>
      <c r="L23" s="38">
        <v>176306</v>
      </c>
      <c r="M23" s="38">
        <v>824619</v>
      </c>
      <c r="N23" s="38">
        <v>835145</v>
      </c>
      <c r="O23" s="38">
        <v>25944</v>
      </c>
      <c r="P23" s="38">
        <v>-309931</v>
      </c>
      <c r="Q23" s="39">
        <v>5379716</v>
      </c>
    </row>
    <row r="24" spans="2:17" ht="30.75" customHeight="1" x14ac:dyDescent="0.3">
      <c r="B24" s="22" t="s">
        <v>64</v>
      </c>
      <c r="C24" s="38">
        <v>332758</v>
      </c>
      <c r="D24" s="38">
        <v>754457</v>
      </c>
      <c r="E24" s="38">
        <v>754452</v>
      </c>
      <c r="F24" s="38">
        <v>0</v>
      </c>
      <c r="G24" s="38">
        <v>336129</v>
      </c>
      <c r="H24" s="38">
        <v>328773</v>
      </c>
      <c r="I24" s="38">
        <v>0</v>
      </c>
      <c r="J24" s="38">
        <v>0</v>
      </c>
      <c r="K24" s="38">
        <v>0</v>
      </c>
      <c r="L24" s="38">
        <v>242803</v>
      </c>
      <c r="M24" s="38">
        <v>329595</v>
      </c>
      <c r="N24" s="38">
        <v>121473</v>
      </c>
      <c r="O24" s="38">
        <v>0</v>
      </c>
      <c r="P24" s="38">
        <v>0</v>
      </c>
      <c r="Q24" s="39">
        <v>307512</v>
      </c>
    </row>
    <row r="25" spans="2:17" ht="30.75" customHeight="1" x14ac:dyDescent="0.3">
      <c r="B25" s="22" t="s">
        <v>188</v>
      </c>
      <c r="C25" s="38">
        <v>-632799</v>
      </c>
      <c r="D25" s="38">
        <v>137920</v>
      </c>
      <c r="E25" s="38">
        <v>137896</v>
      </c>
      <c r="F25" s="38">
        <v>9016</v>
      </c>
      <c r="G25" s="38">
        <v>133006</v>
      </c>
      <c r="H25" s="38">
        <v>107736</v>
      </c>
      <c r="I25" s="38">
        <v>0</v>
      </c>
      <c r="J25" s="38">
        <v>0</v>
      </c>
      <c r="K25" s="38">
        <v>0</v>
      </c>
      <c r="L25" s="38">
        <v>13348</v>
      </c>
      <c r="M25" s="38">
        <v>36346</v>
      </c>
      <c r="N25" s="38">
        <v>14003</v>
      </c>
      <c r="O25" s="38">
        <v>678</v>
      </c>
      <c r="P25" s="38">
        <v>0</v>
      </c>
      <c r="Q25" s="39">
        <v>-629992</v>
      </c>
    </row>
    <row r="26" spans="2:17" ht="30.75" customHeight="1" x14ac:dyDescent="0.3">
      <c r="B26" s="22" t="s">
        <v>189</v>
      </c>
      <c r="C26" s="38">
        <v>207785</v>
      </c>
      <c r="D26" s="38">
        <v>44016</v>
      </c>
      <c r="E26" s="38">
        <v>39120</v>
      </c>
      <c r="F26" s="38">
        <v>0</v>
      </c>
      <c r="G26" s="38">
        <v>26718</v>
      </c>
      <c r="H26" s="38">
        <v>30210</v>
      </c>
      <c r="I26" s="38">
        <v>0</v>
      </c>
      <c r="J26" s="38">
        <v>0</v>
      </c>
      <c r="K26" s="38">
        <v>0</v>
      </c>
      <c r="L26" s="38">
        <v>4274</v>
      </c>
      <c r="M26" s="38">
        <v>38278</v>
      </c>
      <c r="N26" s="38">
        <v>22796</v>
      </c>
      <c r="O26" s="38">
        <v>0</v>
      </c>
      <c r="P26" s="38">
        <v>0</v>
      </c>
      <c r="Q26" s="39">
        <v>196938</v>
      </c>
    </row>
    <row r="27" spans="2:17" ht="30.75" customHeight="1" x14ac:dyDescent="0.3">
      <c r="B27" s="22" t="s">
        <v>212</v>
      </c>
      <c r="C27" s="38">
        <v>2688383</v>
      </c>
      <c r="D27" s="38">
        <v>1643646</v>
      </c>
      <c r="E27" s="38">
        <v>1616360</v>
      </c>
      <c r="F27" s="38">
        <v>0</v>
      </c>
      <c r="G27" s="38">
        <v>109245</v>
      </c>
      <c r="H27" s="38">
        <v>178295</v>
      </c>
      <c r="I27" s="38">
        <v>0</v>
      </c>
      <c r="J27" s="38">
        <v>0</v>
      </c>
      <c r="K27" s="38">
        <v>0</v>
      </c>
      <c r="L27" s="38">
        <v>289092</v>
      </c>
      <c r="M27" s="38">
        <v>318292</v>
      </c>
      <c r="N27" s="38">
        <v>305069</v>
      </c>
      <c r="O27" s="38">
        <v>0</v>
      </c>
      <c r="P27" s="38">
        <v>0</v>
      </c>
      <c r="Q27" s="39">
        <v>3824132</v>
      </c>
    </row>
    <row r="28" spans="2:17" ht="30.75" customHeight="1" x14ac:dyDescent="0.3">
      <c r="B28" s="22" t="s">
        <v>40</v>
      </c>
      <c r="C28" s="38">
        <v>67484</v>
      </c>
      <c r="D28" s="38">
        <v>0</v>
      </c>
      <c r="E28" s="38">
        <v>0</v>
      </c>
      <c r="F28" s="38">
        <v>0</v>
      </c>
      <c r="G28" s="38">
        <v>1488</v>
      </c>
      <c r="H28" s="38">
        <v>0</v>
      </c>
      <c r="I28" s="38">
        <v>0</v>
      </c>
      <c r="J28" s="38">
        <v>0</v>
      </c>
      <c r="K28" s="38">
        <v>0</v>
      </c>
      <c r="L28" s="38">
        <v>0</v>
      </c>
      <c r="M28" s="38">
        <v>0</v>
      </c>
      <c r="N28" s="38">
        <v>0</v>
      </c>
      <c r="O28" s="38">
        <v>0</v>
      </c>
      <c r="P28" s="38">
        <v>0</v>
      </c>
      <c r="Q28" s="39">
        <v>67484</v>
      </c>
    </row>
    <row r="29" spans="2:17" ht="30.75" customHeight="1" x14ac:dyDescent="0.3">
      <c r="B29" s="22" t="s">
        <v>65</v>
      </c>
      <c r="C29" s="38">
        <v>34212</v>
      </c>
      <c r="D29" s="38">
        <v>15247</v>
      </c>
      <c r="E29" s="38">
        <v>15247</v>
      </c>
      <c r="F29" s="38">
        <v>0</v>
      </c>
      <c r="G29" s="38">
        <v>2147</v>
      </c>
      <c r="H29" s="38">
        <v>2187</v>
      </c>
      <c r="I29" s="38">
        <v>0</v>
      </c>
      <c r="J29" s="38">
        <v>0</v>
      </c>
      <c r="K29" s="38">
        <v>0</v>
      </c>
      <c r="L29" s="38">
        <v>3283</v>
      </c>
      <c r="M29" s="38">
        <v>1545</v>
      </c>
      <c r="N29" s="38">
        <v>2816</v>
      </c>
      <c r="O29" s="38">
        <v>0</v>
      </c>
      <c r="P29" s="38">
        <v>0</v>
      </c>
      <c r="Q29" s="39">
        <v>45261</v>
      </c>
    </row>
    <row r="30" spans="2:17" ht="30.75" customHeight="1" x14ac:dyDescent="0.3">
      <c r="B30" s="22" t="s">
        <v>66</v>
      </c>
      <c r="C30" s="38">
        <v>10922</v>
      </c>
      <c r="D30" s="38">
        <v>22729</v>
      </c>
      <c r="E30" s="38">
        <v>22643</v>
      </c>
      <c r="F30" s="38">
        <v>0</v>
      </c>
      <c r="G30" s="38">
        <v>0</v>
      </c>
      <c r="H30" s="38">
        <v>0</v>
      </c>
      <c r="I30" s="38">
        <v>0</v>
      </c>
      <c r="J30" s="38">
        <v>0</v>
      </c>
      <c r="K30" s="38">
        <v>0</v>
      </c>
      <c r="L30" s="38">
        <v>1625</v>
      </c>
      <c r="M30" s="38">
        <v>20976</v>
      </c>
      <c r="N30" s="38">
        <v>8434</v>
      </c>
      <c r="O30" s="38">
        <v>0</v>
      </c>
      <c r="P30" s="38">
        <v>0</v>
      </c>
      <c r="Q30" s="39">
        <v>19398</v>
      </c>
    </row>
    <row r="31" spans="2:17" ht="30.75" customHeight="1" x14ac:dyDescent="0.3">
      <c r="B31" s="22" t="s">
        <v>67</v>
      </c>
      <c r="C31" s="38">
        <v>449846</v>
      </c>
      <c r="D31" s="38">
        <v>547014</v>
      </c>
      <c r="E31" s="38">
        <v>547014</v>
      </c>
      <c r="F31" s="38">
        <v>0</v>
      </c>
      <c r="G31" s="38">
        <v>81216</v>
      </c>
      <c r="H31" s="38">
        <v>0</v>
      </c>
      <c r="I31" s="38">
        <v>0</v>
      </c>
      <c r="J31" s="38">
        <v>0</v>
      </c>
      <c r="K31" s="38">
        <v>0</v>
      </c>
      <c r="L31" s="38">
        <v>69889</v>
      </c>
      <c r="M31" s="38">
        <v>319098</v>
      </c>
      <c r="N31" s="38">
        <v>171841</v>
      </c>
      <c r="O31" s="38">
        <v>0</v>
      </c>
      <c r="P31" s="38">
        <v>0</v>
      </c>
      <c r="Q31" s="39">
        <v>779713</v>
      </c>
    </row>
    <row r="32" spans="2:17" ht="30.75" customHeight="1" x14ac:dyDescent="0.25">
      <c r="B32" s="87" t="s">
        <v>47</v>
      </c>
      <c r="C32" s="99">
        <f>SUM(C6:C31)</f>
        <v>54939967</v>
      </c>
      <c r="D32" s="99">
        <f t="shared" ref="D32:Q32" si="0">SUM(D6:D31)</f>
        <v>21402583</v>
      </c>
      <c r="E32" s="99">
        <f t="shared" si="0"/>
        <v>21174927</v>
      </c>
      <c r="F32" s="99">
        <f t="shared" si="0"/>
        <v>486321</v>
      </c>
      <c r="G32" s="99">
        <f t="shared" si="0"/>
        <v>7757642</v>
      </c>
      <c r="H32" s="99">
        <f t="shared" si="0"/>
        <v>7269546</v>
      </c>
      <c r="I32" s="99">
        <f t="shared" si="0"/>
        <v>1155528</v>
      </c>
      <c r="J32" s="99">
        <f t="shared" si="0"/>
        <v>1075528</v>
      </c>
      <c r="K32" s="99">
        <f t="shared" si="0"/>
        <v>0</v>
      </c>
      <c r="L32" s="99">
        <f t="shared" si="0"/>
        <v>4082283</v>
      </c>
      <c r="M32" s="99">
        <f t="shared" si="0"/>
        <v>6105852</v>
      </c>
      <c r="N32" s="99">
        <f t="shared" si="0"/>
        <v>7017596</v>
      </c>
      <c r="O32" s="99">
        <f t="shared" si="0"/>
        <v>76231</v>
      </c>
      <c r="P32" s="99">
        <f t="shared" si="0"/>
        <v>-5267</v>
      </c>
      <c r="Q32" s="99">
        <f t="shared" si="0"/>
        <v>63859111</v>
      </c>
    </row>
    <row r="33" spans="2:17" ht="30.75" customHeight="1" x14ac:dyDescent="0.25">
      <c r="B33" s="257" t="s">
        <v>48</v>
      </c>
      <c r="C33" s="258"/>
      <c r="D33" s="258"/>
      <c r="E33" s="258"/>
      <c r="F33" s="258"/>
      <c r="G33" s="258"/>
      <c r="H33" s="258"/>
      <c r="I33" s="258"/>
      <c r="J33" s="258"/>
      <c r="K33" s="258"/>
      <c r="L33" s="258"/>
      <c r="M33" s="258"/>
      <c r="N33" s="258"/>
      <c r="O33" s="258"/>
      <c r="P33" s="258"/>
      <c r="Q33" s="259"/>
    </row>
    <row r="34" spans="2:17" ht="30.75" customHeight="1" x14ac:dyDescent="0.3">
      <c r="B34" s="22" t="s">
        <v>49</v>
      </c>
      <c r="C34" s="38">
        <v>0</v>
      </c>
      <c r="D34" s="38">
        <v>1387</v>
      </c>
      <c r="E34" s="38">
        <v>1179</v>
      </c>
      <c r="F34" s="38">
        <v>0</v>
      </c>
      <c r="G34" s="38">
        <v>0</v>
      </c>
      <c r="H34" s="38">
        <v>0</v>
      </c>
      <c r="I34" s="38">
        <v>0</v>
      </c>
      <c r="J34" s="38">
        <v>0</v>
      </c>
      <c r="K34" s="38">
        <v>0</v>
      </c>
      <c r="L34" s="38">
        <v>740</v>
      </c>
      <c r="M34" s="38">
        <v>228</v>
      </c>
      <c r="N34" s="38">
        <v>361</v>
      </c>
      <c r="O34" s="38">
        <v>18</v>
      </c>
      <c r="P34" s="38">
        <v>0</v>
      </c>
      <c r="Q34" s="39">
        <v>554</v>
      </c>
    </row>
    <row r="35" spans="2:17" ht="30.75" customHeight="1" x14ac:dyDescent="0.3">
      <c r="B35" s="22" t="s">
        <v>82</v>
      </c>
      <c r="C35" s="38">
        <v>0</v>
      </c>
      <c r="D35" s="38">
        <v>31867</v>
      </c>
      <c r="E35" s="38">
        <v>22866</v>
      </c>
      <c r="F35" s="38">
        <v>-1675</v>
      </c>
      <c r="G35" s="38">
        <v>1245</v>
      </c>
      <c r="H35" s="38">
        <v>0</v>
      </c>
      <c r="I35" s="38">
        <v>0</v>
      </c>
      <c r="J35" s="38">
        <v>0</v>
      </c>
      <c r="K35" s="38">
        <v>0</v>
      </c>
      <c r="L35" s="38">
        <v>5893</v>
      </c>
      <c r="M35" s="38">
        <v>2290</v>
      </c>
      <c r="N35" s="38">
        <v>0</v>
      </c>
      <c r="O35" s="38">
        <v>0</v>
      </c>
      <c r="P35" s="38">
        <v>0</v>
      </c>
      <c r="Q35" s="39">
        <v>13008</v>
      </c>
    </row>
    <row r="36" spans="2:17" ht="30.75" customHeight="1" x14ac:dyDescent="0.3">
      <c r="B36" s="22" t="s">
        <v>50</v>
      </c>
      <c r="C36" s="38">
        <v>1192797</v>
      </c>
      <c r="D36" s="38">
        <v>146576</v>
      </c>
      <c r="E36" s="38">
        <v>133038</v>
      </c>
      <c r="F36" s="38">
        <v>0</v>
      </c>
      <c r="G36" s="38">
        <v>70895</v>
      </c>
      <c r="H36" s="38">
        <v>70895</v>
      </c>
      <c r="I36" s="38">
        <v>0</v>
      </c>
      <c r="J36" s="38">
        <v>0</v>
      </c>
      <c r="K36" s="38">
        <v>0</v>
      </c>
      <c r="L36" s="38">
        <v>41360</v>
      </c>
      <c r="M36" s="38">
        <v>20239</v>
      </c>
      <c r="N36" s="38">
        <v>26911</v>
      </c>
      <c r="O36" s="38">
        <v>0</v>
      </c>
      <c r="P36" s="38">
        <v>0</v>
      </c>
      <c r="Q36" s="39">
        <v>1220254</v>
      </c>
    </row>
    <row r="37" spans="2:17" ht="30.75" customHeight="1" x14ac:dyDescent="0.25">
      <c r="B37" s="87" t="s">
        <v>47</v>
      </c>
      <c r="C37" s="99">
        <f>SUM(C34:C36)</f>
        <v>1192797</v>
      </c>
      <c r="D37" s="99">
        <f t="shared" ref="D37:Q37" si="1">SUM(D34:D36)</f>
        <v>179830</v>
      </c>
      <c r="E37" s="99">
        <f t="shared" si="1"/>
        <v>157083</v>
      </c>
      <c r="F37" s="99">
        <f t="shared" si="1"/>
        <v>-1675</v>
      </c>
      <c r="G37" s="99">
        <f t="shared" si="1"/>
        <v>72140</v>
      </c>
      <c r="H37" s="99">
        <f t="shared" si="1"/>
        <v>70895</v>
      </c>
      <c r="I37" s="99">
        <f t="shared" si="1"/>
        <v>0</v>
      </c>
      <c r="J37" s="99">
        <f t="shared" si="1"/>
        <v>0</v>
      </c>
      <c r="K37" s="99">
        <f t="shared" si="1"/>
        <v>0</v>
      </c>
      <c r="L37" s="99">
        <f t="shared" si="1"/>
        <v>47993</v>
      </c>
      <c r="M37" s="99">
        <f t="shared" si="1"/>
        <v>22757</v>
      </c>
      <c r="N37" s="99">
        <f t="shared" si="1"/>
        <v>27272</v>
      </c>
      <c r="O37" s="99">
        <f t="shared" si="1"/>
        <v>18</v>
      </c>
      <c r="P37" s="99">
        <f t="shared" si="1"/>
        <v>0</v>
      </c>
      <c r="Q37" s="99">
        <f t="shared" si="1"/>
        <v>1233816</v>
      </c>
    </row>
    <row r="38" spans="2:17" ht="21.75" customHeight="1" x14ac:dyDescent="0.25">
      <c r="B38" s="261" t="s">
        <v>52</v>
      </c>
      <c r="C38" s="261"/>
      <c r="D38" s="261"/>
      <c r="E38" s="261"/>
      <c r="F38" s="261"/>
      <c r="G38" s="261"/>
      <c r="H38" s="261"/>
      <c r="I38" s="261"/>
      <c r="J38" s="261"/>
      <c r="K38" s="261"/>
      <c r="L38" s="261"/>
      <c r="M38" s="261"/>
      <c r="N38" s="261"/>
      <c r="O38" s="261"/>
      <c r="P38" s="261"/>
      <c r="Q38" s="261"/>
    </row>
    <row r="39" spans="2:17" ht="21.75" customHeight="1" x14ac:dyDescent="0.25">
      <c r="C39" s="34"/>
      <c r="D39" s="34"/>
      <c r="E39" s="34"/>
      <c r="F39" s="34"/>
      <c r="G39" s="34"/>
      <c r="H39" s="34"/>
      <c r="I39" s="34"/>
      <c r="J39" s="34"/>
      <c r="K39" s="34"/>
      <c r="L39" s="34"/>
      <c r="M39" s="34"/>
      <c r="N39" s="34"/>
      <c r="O39" s="34"/>
      <c r="P39" s="34"/>
      <c r="Q39" s="37"/>
    </row>
    <row r="40" spans="2:17" ht="21.75" customHeight="1" x14ac:dyDescent="0.25">
      <c r="D40" s="198"/>
    </row>
  </sheetData>
  <sheetProtection password="E931" sheet="1" objects="1" scenarios="1"/>
  <mergeCells count="4">
    <mergeCell ref="B33:Q33"/>
    <mergeCell ref="B3:Q3"/>
    <mergeCell ref="B38:Q38"/>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Q39"/>
  <sheetViews>
    <sheetView showGridLines="0" zoomScale="80" zoomScaleNormal="80" workbookViewId="0">
      <selection activeCell="A10" sqref="A10"/>
    </sheetView>
  </sheetViews>
  <sheetFormatPr defaultColWidth="14.28515625" defaultRowHeight="21.75" customHeight="1" x14ac:dyDescent="0.25"/>
  <cols>
    <col min="1" max="1" width="14.28515625" style="11"/>
    <col min="2" max="2" width="46" style="11" customWidth="1"/>
    <col min="3" max="16" width="17.5703125" style="11" customWidth="1"/>
    <col min="17" max="17" width="17.5703125" style="21" customWidth="1"/>
    <col min="18" max="16384" width="14.28515625" style="11"/>
  </cols>
  <sheetData>
    <row r="1" spans="2:17" ht="18.75" customHeight="1" x14ac:dyDescent="0.25"/>
    <row r="2" spans="2:17" ht="15.75" customHeight="1" x14ac:dyDescent="0.25"/>
    <row r="3" spans="2:17" ht="18.75" customHeight="1" x14ac:dyDescent="0.25">
      <c r="B3" s="260" t="s">
        <v>299</v>
      </c>
      <c r="C3" s="260"/>
      <c r="D3" s="260"/>
      <c r="E3" s="260"/>
      <c r="F3" s="260"/>
      <c r="G3" s="260"/>
      <c r="H3" s="260"/>
      <c r="I3" s="260"/>
      <c r="J3" s="260"/>
      <c r="K3" s="260"/>
      <c r="L3" s="260"/>
      <c r="M3" s="260"/>
      <c r="N3" s="260"/>
      <c r="O3" s="260"/>
      <c r="P3" s="260"/>
      <c r="Q3" s="260"/>
    </row>
    <row r="4" spans="2:17" s="33" customFormat="1" ht="36.75" customHeight="1" x14ac:dyDescent="0.25">
      <c r="B4" s="97" t="s">
        <v>0</v>
      </c>
      <c r="C4" s="93" t="s">
        <v>69</v>
      </c>
      <c r="D4" s="93" t="s">
        <v>70</v>
      </c>
      <c r="E4" s="93" t="s">
        <v>71</v>
      </c>
      <c r="F4" s="93" t="s">
        <v>72</v>
      </c>
      <c r="G4" s="93" t="s">
        <v>73</v>
      </c>
      <c r="H4" s="93" t="s">
        <v>90</v>
      </c>
      <c r="I4" s="98" t="s">
        <v>74</v>
      </c>
      <c r="J4" s="93" t="s">
        <v>75</v>
      </c>
      <c r="K4" s="179" t="s">
        <v>76</v>
      </c>
      <c r="L4" s="179" t="s">
        <v>77</v>
      </c>
      <c r="M4" s="179" t="s">
        <v>78</v>
      </c>
      <c r="N4" s="179" t="s">
        <v>2</v>
      </c>
      <c r="O4" s="179" t="s">
        <v>79</v>
      </c>
      <c r="P4" s="179" t="s">
        <v>80</v>
      </c>
      <c r="Q4" s="179" t="s">
        <v>81</v>
      </c>
    </row>
    <row r="5" spans="2:17" ht="31.5" customHeight="1" x14ac:dyDescent="0.25">
      <c r="B5" s="257" t="s">
        <v>16</v>
      </c>
      <c r="C5" s="258"/>
      <c r="D5" s="258"/>
      <c r="E5" s="258"/>
      <c r="F5" s="258"/>
      <c r="G5" s="258"/>
      <c r="H5" s="258"/>
      <c r="I5" s="258"/>
      <c r="J5" s="258"/>
      <c r="K5" s="258"/>
      <c r="L5" s="258"/>
      <c r="M5" s="258"/>
      <c r="N5" s="258"/>
      <c r="O5" s="258"/>
      <c r="P5" s="258"/>
      <c r="Q5" s="259"/>
    </row>
    <row r="6" spans="2:17" ht="31.5" customHeight="1" x14ac:dyDescent="0.3">
      <c r="B6" s="22" t="s">
        <v>53</v>
      </c>
      <c r="C6" s="38">
        <v>1132</v>
      </c>
      <c r="D6" s="38">
        <v>28405</v>
      </c>
      <c r="E6" s="38">
        <v>28405</v>
      </c>
      <c r="F6" s="38">
        <v>0</v>
      </c>
      <c r="G6" s="38">
        <v>58669</v>
      </c>
      <c r="H6" s="38">
        <v>0</v>
      </c>
      <c r="I6" s="38">
        <v>0</v>
      </c>
      <c r="J6" s="38">
        <v>0</v>
      </c>
      <c r="K6" s="38">
        <v>58669</v>
      </c>
      <c r="L6" s="38">
        <v>0</v>
      </c>
      <c r="M6" s="38">
        <v>4587</v>
      </c>
      <c r="N6" s="38">
        <v>40263</v>
      </c>
      <c r="O6" s="38">
        <v>2363</v>
      </c>
      <c r="P6" s="38">
        <v>0</v>
      </c>
      <c r="Q6" s="39">
        <v>4181</v>
      </c>
    </row>
    <row r="7" spans="2:17" ht="31.5" customHeight="1" x14ac:dyDescent="0.3">
      <c r="B7" s="22" t="s">
        <v>200</v>
      </c>
      <c r="C7" s="38">
        <v>0</v>
      </c>
      <c r="D7" s="38">
        <v>0</v>
      </c>
      <c r="E7" s="38">
        <v>0</v>
      </c>
      <c r="F7" s="38">
        <v>0</v>
      </c>
      <c r="G7" s="38">
        <v>0</v>
      </c>
      <c r="H7" s="38">
        <v>0</v>
      </c>
      <c r="I7" s="38">
        <v>0</v>
      </c>
      <c r="J7" s="38">
        <v>0</v>
      </c>
      <c r="K7" s="38">
        <v>0</v>
      </c>
      <c r="L7" s="38">
        <v>0</v>
      </c>
      <c r="M7" s="38">
        <v>0</v>
      </c>
      <c r="N7" s="38">
        <v>0</v>
      </c>
      <c r="O7" s="38">
        <v>0</v>
      </c>
      <c r="P7" s="38">
        <v>0</v>
      </c>
      <c r="Q7" s="39">
        <v>0</v>
      </c>
    </row>
    <row r="8" spans="2:17" ht="31.5" customHeight="1" x14ac:dyDescent="0.3">
      <c r="B8" s="22" t="s">
        <v>211</v>
      </c>
      <c r="C8" s="38">
        <v>379291</v>
      </c>
      <c r="D8" s="38">
        <v>2038108</v>
      </c>
      <c r="E8" s="38">
        <v>2038108</v>
      </c>
      <c r="F8" s="38">
        <v>0</v>
      </c>
      <c r="G8" s="38">
        <v>284522</v>
      </c>
      <c r="H8" s="38">
        <v>284522</v>
      </c>
      <c r="I8" s="38">
        <v>0</v>
      </c>
      <c r="J8" s="38">
        <v>0</v>
      </c>
      <c r="K8" s="38">
        <v>284522</v>
      </c>
      <c r="L8" s="38">
        <v>20381</v>
      </c>
      <c r="M8" s="38">
        <v>27592</v>
      </c>
      <c r="N8" s="38">
        <v>67871</v>
      </c>
      <c r="O8" s="38">
        <v>8538</v>
      </c>
      <c r="P8" s="38">
        <v>0</v>
      </c>
      <c r="Q8" s="39">
        <v>1859714</v>
      </c>
    </row>
    <row r="9" spans="2:17" ht="31.5" customHeight="1" x14ac:dyDescent="0.3">
      <c r="B9" s="22" t="s">
        <v>21</v>
      </c>
      <c r="C9" s="38">
        <v>0</v>
      </c>
      <c r="D9" s="38">
        <v>0</v>
      </c>
      <c r="E9" s="38">
        <v>0</v>
      </c>
      <c r="F9" s="38">
        <v>0</v>
      </c>
      <c r="G9" s="38">
        <v>0</v>
      </c>
      <c r="H9" s="38">
        <v>0</v>
      </c>
      <c r="I9" s="38">
        <v>0</v>
      </c>
      <c r="J9" s="38">
        <v>0</v>
      </c>
      <c r="K9" s="38">
        <v>0</v>
      </c>
      <c r="L9" s="38">
        <v>0</v>
      </c>
      <c r="M9" s="38">
        <v>0</v>
      </c>
      <c r="N9" s="38">
        <v>0</v>
      </c>
      <c r="O9" s="38">
        <v>0</v>
      </c>
      <c r="P9" s="38">
        <v>0</v>
      </c>
      <c r="Q9" s="39">
        <v>0</v>
      </c>
    </row>
    <row r="10" spans="2:17" ht="31.5" customHeight="1" x14ac:dyDescent="0.3">
      <c r="B10" s="22" t="s">
        <v>54</v>
      </c>
      <c r="C10" s="38">
        <v>0</v>
      </c>
      <c r="D10" s="38">
        <v>0</v>
      </c>
      <c r="E10" s="38">
        <v>0</v>
      </c>
      <c r="F10" s="38">
        <v>0</v>
      </c>
      <c r="G10" s="38">
        <v>0</v>
      </c>
      <c r="H10" s="38">
        <v>0</v>
      </c>
      <c r="I10" s="38">
        <v>0</v>
      </c>
      <c r="J10" s="38">
        <v>0</v>
      </c>
      <c r="K10" s="38">
        <v>0</v>
      </c>
      <c r="L10" s="38">
        <v>0</v>
      </c>
      <c r="M10" s="38">
        <v>0</v>
      </c>
      <c r="N10" s="38">
        <v>0</v>
      </c>
      <c r="O10" s="38">
        <v>0</v>
      </c>
      <c r="P10" s="38">
        <v>0</v>
      </c>
      <c r="Q10" s="39">
        <v>0</v>
      </c>
    </row>
    <row r="11" spans="2:17" ht="31.5" customHeight="1" x14ac:dyDescent="0.3">
      <c r="B11" s="22" t="s">
        <v>55</v>
      </c>
      <c r="C11" s="38">
        <v>79328</v>
      </c>
      <c r="D11" s="38">
        <v>169106</v>
      </c>
      <c r="E11" s="38">
        <v>169106</v>
      </c>
      <c r="F11" s="38">
        <v>0</v>
      </c>
      <c r="G11" s="38">
        <v>65894</v>
      </c>
      <c r="H11" s="38">
        <v>223762</v>
      </c>
      <c r="I11" s="38">
        <v>0</v>
      </c>
      <c r="J11" s="38">
        <v>0</v>
      </c>
      <c r="K11" s="38">
        <v>0</v>
      </c>
      <c r="L11" s="38">
        <v>3685</v>
      </c>
      <c r="M11" s="38">
        <v>25929</v>
      </c>
      <c r="N11" s="38">
        <v>79328</v>
      </c>
      <c r="O11" s="38">
        <v>0</v>
      </c>
      <c r="P11" s="38">
        <v>0</v>
      </c>
      <c r="Q11" s="39">
        <v>74386</v>
      </c>
    </row>
    <row r="12" spans="2:17" ht="31.5" customHeight="1" x14ac:dyDescent="0.3">
      <c r="B12" s="22" t="s">
        <v>23</v>
      </c>
      <c r="C12" s="38">
        <v>0</v>
      </c>
      <c r="D12" s="38">
        <v>0</v>
      </c>
      <c r="E12" s="38">
        <v>0</v>
      </c>
      <c r="F12" s="38">
        <v>0</v>
      </c>
      <c r="G12" s="38">
        <v>0</v>
      </c>
      <c r="H12" s="38">
        <v>0</v>
      </c>
      <c r="I12" s="38">
        <v>0</v>
      </c>
      <c r="J12" s="38">
        <v>0</v>
      </c>
      <c r="K12" s="38">
        <v>0</v>
      </c>
      <c r="L12" s="38">
        <v>0</v>
      </c>
      <c r="M12" s="38">
        <v>0</v>
      </c>
      <c r="N12" s="38">
        <v>0</v>
      </c>
      <c r="O12" s="38">
        <v>0</v>
      </c>
      <c r="P12" s="38">
        <v>0</v>
      </c>
      <c r="Q12" s="39">
        <v>0</v>
      </c>
    </row>
    <row r="13" spans="2:17" ht="31.5" customHeight="1" x14ac:dyDescent="0.3">
      <c r="B13" s="22" t="s">
        <v>56</v>
      </c>
      <c r="C13" s="38">
        <v>0</v>
      </c>
      <c r="D13" s="38">
        <v>0</v>
      </c>
      <c r="E13" s="38">
        <v>0</v>
      </c>
      <c r="F13" s="38">
        <v>0</v>
      </c>
      <c r="G13" s="38">
        <v>0</v>
      </c>
      <c r="H13" s="38">
        <v>0</v>
      </c>
      <c r="I13" s="38">
        <v>0</v>
      </c>
      <c r="J13" s="38">
        <v>0</v>
      </c>
      <c r="K13" s="38">
        <v>0</v>
      </c>
      <c r="L13" s="38">
        <v>0</v>
      </c>
      <c r="M13" s="38">
        <v>0</v>
      </c>
      <c r="N13" s="38">
        <v>0</v>
      </c>
      <c r="O13" s="38">
        <v>0</v>
      </c>
      <c r="P13" s="38">
        <v>0</v>
      </c>
      <c r="Q13" s="39">
        <v>0</v>
      </c>
    </row>
    <row r="14" spans="2:17" ht="31.5" customHeight="1" x14ac:dyDescent="0.3">
      <c r="B14" s="22" t="s">
        <v>57</v>
      </c>
      <c r="C14" s="38">
        <v>0</v>
      </c>
      <c r="D14" s="38">
        <v>0</v>
      </c>
      <c r="E14" s="38">
        <v>0</v>
      </c>
      <c r="F14" s="38">
        <v>0</v>
      </c>
      <c r="G14" s="38">
        <v>0</v>
      </c>
      <c r="H14" s="38">
        <v>0</v>
      </c>
      <c r="I14" s="38">
        <v>0</v>
      </c>
      <c r="J14" s="38">
        <v>0</v>
      </c>
      <c r="K14" s="38">
        <v>0</v>
      </c>
      <c r="L14" s="38">
        <v>0</v>
      </c>
      <c r="M14" s="38">
        <v>0</v>
      </c>
      <c r="N14" s="38">
        <v>0</v>
      </c>
      <c r="O14" s="38">
        <v>0</v>
      </c>
      <c r="P14" s="38">
        <v>0</v>
      </c>
      <c r="Q14" s="39">
        <v>0</v>
      </c>
    </row>
    <row r="15" spans="2:17" ht="31.5" customHeight="1" x14ac:dyDescent="0.3">
      <c r="B15" s="22" t="s">
        <v>58</v>
      </c>
      <c r="C15" s="38">
        <v>0</v>
      </c>
      <c r="D15" s="38">
        <v>0</v>
      </c>
      <c r="E15" s="38">
        <v>0</v>
      </c>
      <c r="F15" s="38">
        <v>0</v>
      </c>
      <c r="G15" s="38">
        <v>0</v>
      </c>
      <c r="H15" s="38">
        <v>0</v>
      </c>
      <c r="I15" s="38">
        <v>0</v>
      </c>
      <c r="J15" s="38">
        <v>0</v>
      </c>
      <c r="K15" s="38">
        <v>0</v>
      </c>
      <c r="L15" s="38">
        <v>0</v>
      </c>
      <c r="M15" s="38">
        <v>0</v>
      </c>
      <c r="N15" s="38">
        <v>0</v>
      </c>
      <c r="O15" s="38">
        <v>0</v>
      </c>
      <c r="P15" s="38">
        <v>0</v>
      </c>
      <c r="Q15" s="39">
        <v>0</v>
      </c>
    </row>
    <row r="16" spans="2:17" ht="31.5" customHeight="1" x14ac:dyDescent="0.3">
      <c r="B16" s="22" t="s">
        <v>59</v>
      </c>
      <c r="C16" s="38">
        <v>4474074</v>
      </c>
      <c r="D16" s="38">
        <v>3429295</v>
      </c>
      <c r="E16" s="38">
        <v>3429295</v>
      </c>
      <c r="F16" s="38">
        <v>0</v>
      </c>
      <c r="G16" s="38">
        <v>932909</v>
      </c>
      <c r="H16" s="38">
        <v>0</v>
      </c>
      <c r="I16" s="38">
        <v>0</v>
      </c>
      <c r="J16" s="38">
        <v>0</v>
      </c>
      <c r="K16" s="38">
        <v>931995</v>
      </c>
      <c r="L16" s="38">
        <v>65779</v>
      </c>
      <c r="M16" s="38">
        <v>18232</v>
      </c>
      <c r="N16" s="38">
        <v>1193632</v>
      </c>
      <c r="O16" s="38">
        <v>0</v>
      </c>
      <c r="P16" s="38">
        <v>152919</v>
      </c>
      <c r="Q16" s="39">
        <v>7928076</v>
      </c>
    </row>
    <row r="17" spans="2:17" ht="31.5" customHeight="1" x14ac:dyDescent="0.3">
      <c r="B17" s="22" t="s">
        <v>60</v>
      </c>
      <c r="C17" s="38">
        <v>5682911</v>
      </c>
      <c r="D17" s="38">
        <v>1780539</v>
      </c>
      <c r="E17" s="38">
        <v>1780539</v>
      </c>
      <c r="F17" s="38">
        <v>0</v>
      </c>
      <c r="G17" s="38">
        <v>758671</v>
      </c>
      <c r="H17" s="38">
        <v>758671</v>
      </c>
      <c r="I17" s="38">
        <v>0</v>
      </c>
      <c r="J17" s="38">
        <v>0</v>
      </c>
      <c r="K17" s="38">
        <v>0</v>
      </c>
      <c r="L17" s="38">
        <v>10449</v>
      </c>
      <c r="M17" s="38">
        <v>31048</v>
      </c>
      <c r="N17" s="38">
        <v>929272</v>
      </c>
      <c r="O17" s="38">
        <v>6685</v>
      </c>
      <c r="P17" s="38">
        <v>224754</v>
      </c>
      <c r="Q17" s="39">
        <v>7361116</v>
      </c>
    </row>
    <row r="18" spans="2:17" ht="31.5" customHeight="1" x14ac:dyDescent="0.3">
      <c r="B18" s="22" t="s">
        <v>61</v>
      </c>
      <c r="C18" s="38">
        <v>342785</v>
      </c>
      <c r="D18" s="38">
        <v>377252</v>
      </c>
      <c r="E18" s="38">
        <v>377252</v>
      </c>
      <c r="F18" s="38">
        <v>0</v>
      </c>
      <c r="G18" s="38">
        <v>55973</v>
      </c>
      <c r="H18" s="38">
        <v>55973</v>
      </c>
      <c r="I18" s="38">
        <v>0</v>
      </c>
      <c r="J18" s="38">
        <v>0</v>
      </c>
      <c r="K18" s="38">
        <v>0</v>
      </c>
      <c r="L18" s="38">
        <v>7479</v>
      </c>
      <c r="M18" s="38">
        <v>0</v>
      </c>
      <c r="N18" s="38">
        <v>70929</v>
      </c>
      <c r="O18" s="38">
        <v>0</v>
      </c>
      <c r="P18" s="38">
        <v>0</v>
      </c>
      <c r="Q18" s="39">
        <v>727514</v>
      </c>
    </row>
    <row r="19" spans="2:17" ht="31.5" customHeight="1" x14ac:dyDescent="0.3">
      <c r="B19" s="22" t="s">
        <v>185</v>
      </c>
      <c r="C19" s="38">
        <v>0</v>
      </c>
      <c r="D19" s="38">
        <v>110205</v>
      </c>
      <c r="E19" s="38">
        <v>110205</v>
      </c>
      <c r="F19" s="38">
        <v>0</v>
      </c>
      <c r="G19" s="38">
        <v>6460</v>
      </c>
      <c r="H19" s="38">
        <v>0</v>
      </c>
      <c r="I19" s="38">
        <v>0</v>
      </c>
      <c r="J19" s="38">
        <v>0</v>
      </c>
      <c r="K19" s="38">
        <v>6460</v>
      </c>
      <c r="L19" s="38">
        <v>4055</v>
      </c>
      <c r="M19" s="38">
        <v>3891</v>
      </c>
      <c r="N19" s="38">
        <v>6300</v>
      </c>
      <c r="O19" s="38">
        <v>0</v>
      </c>
      <c r="P19" s="38">
        <v>0</v>
      </c>
      <c r="Q19" s="39">
        <v>102099</v>
      </c>
    </row>
    <row r="20" spans="2:17" ht="31.5" customHeight="1" x14ac:dyDescent="0.3">
      <c r="B20" s="22" t="s">
        <v>190</v>
      </c>
      <c r="C20" s="38">
        <v>211744</v>
      </c>
      <c r="D20" s="38">
        <v>14682</v>
      </c>
      <c r="E20" s="38">
        <v>14682</v>
      </c>
      <c r="F20" s="38">
        <v>0</v>
      </c>
      <c r="G20" s="38">
        <v>26979</v>
      </c>
      <c r="H20" s="38">
        <v>26979</v>
      </c>
      <c r="I20" s="38">
        <v>0</v>
      </c>
      <c r="J20" s="38">
        <v>0</v>
      </c>
      <c r="K20" s="38">
        <v>0</v>
      </c>
      <c r="L20" s="38">
        <v>0</v>
      </c>
      <c r="M20" s="38">
        <v>1266</v>
      </c>
      <c r="N20" s="38">
        <v>25808</v>
      </c>
      <c r="O20" s="38">
        <v>0</v>
      </c>
      <c r="P20" s="38">
        <v>0</v>
      </c>
      <c r="Q20" s="39">
        <v>223990</v>
      </c>
    </row>
    <row r="21" spans="2:17" ht="31.5" customHeight="1" x14ac:dyDescent="0.3">
      <c r="B21" s="22" t="s">
        <v>36</v>
      </c>
      <c r="C21" s="38">
        <v>2804538</v>
      </c>
      <c r="D21" s="38">
        <v>1098301</v>
      </c>
      <c r="E21" s="38">
        <v>1098301</v>
      </c>
      <c r="F21" s="38">
        <v>0</v>
      </c>
      <c r="G21" s="38">
        <v>412585</v>
      </c>
      <c r="H21" s="38">
        <v>0</v>
      </c>
      <c r="I21" s="38">
        <v>0</v>
      </c>
      <c r="J21" s="38">
        <v>0</v>
      </c>
      <c r="K21" s="38">
        <v>0</v>
      </c>
      <c r="L21" s="38">
        <v>21443</v>
      </c>
      <c r="M21" s="38">
        <v>37792</v>
      </c>
      <c r="N21" s="38">
        <v>50528</v>
      </c>
      <c r="O21" s="38">
        <v>0</v>
      </c>
      <c r="P21" s="38">
        <v>0</v>
      </c>
      <c r="Q21" s="39">
        <v>3894132</v>
      </c>
    </row>
    <row r="22" spans="2:17" ht="31.5" customHeight="1" x14ac:dyDescent="0.3">
      <c r="B22" s="22" t="s">
        <v>62</v>
      </c>
      <c r="C22" s="38">
        <v>0</v>
      </c>
      <c r="D22" s="38">
        <v>0</v>
      </c>
      <c r="E22" s="38">
        <v>0</v>
      </c>
      <c r="F22" s="38">
        <v>0</v>
      </c>
      <c r="G22" s="38">
        <v>0</v>
      </c>
      <c r="H22" s="38">
        <v>0</v>
      </c>
      <c r="I22" s="38">
        <v>0</v>
      </c>
      <c r="J22" s="38">
        <v>0</v>
      </c>
      <c r="K22" s="38">
        <v>0</v>
      </c>
      <c r="L22" s="38">
        <v>0</v>
      </c>
      <c r="M22" s="38">
        <v>0</v>
      </c>
      <c r="N22" s="38">
        <v>0</v>
      </c>
      <c r="O22" s="38">
        <v>0</v>
      </c>
      <c r="P22" s="38">
        <v>0</v>
      </c>
      <c r="Q22" s="39">
        <v>0</v>
      </c>
    </row>
    <row r="23" spans="2:17" ht="31.5" customHeight="1" x14ac:dyDescent="0.3">
      <c r="B23" s="22" t="s">
        <v>63</v>
      </c>
      <c r="C23" s="38">
        <v>1009</v>
      </c>
      <c r="D23" s="38">
        <v>0</v>
      </c>
      <c r="E23" s="38">
        <v>0</v>
      </c>
      <c r="F23" s="38">
        <v>0</v>
      </c>
      <c r="G23" s="38">
        <v>978</v>
      </c>
      <c r="H23" s="38">
        <v>0</v>
      </c>
      <c r="I23" s="38">
        <v>0</v>
      </c>
      <c r="J23" s="38">
        <v>0</v>
      </c>
      <c r="K23" s="38">
        <v>978</v>
      </c>
      <c r="L23" s="38">
        <v>0</v>
      </c>
      <c r="M23" s="38">
        <v>0</v>
      </c>
      <c r="N23" s="38">
        <v>260</v>
      </c>
      <c r="O23" s="38">
        <v>8</v>
      </c>
      <c r="P23" s="38">
        <v>-705</v>
      </c>
      <c r="Q23" s="39">
        <v>987</v>
      </c>
    </row>
    <row r="24" spans="2:17" ht="31.5" customHeight="1" x14ac:dyDescent="0.3">
      <c r="B24" s="22" t="s">
        <v>64</v>
      </c>
      <c r="C24" s="38">
        <v>86916</v>
      </c>
      <c r="D24" s="38">
        <v>21110</v>
      </c>
      <c r="E24" s="38">
        <v>21110</v>
      </c>
      <c r="F24" s="38">
        <v>0</v>
      </c>
      <c r="G24" s="38">
        <v>0</v>
      </c>
      <c r="H24" s="38">
        <v>0</v>
      </c>
      <c r="I24" s="38">
        <v>0</v>
      </c>
      <c r="J24" s="38">
        <v>0</v>
      </c>
      <c r="K24" s="38">
        <v>0</v>
      </c>
      <c r="L24" s="38">
        <v>0</v>
      </c>
      <c r="M24" s="38">
        <v>0</v>
      </c>
      <c r="N24" s="38">
        <v>0</v>
      </c>
      <c r="O24" s="38">
        <v>0</v>
      </c>
      <c r="P24" s="38">
        <v>0</v>
      </c>
      <c r="Q24" s="39">
        <v>108026</v>
      </c>
    </row>
    <row r="25" spans="2:17" ht="31.5" customHeight="1" x14ac:dyDescent="0.3">
      <c r="B25" s="22" t="s">
        <v>188</v>
      </c>
      <c r="C25" s="38">
        <v>0</v>
      </c>
      <c r="D25" s="38">
        <v>0</v>
      </c>
      <c r="E25" s="38">
        <v>0</v>
      </c>
      <c r="F25" s="38">
        <v>0</v>
      </c>
      <c r="G25" s="38">
        <v>0</v>
      </c>
      <c r="H25" s="38">
        <v>0</v>
      </c>
      <c r="I25" s="38">
        <v>0</v>
      </c>
      <c r="J25" s="38">
        <v>0</v>
      </c>
      <c r="K25" s="38">
        <v>0</v>
      </c>
      <c r="L25" s="38">
        <v>0</v>
      </c>
      <c r="M25" s="38">
        <v>0</v>
      </c>
      <c r="N25" s="38">
        <v>0</v>
      </c>
      <c r="O25" s="38">
        <v>0</v>
      </c>
      <c r="P25" s="38">
        <v>0</v>
      </c>
      <c r="Q25" s="39">
        <v>0</v>
      </c>
    </row>
    <row r="26" spans="2:17" ht="31.5" customHeight="1" x14ac:dyDescent="0.3">
      <c r="B26" s="22" t="s">
        <v>189</v>
      </c>
      <c r="C26" s="38">
        <v>-136</v>
      </c>
      <c r="D26" s="38">
        <v>0</v>
      </c>
      <c r="E26" s="38">
        <v>0</v>
      </c>
      <c r="F26" s="38">
        <v>0</v>
      </c>
      <c r="G26" s="38">
        <v>136</v>
      </c>
      <c r="H26" s="38">
        <v>136</v>
      </c>
      <c r="I26" s="38">
        <v>0</v>
      </c>
      <c r="J26" s="38">
        <v>0</v>
      </c>
      <c r="K26" s="38">
        <v>0</v>
      </c>
      <c r="L26" s="38">
        <v>0</v>
      </c>
      <c r="M26" s="38">
        <v>0</v>
      </c>
      <c r="N26" s="38">
        <v>0</v>
      </c>
      <c r="O26" s="38">
        <v>0</v>
      </c>
      <c r="P26" s="38">
        <v>0</v>
      </c>
      <c r="Q26" s="39">
        <v>-272</v>
      </c>
    </row>
    <row r="27" spans="2:17" ht="31.5" customHeight="1" x14ac:dyDescent="0.3">
      <c r="B27" s="22" t="s">
        <v>212</v>
      </c>
      <c r="C27" s="38">
        <v>7074745</v>
      </c>
      <c r="D27" s="38">
        <v>502821</v>
      </c>
      <c r="E27" s="38">
        <v>502821</v>
      </c>
      <c r="F27" s="38">
        <v>0</v>
      </c>
      <c r="G27" s="38">
        <v>678411</v>
      </c>
      <c r="H27" s="38">
        <v>681479</v>
      </c>
      <c r="I27" s="38">
        <v>0</v>
      </c>
      <c r="J27" s="38">
        <v>0</v>
      </c>
      <c r="K27" s="38">
        <v>0</v>
      </c>
      <c r="L27" s="38">
        <v>12560</v>
      </c>
      <c r="M27" s="38">
        <v>22476</v>
      </c>
      <c r="N27" s="38">
        <v>1027366</v>
      </c>
      <c r="O27" s="38">
        <v>0</v>
      </c>
      <c r="P27" s="38">
        <v>473039</v>
      </c>
      <c r="Q27" s="39">
        <v>7415377</v>
      </c>
    </row>
    <row r="28" spans="2:17" ht="31.5" customHeight="1" x14ac:dyDescent="0.3">
      <c r="B28" s="22" t="s">
        <v>40</v>
      </c>
      <c r="C28" s="38">
        <v>0</v>
      </c>
      <c r="D28" s="38">
        <v>0</v>
      </c>
      <c r="E28" s="38">
        <v>0</v>
      </c>
      <c r="F28" s="38">
        <v>0</v>
      </c>
      <c r="G28" s="38">
        <v>0</v>
      </c>
      <c r="H28" s="38">
        <v>0</v>
      </c>
      <c r="I28" s="38">
        <v>0</v>
      </c>
      <c r="J28" s="38">
        <v>0</v>
      </c>
      <c r="K28" s="38">
        <v>0</v>
      </c>
      <c r="L28" s="38">
        <v>0</v>
      </c>
      <c r="M28" s="38">
        <v>0</v>
      </c>
      <c r="N28" s="38">
        <v>0</v>
      </c>
      <c r="O28" s="38">
        <v>0</v>
      </c>
      <c r="P28" s="38">
        <v>0</v>
      </c>
      <c r="Q28" s="39">
        <v>0</v>
      </c>
    </row>
    <row r="29" spans="2:17" ht="31.5" customHeight="1" x14ac:dyDescent="0.3">
      <c r="B29" s="22" t="s">
        <v>65</v>
      </c>
      <c r="C29" s="38">
        <v>1020759</v>
      </c>
      <c r="D29" s="38">
        <v>265663</v>
      </c>
      <c r="E29" s="38">
        <v>265663</v>
      </c>
      <c r="F29" s="38">
        <v>0</v>
      </c>
      <c r="G29" s="38">
        <v>106352</v>
      </c>
      <c r="H29" s="38">
        <v>106129</v>
      </c>
      <c r="I29" s="38">
        <v>0</v>
      </c>
      <c r="J29" s="38">
        <v>0</v>
      </c>
      <c r="K29" s="38">
        <v>0</v>
      </c>
      <c r="L29" s="38">
        <v>5273</v>
      </c>
      <c r="M29" s="38">
        <v>27467</v>
      </c>
      <c r="N29" s="38">
        <v>50038</v>
      </c>
      <c r="O29" s="38">
        <v>0</v>
      </c>
      <c r="P29" s="38">
        <v>0</v>
      </c>
      <c r="Q29" s="39">
        <v>1197592</v>
      </c>
    </row>
    <row r="30" spans="2:17" ht="31.5" customHeight="1" x14ac:dyDescent="0.3">
      <c r="B30" s="22" t="s">
        <v>66</v>
      </c>
      <c r="C30" s="38">
        <v>0</v>
      </c>
      <c r="D30" s="38">
        <v>0</v>
      </c>
      <c r="E30" s="38">
        <v>0</v>
      </c>
      <c r="F30" s="38">
        <v>0</v>
      </c>
      <c r="G30" s="38">
        <v>0</v>
      </c>
      <c r="H30" s="38">
        <v>0</v>
      </c>
      <c r="I30" s="38">
        <v>0</v>
      </c>
      <c r="J30" s="38">
        <v>0</v>
      </c>
      <c r="K30" s="38">
        <v>0</v>
      </c>
      <c r="L30" s="38">
        <v>0</v>
      </c>
      <c r="M30" s="38">
        <v>0</v>
      </c>
      <c r="N30" s="38">
        <v>0</v>
      </c>
      <c r="O30" s="38">
        <v>0</v>
      </c>
      <c r="P30" s="38">
        <v>0</v>
      </c>
      <c r="Q30" s="39">
        <v>0</v>
      </c>
    </row>
    <row r="31" spans="2:17" ht="31.5" customHeight="1" x14ac:dyDescent="0.3">
      <c r="B31" s="22" t="s">
        <v>67</v>
      </c>
      <c r="C31" s="38">
        <v>1295684</v>
      </c>
      <c r="D31" s="38">
        <v>0</v>
      </c>
      <c r="E31" s="38">
        <v>0</v>
      </c>
      <c r="F31" s="38">
        <v>0</v>
      </c>
      <c r="G31" s="38">
        <v>137367</v>
      </c>
      <c r="H31" s="38">
        <v>256723</v>
      </c>
      <c r="I31" s="38">
        <v>0</v>
      </c>
      <c r="J31" s="38">
        <v>0</v>
      </c>
      <c r="K31" s="38">
        <v>0</v>
      </c>
      <c r="L31" s="38">
        <v>0</v>
      </c>
      <c r="M31" s="38">
        <v>0</v>
      </c>
      <c r="N31" s="38">
        <v>157499</v>
      </c>
      <c r="O31" s="38">
        <v>0</v>
      </c>
      <c r="P31" s="38">
        <v>0</v>
      </c>
      <c r="Q31" s="39">
        <v>1196460</v>
      </c>
    </row>
    <row r="32" spans="2:17" ht="31.5" customHeight="1" x14ac:dyDescent="0.25">
      <c r="B32" s="87" t="s">
        <v>47</v>
      </c>
      <c r="C32" s="99">
        <f>SUM(C6:C31)</f>
        <v>23454780</v>
      </c>
      <c r="D32" s="99">
        <f>SUM(D6:D31)</f>
        <v>9835487</v>
      </c>
      <c r="E32" s="99">
        <f t="shared" ref="E32:Q32" si="0">SUM(E6:E31)</f>
        <v>9835487</v>
      </c>
      <c r="F32" s="99">
        <f t="shared" si="0"/>
        <v>0</v>
      </c>
      <c r="G32" s="99">
        <f t="shared" si="0"/>
        <v>3525906</v>
      </c>
      <c r="H32" s="99">
        <f t="shared" si="0"/>
        <v>2394374</v>
      </c>
      <c r="I32" s="99">
        <f t="shared" si="0"/>
        <v>0</v>
      </c>
      <c r="J32" s="99">
        <f t="shared" si="0"/>
        <v>0</v>
      </c>
      <c r="K32" s="99">
        <f t="shared" si="0"/>
        <v>1282624</v>
      </c>
      <c r="L32" s="99">
        <f t="shared" si="0"/>
        <v>151104</v>
      </c>
      <c r="M32" s="99">
        <f t="shared" si="0"/>
        <v>200280</v>
      </c>
      <c r="N32" s="99">
        <f t="shared" si="0"/>
        <v>3699094</v>
      </c>
      <c r="O32" s="99">
        <f t="shared" si="0"/>
        <v>17594</v>
      </c>
      <c r="P32" s="99">
        <f t="shared" si="0"/>
        <v>850007</v>
      </c>
      <c r="Q32" s="99">
        <f t="shared" si="0"/>
        <v>32093378</v>
      </c>
    </row>
    <row r="33" spans="2:17" ht="31.5" customHeight="1" x14ac:dyDescent="0.25">
      <c r="B33" s="257" t="s">
        <v>48</v>
      </c>
      <c r="C33" s="258"/>
      <c r="D33" s="258"/>
      <c r="E33" s="258"/>
      <c r="F33" s="258"/>
      <c r="G33" s="258"/>
      <c r="H33" s="258"/>
      <c r="I33" s="258"/>
      <c r="J33" s="258"/>
      <c r="K33" s="258"/>
      <c r="L33" s="258"/>
      <c r="M33" s="258"/>
      <c r="N33" s="258"/>
      <c r="O33" s="258"/>
      <c r="P33" s="258"/>
      <c r="Q33" s="259"/>
    </row>
    <row r="34" spans="2:17" ht="31.5" customHeight="1" x14ac:dyDescent="0.3">
      <c r="B34" s="22" t="s">
        <v>49</v>
      </c>
      <c r="C34" s="38">
        <v>0</v>
      </c>
      <c r="D34" s="38">
        <v>0</v>
      </c>
      <c r="E34" s="38">
        <v>0</v>
      </c>
      <c r="F34" s="38">
        <v>0</v>
      </c>
      <c r="G34" s="38">
        <v>0</v>
      </c>
      <c r="H34" s="38">
        <v>0</v>
      </c>
      <c r="I34" s="38">
        <v>0</v>
      </c>
      <c r="J34" s="38">
        <v>0</v>
      </c>
      <c r="K34" s="38">
        <v>0</v>
      </c>
      <c r="L34" s="38">
        <v>0</v>
      </c>
      <c r="M34" s="38">
        <v>0</v>
      </c>
      <c r="N34" s="38">
        <v>0</v>
      </c>
      <c r="O34" s="38">
        <v>0</v>
      </c>
      <c r="P34" s="38">
        <v>0</v>
      </c>
      <c r="Q34" s="39">
        <v>0</v>
      </c>
    </row>
    <row r="35" spans="2:17" ht="31.5" customHeight="1" x14ac:dyDescent="0.3">
      <c r="B35" s="22" t="s">
        <v>82</v>
      </c>
      <c r="C35" s="38">
        <v>0</v>
      </c>
      <c r="D35" s="38">
        <v>0</v>
      </c>
      <c r="E35" s="38">
        <v>0</v>
      </c>
      <c r="F35" s="38">
        <v>0</v>
      </c>
      <c r="G35" s="38">
        <v>0</v>
      </c>
      <c r="H35" s="38">
        <v>0</v>
      </c>
      <c r="I35" s="38">
        <v>0</v>
      </c>
      <c r="J35" s="38">
        <v>0</v>
      </c>
      <c r="K35" s="38">
        <v>0</v>
      </c>
      <c r="L35" s="38">
        <v>0</v>
      </c>
      <c r="M35" s="38">
        <v>0</v>
      </c>
      <c r="N35" s="38">
        <v>0</v>
      </c>
      <c r="O35" s="38">
        <v>0</v>
      </c>
      <c r="P35" s="38">
        <v>0</v>
      </c>
      <c r="Q35" s="39">
        <v>0</v>
      </c>
    </row>
    <row r="36" spans="2:17" ht="31.5" customHeight="1" x14ac:dyDescent="0.3">
      <c r="B36" s="22" t="s">
        <v>50</v>
      </c>
      <c r="C36" s="38">
        <v>0</v>
      </c>
      <c r="D36" s="38">
        <v>0</v>
      </c>
      <c r="E36" s="38">
        <v>0</v>
      </c>
      <c r="F36" s="38">
        <v>0</v>
      </c>
      <c r="G36" s="38">
        <v>0</v>
      </c>
      <c r="H36" s="38">
        <v>0</v>
      </c>
      <c r="I36" s="38">
        <v>0</v>
      </c>
      <c r="J36" s="38">
        <v>0</v>
      </c>
      <c r="K36" s="38">
        <v>0</v>
      </c>
      <c r="L36" s="38">
        <v>0</v>
      </c>
      <c r="M36" s="38">
        <v>0</v>
      </c>
      <c r="N36" s="38">
        <v>0</v>
      </c>
      <c r="O36" s="38">
        <v>0</v>
      </c>
      <c r="P36" s="38">
        <v>0</v>
      </c>
      <c r="Q36" s="39">
        <v>0</v>
      </c>
    </row>
    <row r="37" spans="2:17" ht="31.5" customHeight="1" x14ac:dyDescent="0.25">
      <c r="B37" s="87" t="s">
        <v>47</v>
      </c>
      <c r="C37" s="99">
        <f>SUM(C34:C36)</f>
        <v>0</v>
      </c>
      <c r="D37" s="99">
        <f t="shared" ref="D37:Q37" si="1">SUM(D34:D36)</f>
        <v>0</v>
      </c>
      <c r="E37" s="99">
        <f t="shared" si="1"/>
        <v>0</v>
      </c>
      <c r="F37" s="99">
        <f t="shared" si="1"/>
        <v>0</v>
      </c>
      <c r="G37" s="99">
        <f t="shared" si="1"/>
        <v>0</v>
      </c>
      <c r="H37" s="99">
        <f t="shared" si="1"/>
        <v>0</v>
      </c>
      <c r="I37" s="99">
        <f t="shared" si="1"/>
        <v>0</v>
      </c>
      <c r="J37" s="99">
        <f t="shared" si="1"/>
        <v>0</v>
      </c>
      <c r="K37" s="99">
        <f t="shared" si="1"/>
        <v>0</v>
      </c>
      <c r="L37" s="99">
        <f t="shared" si="1"/>
        <v>0</v>
      </c>
      <c r="M37" s="99">
        <f t="shared" si="1"/>
        <v>0</v>
      </c>
      <c r="N37" s="99">
        <f t="shared" si="1"/>
        <v>0</v>
      </c>
      <c r="O37" s="99">
        <f t="shared" si="1"/>
        <v>0</v>
      </c>
      <c r="P37" s="99">
        <f t="shared" si="1"/>
        <v>0</v>
      </c>
      <c r="Q37" s="99">
        <f t="shared" si="1"/>
        <v>0</v>
      </c>
    </row>
    <row r="38" spans="2:17" ht="21.75" customHeight="1" x14ac:dyDescent="0.25">
      <c r="B38" s="261" t="s">
        <v>52</v>
      </c>
      <c r="C38" s="261"/>
      <c r="D38" s="261"/>
      <c r="E38" s="261"/>
      <c r="F38" s="261"/>
      <c r="G38" s="261"/>
      <c r="H38" s="261"/>
      <c r="I38" s="261"/>
      <c r="J38" s="261"/>
      <c r="K38" s="261"/>
      <c r="L38" s="261"/>
      <c r="M38" s="261"/>
      <c r="N38" s="261"/>
      <c r="O38" s="261"/>
      <c r="P38" s="261"/>
      <c r="Q38" s="261"/>
    </row>
    <row r="39" spans="2:17" ht="21.75" customHeight="1" x14ac:dyDescent="0.25">
      <c r="C39" s="34"/>
      <c r="D39" s="34"/>
      <c r="E39" s="34"/>
      <c r="F39" s="34"/>
      <c r="G39" s="34"/>
      <c r="H39" s="34"/>
      <c r="I39" s="34"/>
      <c r="J39" s="34"/>
      <c r="K39" s="34"/>
      <c r="L39" s="34"/>
      <c r="M39" s="34"/>
      <c r="N39" s="34"/>
      <c r="O39" s="34"/>
      <c r="P39" s="34"/>
      <c r="Q39" s="37"/>
    </row>
  </sheetData>
  <sheetProtection password="E931" sheet="1" objects="1" scenarios="1"/>
  <mergeCells count="4">
    <mergeCell ref="B3:Q3"/>
    <mergeCell ref="B5:Q5"/>
    <mergeCell ref="B33:Q33"/>
    <mergeCell ref="B38:Q38"/>
  </mergeCells>
  <pageMargins left="0.7" right="0.7" top="0.75" bottom="0.75" header="0.3" footer="0.3"/>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7</vt:i4>
      </vt:variant>
    </vt:vector>
  </HeadingPairs>
  <TitlesOfParts>
    <vt:vector size="40"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APPENDIX 10</vt:lpstr>
      <vt:lpstr>APPENDIX 11</vt:lpstr>
      <vt:lpstr>APPENDIX 12</vt:lpstr>
      <vt:lpstr>APPENDIX 13</vt:lpstr>
      <vt:lpstr>APPENDIX 14</vt:lpstr>
      <vt:lpstr>APPENDIX 15</vt:lpstr>
      <vt:lpstr>APPENDIX 16</vt:lpstr>
      <vt:lpstr>APPENDIX 17</vt:lpstr>
      <vt:lpstr>APPENDIX 18</vt:lpstr>
      <vt:lpstr>MGT</vt:lpstr>
      <vt:lpstr>NPI</vt:lpstr>
      <vt:lpstr>COM</vt:lpstr>
      <vt:lpstr>NEPI</vt:lpstr>
      <vt:lpstr>APPENDIX 19</vt:lpstr>
      <vt:lpstr>APPENDIX 20 i</vt:lpstr>
      <vt:lpstr>APPENDIX 20 ii</vt:lpstr>
      <vt:lpstr>APPENDIX 20 iii</vt:lpstr>
      <vt:lpstr>APPENDIX 21 i</vt:lpstr>
      <vt:lpstr>APPENDIX 21 ii</vt:lpstr>
      <vt:lpstr>APPENDIX 21 iii</vt:lpstr>
      <vt:lpstr>APPENDIX  21 iv</vt:lpstr>
      <vt:lpstr>'APPENDIX  21 iv'!Print_Area</vt:lpstr>
      <vt:lpstr>'APPENDIX 1 '!Print_Area</vt:lpstr>
      <vt:lpstr>'APPENDIX 20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Jemimah W. Mwangi</cp:lastModifiedBy>
  <cp:lastPrinted>2017-06-13T09:27:29Z</cp:lastPrinted>
  <dcterms:created xsi:type="dcterms:W3CDTF">2014-08-15T11:20:55Z</dcterms:created>
  <dcterms:modified xsi:type="dcterms:W3CDTF">2018-03-01T09:29:51Z</dcterms:modified>
</cp:coreProperties>
</file>