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ThisWorkbook" defaultThemeVersion="124226"/>
  <mc:AlternateContent xmlns:mc="http://schemas.openxmlformats.org/markup-compatibility/2006">
    <mc:Choice Requires="x15">
      <x15ac:absPath xmlns:x15ac="http://schemas.microsoft.com/office/spreadsheetml/2010/11/ac" url="C:\Users\awambui\Desktop\quarterly\Q3\"/>
    </mc:Choice>
  </mc:AlternateContent>
  <xr:revisionPtr revIDLastSave="0" documentId="13_ncr:1_{5ED5B24F-4F18-4CF1-8D7D-89BB9F4383DB}" xr6:coauthVersionLast="47" xr6:coauthVersionMax="47" xr10:uidLastSave="{00000000-0000-0000-0000-000000000000}"/>
  <workbookProtection workbookAlgorithmName="SHA-512" workbookHashValue="ZjUhlbiYxlrTHryz1r9NiwSXCu3i2418fPMHzeUr7zM92B+OfPnamLAvG1t23Q2xwAMLXqETL5PKbSqpp3Jv8g==" workbookSaltValue="HlL2Vw4RXkHpL5kxowvTiQ==" workbookSpinCount="100000" lockStructure="1"/>
  <bookViews>
    <workbookView xWindow="-110" yWindow="-110" windowWidth="19420" windowHeight="10420" tabRatio="848" firstSheet="24" activeTab="24"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APPENDIX 11" sheetId="7" r:id="rId16"/>
    <sheet name="PP" sheetId="67" state="hidden" r:id="rId17"/>
    <sheet name="DA" sheetId="68" state="hidden" r:id="rId18"/>
    <sheet name="APPENDIX 12" sheetId="8" r:id="rId19"/>
    <sheet name="APPENDIX 13" sheetId="47" r:id="rId20"/>
    <sheet name="APPENDIX 14" sheetId="48" r:id="rId21"/>
    <sheet name="APPENDIX 15" sheetId="49" r:id="rId22"/>
    <sheet name="APPENDIX 16" sheetId="50" r:id="rId23"/>
    <sheet name="APPENDIX 17" sheetId="51" r:id="rId24"/>
    <sheet name="APPENDIX 18"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19" sheetId="57" r:id="rId32"/>
    <sheet name="APPENDIX 20 i" sheetId="21" r:id="rId33"/>
    <sheet name="APPENDIX 20 ii" sheetId="19" r:id="rId34"/>
    <sheet name="APPENDIX 20 iii" sheetId="20" r:id="rId35"/>
    <sheet name="APPENDIX 21 i" sheetId="58" r:id="rId36"/>
    <sheet name="APPENDIX 21 ii" sheetId="59" r:id="rId37"/>
    <sheet name="APPENDIX 21 iii" sheetId="60" r:id="rId38"/>
    <sheet name="APPENDIX  21 iv" sheetId="61" r:id="rId39"/>
  </sheets>
  <definedNames>
    <definedName name="_xlnm._FilterDatabase" localSheetId="3" hidden="1">'APPENDIX 1 '!$A$6:$A$53</definedName>
    <definedName name="_xlnm._FilterDatabase" localSheetId="20" hidden="1">'APPENDIX 14'!#REF!</definedName>
    <definedName name="_xlnm._FilterDatabase" localSheetId="4" hidden="1">'APPENDIX 2'!$B$4:$Q$37</definedName>
    <definedName name="_xlnm._FilterDatabase" localSheetId="6" hidden="1">'APPENDIX 4'!#REF!</definedName>
    <definedName name="_xlnm.Print_Area" localSheetId="38">'APPENDIX  21 iv'!$A$1:$Q$40</definedName>
    <definedName name="_xlnm.Print_Area" localSheetId="3">'APPENDIX 1 '!$A$1:$Q$53</definedName>
    <definedName name="_xlnm.Print_Area" localSheetId="34">'APPENDIX 20 iii'!$A$2:$X$40</definedName>
    <definedName name="_xlnm.Print_Area" localSheetId="6">'APPENDIX 4'!$A$1:$J$36</definedName>
    <definedName name="_xlnm.Print_Area" localSheetId="0">Details!$A$1:$O$24</definedName>
    <definedName name="_xlnm.Print_Area" localSheetId="1">'Reliance &amp; Limitations'!$A$1:$P$10</definedName>
    <definedName name="_xlnm.Print_Area" localSheetId="2">'Table of Contents'!$A$1:$D$35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6" i="61" l="1"/>
  <c r="P6" i="61"/>
  <c r="D56" i="52"/>
  <c r="E56" i="52"/>
  <c r="F56" i="52"/>
  <c r="G56" i="52"/>
  <c r="H56" i="52"/>
  <c r="I56" i="52"/>
  <c r="J56" i="52"/>
  <c r="K56" i="52"/>
  <c r="L56" i="52"/>
  <c r="M56" i="52"/>
  <c r="N56" i="52"/>
  <c r="O56" i="52"/>
  <c r="P56" i="52"/>
  <c r="Q56" i="52"/>
  <c r="C56" i="52"/>
  <c r="C54" i="63"/>
  <c r="D54" i="63"/>
  <c r="E54" i="63"/>
  <c r="F54" i="63"/>
  <c r="G54" i="63"/>
  <c r="H54" i="63"/>
  <c r="I54" i="63"/>
  <c r="J54" i="63"/>
  <c r="K54" i="63"/>
  <c r="L54" i="63"/>
  <c r="M54" i="63"/>
  <c r="N54" i="63"/>
  <c r="O54" i="63"/>
  <c r="P54" i="63"/>
  <c r="Q54" i="63"/>
  <c r="P12" i="20"/>
  <c r="P13" i="8" l="1"/>
  <c r="Q13" i="8"/>
  <c r="L6" i="20" l="1"/>
  <c r="M6" i="20"/>
  <c r="N6" i="20"/>
  <c r="O6" i="20"/>
  <c r="P6" i="20"/>
  <c r="R6" i="20"/>
  <c r="V6" i="20"/>
  <c r="W6" i="20"/>
  <c r="Q6" i="20" l="1"/>
  <c r="S6" i="20" s="1"/>
  <c r="C47" i="47"/>
  <c r="D47" i="47"/>
  <c r="E47" i="47"/>
  <c r="F47" i="47"/>
  <c r="G47" i="47"/>
  <c r="H47" i="47"/>
  <c r="I47" i="47"/>
  <c r="J47" i="47"/>
  <c r="K47" i="47"/>
  <c r="L47" i="47"/>
  <c r="M47" i="47"/>
  <c r="N47" i="47"/>
  <c r="O47" i="47"/>
  <c r="P47" i="47"/>
  <c r="Q47" i="47"/>
  <c r="D52" i="63" l="1"/>
  <c r="E52" i="63"/>
  <c r="F52" i="63"/>
  <c r="G52" i="63"/>
  <c r="H52" i="63"/>
  <c r="I52" i="63"/>
  <c r="J52" i="63"/>
  <c r="K52" i="63"/>
  <c r="L52" i="63"/>
  <c r="M52" i="63"/>
  <c r="N52" i="63"/>
  <c r="O52" i="63"/>
  <c r="P52" i="63"/>
  <c r="Q52" i="63"/>
  <c r="C52" i="63"/>
  <c r="D30" i="43" l="1"/>
  <c r="E30" i="43"/>
  <c r="F30" i="43"/>
  <c r="G30" i="43"/>
  <c r="H30" i="43"/>
  <c r="I30" i="43"/>
  <c r="J30" i="43"/>
  <c r="K30" i="43"/>
  <c r="L30" i="43"/>
  <c r="M30" i="43"/>
  <c r="N30" i="43"/>
  <c r="O30" i="43"/>
  <c r="P30" i="43"/>
  <c r="Q30" i="43"/>
  <c r="C30" i="43"/>
  <c r="C30" i="5"/>
  <c r="C37" i="5" s="1"/>
  <c r="D30" i="5"/>
  <c r="D37" i="5" s="1"/>
  <c r="E30" i="5"/>
  <c r="E37" i="5" s="1"/>
  <c r="F30" i="5"/>
  <c r="F37" i="5" s="1"/>
  <c r="G30" i="5"/>
  <c r="G37" i="5" s="1"/>
  <c r="H30" i="5"/>
  <c r="H37" i="5" s="1"/>
  <c r="I30" i="5"/>
  <c r="I37" i="5" s="1"/>
  <c r="J30" i="5"/>
  <c r="J37" i="5" s="1"/>
  <c r="K30" i="5"/>
  <c r="K37" i="5" s="1"/>
  <c r="L30" i="5"/>
  <c r="L37" i="5" s="1"/>
  <c r="M30" i="5"/>
  <c r="M37" i="5" s="1"/>
  <c r="N30" i="5"/>
  <c r="N37" i="5" s="1"/>
  <c r="O30" i="5"/>
  <c r="O37" i="5" s="1"/>
  <c r="P30" i="5"/>
  <c r="P37" i="5" s="1"/>
  <c r="Q30" i="5"/>
  <c r="Q37" i="5" s="1"/>
  <c r="C30" i="64" l="1"/>
  <c r="C30" i="4"/>
  <c r="C35" i="67" l="1"/>
  <c r="C30" i="46"/>
  <c r="D30" i="46"/>
  <c r="E30" i="46"/>
  <c r="F30" i="46"/>
  <c r="G30" i="46"/>
  <c r="H30" i="46"/>
  <c r="I30" i="46"/>
  <c r="J30" i="46"/>
  <c r="K30" i="46"/>
  <c r="L30" i="46"/>
  <c r="M30" i="46"/>
  <c r="N30" i="46"/>
  <c r="O30" i="46"/>
  <c r="P30" i="46"/>
  <c r="Q30" i="46"/>
  <c r="C35" i="6"/>
  <c r="C33" i="9" l="1"/>
  <c r="D33" i="9"/>
  <c r="F33" i="9"/>
  <c r="G33" i="9"/>
  <c r="H33" i="9"/>
  <c r="C34" i="9"/>
  <c r="D34" i="9"/>
  <c r="F34" i="9"/>
  <c r="G34" i="9"/>
  <c r="H34" i="9"/>
  <c r="C35" i="9"/>
  <c r="D35" i="9"/>
  <c r="F35" i="9"/>
  <c r="G35" i="9"/>
  <c r="H35" i="9"/>
  <c r="Q45" i="62" l="1"/>
  <c r="L7" i="20" l="1"/>
  <c r="N7" i="20"/>
  <c r="V7" i="20"/>
  <c r="W7" i="20" s="1"/>
  <c r="L8" i="20"/>
  <c r="N8" i="20"/>
  <c r="V8" i="20"/>
  <c r="W8" i="20" s="1"/>
  <c r="L9" i="20"/>
  <c r="N9" i="20"/>
  <c r="V9" i="20"/>
  <c r="W9" i="20" s="1"/>
  <c r="L10" i="20"/>
  <c r="N10" i="20"/>
  <c r="M10" i="20" s="1"/>
  <c r="V10" i="20"/>
  <c r="W10" i="20" s="1"/>
  <c r="L11" i="20"/>
  <c r="N11" i="20"/>
  <c r="M11" i="20" s="1"/>
  <c r="V11" i="20"/>
  <c r="W11" i="20" s="1"/>
  <c r="L12" i="20"/>
  <c r="N12" i="20"/>
  <c r="M12" i="20" s="1"/>
  <c r="V12" i="20"/>
  <c r="W12" i="20" s="1"/>
  <c r="L13" i="20"/>
  <c r="N13" i="20"/>
  <c r="V13" i="20"/>
  <c r="W13" i="20" s="1"/>
  <c r="L14" i="20"/>
  <c r="N14" i="20"/>
  <c r="M14" i="20" s="1"/>
  <c r="V14" i="20"/>
  <c r="W14" i="20" s="1"/>
  <c r="L15" i="20"/>
  <c r="N15" i="20"/>
  <c r="M15" i="20" s="1"/>
  <c r="V15" i="20"/>
  <c r="W15" i="20" s="1"/>
  <c r="L16" i="20"/>
  <c r="N16" i="20"/>
  <c r="M16" i="20" s="1"/>
  <c r="V16" i="20"/>
  <c r="W16" i="20" s="1"/>
  <c r="N17" i="20"/>
  <c r="M17" i="20" s="1"/>
  <c r="V17" i="20"/>
  <c r="W17" i="20" s="1"/>
  <c r="N18" i="20"/>
  <c r="M18" i="20" s="1"/>
  <c r="V18" i="20"/>
  <c r="W18" i="20" s="1"/>
  <c r="N19" i="20"/>
  <c r="M19" i="20" s="1"/>
  <c r="V19" i="20"/>
  <c r="W19" i="20" s="1"/>
  <c r="N20" i="20"/>
  <c r="M20" i="20" s="1"/>
  <c r="V20" i="20"/>
  <c r="W20" i="20" s="1"/>
  <c r="N21" i="20"/>
  <c r="V21" i="20"/>
  <c r="W21" i="20" s="1"/>
  <c r="N22" i="20"/>
  <c r="V22" i="20"/>
  <c r="W22" i="20" s="1"/>
  <c r="N23" i="20"/>
  <c r="V23" i="20"/>
  <c r="W23" i="20" s="1"/>
  <c r="N24" i="20"/>
  <c r="M24" i="20" s="1"/>
  <c r="V24" i="20"/>
  <c r="W24" i="20" s="1"/>
  <c r="N25" i="20"/>
  <c r="M25" i="20" s="1"/>
  <c r="V25" i="20"/>
  <c r="W25" i="20" s="1"/>
  <c r="N26" i="20"/>
  <c r="M26" i="20" s="1"/>
  <c r="V26" i="20"/>
  <c r="W26" i="20" s="1"/>
  <c r="N27" i="20"/>
  <c r="V27" i="20"/>
  <c r="W27" i="20" s="1"/>
  <c r="N28" i="20"/>
  <c r="M28" i="20" s="1"/>
  <c r="V28" i="20"/>
  <c r="W28" i="20" s="1"/>
  <c r="N29" i="20"/>
  <c r="M29" i="20" s="1"/>
  <c r="V29" i="20"/>
  <c r="W29" i="20" s="1"/>
  <c r="N30" i="20"/>
  <c r="M30" i="20" s="1"/>
  <c r="V30" i="20"/>
  <c r="W30" i="20" s="1"/>
  <c r="N31" i="20"/>
  <c r="M31" i="20" s="1"/>
  <c r="V31" i="20"/>
  <c r="W31" i="20" s="1"/>
  <c r="N32" i="20"/>
  <c r="M32" i="20" s="1"/>
  <c r="V32" i="20"/>
  <c r="W32" i="20" s="1"/>
  <c r="N33" i="20"/>
  <c r="M33" i="20" s="1"/>
  <c r="V33" i="20"/>
  <c r="W33" i="20" s="1"/>
  <c r="N34" i="20"/>
  <c r="M34" i="20" s="1"/>
  <c r="V34" i="20"/>
  <c r="W34" i="20" s="1"/>
  <c r="N35" i="20"/>
  <c r="V35" i="20"/>
  <c r="W35" i="20" s="1"/>
  <c r="N36" i="20"/>
  <c r="V36" i="20"/>
  <c r="W36" i="20" s="1"/>
  <c r="N37" i="20"/>
  <c r="V37" i="20"/>
  <c r="W37" i="20" s="1"/>
  <c r="M36" i="20" l="1"/>
  <c r="M13" i="20"/>
  <c r="M27" i="20"/>
  <c r="M9" i="20"/>
  <c r="M23" i="20"/>
  <c r="M8" i="20"/>
  <c r="M37" i="20"/>
  <c r="M35" i="20"/>
  <c r="M22" i="20"/>
  <c r="M21" i="20"/>
  <c r="M7" i="20"/>
  <c r="Q45" i="63"/>
  <c r="D35" i="4" l="1"/>
  <c r="V38" i="20" l="1"/>
  <c r="V39" i="20"/>
  <c r="O7" i="61"/>
  <c r="P7" i="20" s="1"/>
  <c r="R7" i="20" s="1"/>
  <c r="O8" i="61"/>
  <c r="P8" i="20" s="1"/>
  <c r="R8" i="20" s="1"/>
  <c r="O9" i="61"/>
  <c r="P9" i="20" s="1"/>
  <c r="R9" i="20" s="1"/>
  <c r="O10" i="61"/>
  <c r="P10" i="20" s="1"/>
  <c r="R10" i="20" s="1"/>
  <c r="O11" i="61"/>
  <c r="P11" i="20" s="1"/>
  <c r="R11" i="20" s="1"/>
  <c r="O12" i="61"/>
  <c r="R12" i="20" s="1"/>
  <c r="O13" i="61"/>
  <c r="P13" i="20" s="1"/>
  <c r="R13" i="20" s="1"/>
  <c r="O14" i="61"/>
  <c r="P14" i="20" s="1"/>
  <c r="R14" i="20" s="1"/>
  <c r="O15" i="61"/>
  <c r="P15" i="20" s="1"/>
  <c r="R15" i="20" s="1"/>
  <c r="O16" i="61"/>
  <c r="P16" i="20" s="1"/>
  <c r="R16" i="20" s="1"/>
  <c r="O17" i="61"/>
  <c r="P17" i="20" s="1"/>
  <c r="R17" i="20" s="1"/>
  <c r="O18" i="61"/>
  <c r="P18" i="20" s="1"/>
  <c r="R18" i="20" s="1"/>
  <c r="O19" i="61"/>
  <c r="P19" i="20" s="1"/>
  <c r="R19" i="20" s="1"/>
  <c r="O20" i="61"/>
  <c r="P20" i="20" s="1"/>
  <c r="R20" i="20" s="1"/>
  <c r="O21" i="61"/>
  <c r="P21" i="20" s="1"/>
  <c r="R21" i="20" s="1"/>
  <c r="O22" i="61"/>
  <c r="P22" i="20" s="1"/>
  <c r="R22" i="20" s="1"/>
  <c r="O23" i="61"/>
  <c r="P23" i="20" s="1"/>
  <c r="R23" i="20" s="1"/>
  <c r="O24" i="61"/>
  <c r="P24" i="20" s="1"/>
  <c r="R24" i="20" s="1"/>
  <c r="O25" i="61"/>
  <c r="P25" i="20" s="1"/>
  <c r="R25" i="20" s="1"/>
  <c r="O26" i="61"/>
  <c r="P26" i="20" s="1"/>
  <c r="R26" i="20" s="1"/>
  <c r="O27" i="61"/>
  <c r="P27" i="20" s="1"/>
  <c r="R27" i="20" s="1"/>
  <c r="O28" i="61"/>
  <c r="P28" i="20" s="1"/>
  <c r="R28" i="20" s="1"/>
  <c r="O29" i="61"/>
  <c r="P29" i="20" s="1"/>
  <c r="R29" i="20" s="1"/>
  <c r="O30" i="61"/>
  <c r="P30" i="20" s="1"/>
  <c r="R30" i="20" s="1"/>
  <c r="O31" i="61"/>
  <c r="P31" i="20" s="1"/>
  <c r="R31" i="20" s="1"/>
  <c r="O32" i="61"/>
  <c r="P32" i="20" s="1"/>
  <c r="R32" i="20" s="1"/>
  <c r="O33" i="61"/>
  <c r="P33" i="20" s="1"/>
  <c r="R33" i="20" s="1"/>
  <c r="O34" i="61"/>
  <c r="P34" i="20" s="1"/>
  <c r="R34" i="20" s="1"/>
  <c r="O35" i="61"/>
  <c r="P35" i="20" s="1"/>
  <c r="R35" i="20" s="1"/>
  <c r="O36" i="61"/>
  <c r="P36" i="20" s="1"/>
  <c r="R36" i="20" s="1"/>
  <c r="O37" i="61"/>
  <c r="P37" i="20" s="1"/>
  <c r="R37" i="20" s="1"/>
  <c r="O38" i="61"/>
  <c r="O39" i="61"/>
  <c r="D35" i="64" l="1"/>
  <c r="E35" i="64"/>
  <c r="F35" i="64"/>
  <c r="G35" i="64"/>
  <c r="H35" i="64"/>
  <c r="I35" i="64"/>
  <c r="J35" i="64"/>
  <c r="K35" i="64"/>
  <c r="L35" i="64"/>
  <c r="M35" i="64"/>
  <c r="N35" i="64"/>
  <c r="O35" i="64"/>
  <c r="P35" i="64"/>
  <c r="Q35" i="64"/>
  <c r="C35" i="64"/>
  <c r="D45" i="63"/>
  <c r="E45" i="63"/>
  <c r="F45" i="63"/>
  <c r="G45" i="63"/>
  <c r="H45" i="63"/>
  <c r="I45" i="63"/>
  <c r="J45" i="63"/>
  <c r="K45" i="63"/>
  <c r="L45" i="63"/>
  <c r="M45" i="63"/>
  <c r="N45" i="63"/>
  <c r="O45" i="63"/>
  <c r="P45" i="63"/>
  <c r="C45" i="63"/>
  <c r="P7" i="61" l="1"/>
  <c r="O7" i="20" s="1"/>
  <c r="Q7" i="20" s="1"/>
  <c r="S7" i="20" s="1"/>
  <c r="P8" i="61"/>
  <c r="O8" i="20" s="1"/>
  <c r="Q8" i="20" s="1"/>
  <c r="S8" i="20" s="1"/>
  <c r="P9" i="61"/>
  <c r="O9" i="20" s="1"/>
  <c r="Q9" i="20" s="1"/>
  <c r="S9" i="20" s="1"/>
  <c r="P10" i="61"/>
  <c r="O10" i="20" s="1"/>
  <c r="Q10" i="20" s="1"/>
  <c r="S10" i="20" s="1"/>
  <c r="P11" i="61"/>
  <c r="O11" i="20" s="1"/>
  <c r="Q11" i="20" s="1"/>
  <c r="S11" i="20" s="1"/>
  <c r="P12" i="61"/>
  <c r="O12" i="20" s="1"/>
  <c r="Q12" i="20" s="1"/>
  <c r="S12" i="20" s="1"/>
  <c r="P13" i="61"/>
  <c r="O13" i="20" s="1"/>
  <c r="Q13" i="20" s="1"/>
  <c r="S13" i="20" s="1"/>
  <c r="P14" i="61"/>
  <c r="O14" i="20" s="1"/>
  <c r="Q14" i="20" s="1"/>
  <c r="S14" i="20" s="1"/>
  <c r="P15" i="61"/>
  <c r="O15" i="20" s="1"/>
  <c r="Q15" i="20" s="1"/>
  <c r="S15" i="20" s="1"/>
  <c r="P16" i="61"/>
  <c r="O16" i="20" s="1"/>
  <c r="Q16" i="20" s="1"/>
  <c r="S16" i="20" s="1"/>
  <c r="P24" i="47" l="1"/>
  <c r="O24" i="47"/>
  <c r="N24" i="47"/>
  <c r="M24" i="47"/>
  <c r="L24" i="47"/>
  <c r="K24" i="47"/>
  <c r="J24" i="47"/>
  <c r="I24" i="47"/>
  <c r="H24" i="47"/>
  <c r="G24" i="47"/>
  <c r="F24" i="47"/>
  <c r="E24" i="47"/>
  <c r="D24" i="47"/>
  <c r="C24" i="47"/>
  <c r="Q24" i="51"/>
  <c r="P24" i="51"/>
  <c r="O24" i="51"/>
  <c r="N24" i="51"/>
  <c r="M24" i="51"/>
  <c r="L24" i="51"/>
  <c r="K24" i="51"/>
  <c r="J24" i="51"/>
  <c r="I24" i="51"/>
  <c r="H24" i="51"/>
  <c r="G24" i="51"/>
  <c r="F24" i="51"/>
  <c r="E24" i="51"/>
  <c r="D24" i="51"/>
  <c r="C24" i="51"/>
  <c r="Q24" i="47" l="1"/>
  <c r="D30" i="68"/>
  <c r="E30" i="68"/>
  <c r="F30" i="68"/>
  <c r="G30" i="68"/>
  <c r="H30" i="68"/>
  <c r="I30" i="68"/>
  <c r="J30" i="68"/>
  <c r="K30" i="68"/>
  <c r="L30" i="68"/>
  <c r="M30" i="68"/>
  <c r="N30" i="68"/>
  <c r="O30" i="68"/>
  <c r="P30" i="68"/>
  <c r="Q30" i="68"/>
  <c r="C30" i="68"/>
  <c r="D30" i="67"/>
  <c r="E30" i="67"/>
  <c r="F30" i="67"/>
  <c r="G30" i="67"/>
  <c r="H30" i="67"/>
  <c r="I30" i="67"/>
  <c r="J30" i="67"/>
  <c r="K30" i="67"/>
  <c r="L30" i="67"/>
  <c r="M30" i="67"/>
  <c r="N30" i="67"/>
  <c r="O30" i="67"/>
  <c r="P30" i="67"/>
  <c r="Q30" i="67"/>
  <c r="C30" i="67"/>
  <c r="D30" i="65"/>
  <c r="E30" i="65"/>
  <c r="F30" i="65"/>
  <c r="G30" i="65"/>
  <c r="H30" i="65"/>
  <c r="I30" i="65"/>
  <c r="J30" i="65"/>
  <c r="K30" i="65"/>
  <c r="L30" i="65"/>
  <c r="M30" i="65"/>
  <c r="N30" i="65"/>
  <c r="O30" i="65"/>
  <c r="P30" i="65"/>
  <c r="Q30" i="65"/>
  <c r="C30" i="65"/>
  <c r="D30" i="64"/>
  <c r="E30" i="64"/>
  <c r="F30" i="64"/>
  <c r="G30" i="64"/>
  <c r="H30" i="64"/>
  <c r="I30" i="64"/>
  <c r="J30" i="64"/>
  <c r="K30" i="64"/>
  <c r="L30" i="64"/>
  <c r="M30" i="64"/>
  <c r="N30" i="64"/>
  <c r="O30" i="64"/>
  <c r="P30" i="64"/>
  <c r="Q30" i="64"/>
  <c r="D30" i="6" l="1"/>
  <c r="E30" i="6"/>
  <c r="F30" i="6"/>
  <c r="G30" i="6"/>
  <c r="H30" i="6"/>
  <c r="I30" i="6"/>
  <c r="J30" i="6"/>
  <c r="K30" i="6"/>
  <c r="L30" i="6"/>
  <c r="M30" i="6"/>
  <c r="N30" i="6"/>
  <c r="O30" i="6"/>
  <c r="P30" i="6"/>
  <c r="Q30" i="6"/>
  <c r="C30" i="6"/>
  <c r="C37" i="6" s="1"/>
  <c r="D30" i="41"/>
  <c r="E30" i="41"/>
  <c r="F30" i="41"/>
  <c r="G30" i="41"/>
  <c r="H30" i="41"/>
  <c r="I30" i="41"/>
  <c r="J30" i="41"/>
  <c r="K30" i="41"/>
  <c r="L30" i="41"/>
  <c r="M30" i="41"/>
  <c r="N30" i="41"/>
  <c r="O30" i="41"/>
  <c r="P30" i="41"/>
  <c r="Q30" i="41"/>
  <c r="C30" i="41"/>
  <c r="D30" i="4" l="1"/>
  <c r="E30" i="4"/>
  <c r="F30" i="4"/>
  <c r="G30" i="4"/>
  <c r="H30" i="4"/>
  <c r="I30" i="4"/>
  <c r="J30" i="4"/>
  <c r="K30" i="4"/>
  <c r="L30" i="4"/>
  <c r="M30" i="4"/>
  <c r="N30" i="4"/>
  <c r="O30" i="4"/>
  <c r="P30" i="4"/>
  <c r="Q30" i="4"/>
  <c r="C51" i="47" l="1"/>
  <c r="C45" i="62" l="1"/>
  <c r="D45" i="62"/>
  <c r="E45" i="62"/>
  <c r="F45" i="62"/>
  <c r="G45" i="62"/>
  <c r="H45" i="62"/>
  <c r="I45" i="62"/>
  <c r="J45" i="62"/>
  <c r="K45" i="62"/>
  <c r="L45" i="62"/>
  <c r="M45" i="62"/>
  <c r="N45" i="62"/>
  <c r="O45" i="62"/>
  <c r="P45" i="62"/>
  <c r="C7" i="9" l="1"/>
  <c r="D7" i="9"/>
  <c r="F7" i="9"/>
  <c r="G7" i="9"/>
  <c r="H7" i="9"/>
  <c r="C9" i="9"/>
  <c r="D9" i="9"/>
  <c r="F9" i="9"/>
  <c r="G9" i="9"/>
  <c r="H9" i="9"/>
  <c r="C10" i="9"/>
  <c r="D10" i="9"/>
  <c r="F10" i="9"/>
  <c r="G10" i="9"/>
  <c r="H10" i="9"/>
  <c r="C11" i="9"/>
  <c r="D11" i="9"/>
  <c r="F11" i="9"/>
  <c r="G11" i="9"/>
  <c r="H11" i="9"/>
  <c r="C12" i="9"/>
  <c r="D12" i="9"/>
  <c r="F12" i="9"/>
  <c r="G12" i="9"/>
  <c r="H12" i="9"/>
  <c r="C13" i="9"/>
  <c r="D13" i="9"/>
  <c r="F13" i="9"/>
  <c r="G13" i="9"/>
  <c r="H13" i="9"/>
  <c r="C14" i="9"/>
  <c r="D14" i="9"/>
  <c r="F14" i="9"/>
  <c r="G14" i="9"/>
  <c r="H14" i="9"/>
  <c r="C15" i="9"/>
  <c r="D15" i="9"/>
  <c r="F15" i="9"/>
  <c r="G15" i="9"/>
  <c r="H15" i="9"/>
  <c r="C16" i="9"/>
  <c r="D16" i="9"/>
  <c r="F16" i="9"/>
  <c r="G16" i="9"/>
  <c r="H16" i="9"/>
  <c r="C17" i="9"/>
  <c r="D17" i="9"/>
  <c r="F17" i="9"/>
  <c r="G17" i="9"/>
  <c r="H17" i="9"/>
  <c r="C18" i="9"/>
  <c r="D18" i="9"/>
  <c r="F18" i="9"/>
  <c r="G18" i="9"/>
  <c r="H18" i="9"/>
  <c r="C19" i="9"/>
  <c r="D19" i="9"/>
  <c r="F19" i="9"/>
  <c r="G19" i="9"/>
  <c r="H19" i="9"/>
  <c r="C20" i="9"/>
  <c r="D20" i="9"/>
  <c r="F20" i="9"/>
  <c r="G20" i="9"/>
  <c r="H20" i="9"/>
  <c r="C21" i="9"/>
  <c r="D21" i="9"/>
  <c r="F21" i="9"/>
  <c r="G21" i="9"/>
  <c r="H21" i="9"/>
  <c r="C22" i="9"/>
  <c r="D22" i="9"/>
  <c r="F22" i="9"/>
  <c r="G22" i="9"/>
  <c r="H22" i="9"/>
  <c r="C23" i="9"/>
  <c r="D23" i="9"/>
  <c r="F23" i="9"/>
  <c r="G23" i="9"/>
  <c r="H23" i="9"/>
  <c r="C24" i="9"/>
  <c r="D24" i="9"/>
  <c r="F24" i="9"/>
  <c r="G24" i="9"/>
  <c r="H24" i="9"/>
  <c r="C25" i="9"/>
  <c r="D25" i="9"/>
  <c r="F25" i="9"/>
  <c r="G25" i="9"/>
  <c r="H25" i="9"/>
  <c r="C26" i="9"/>
  <c r="D26" i="9"/>
  <c r="F26" i="9"/>
  <c r="G26" i="9"/>
  <c r="H26" i="9"/>
  <c r="C27" i="9"/>
  <c r="D27" i="9"/>
  <c r="F27" i="9"/>
  <c r="G27" i="9"/>
  <c r="H27" i="9"/>
  <c r="C28" i="9"/>
  <c r="D28" i="9"/>
  <c r="F28" i="9"/>
  <c r="G28" i="9"/>
  <c r="H28" i="9"/>
  <c r="C29" i="9"/>
  <c r="D29" i="9"/>
  <c r="F29" i="9"/>
  <c r="G29" i="9"/>
  <c r="H29" i="9"/>
  <c r="C30" i="9"/>
  <c r="D30" i="9"/>
  <c r="F30" i="9"/>
  <c r="G30" i="9"/>
  <c r="H30" i="9"/>
  <c r="H8" i="9"/>
  <c r="G8" i="9"/>
  <c r="F8" i="9"/>
  <c r="D8" i="9"/>
  <c r="C8" i="9"/>
  <c r="C36" i="9" l="1"/>
  <c r="C31" i="9"/>
  <c r="H31" i="9"/>
  <c r="G31" i="9"/>
  <c r="F31" i="9"/>
  <c r="D31" i="9"/>
  <c r="Q34" i="45"/>
  <c r="P34" i="45"/>
  <c r="O34" i="45"/>
  <c r="N34" i="45"/>
  <c r="M34" i="45"/>
  <c r="L34" i="45"/>
  <c r="K34" i="45"/>
  <c r="J34" i="45"/>
  <c r="I34" i="45"/>
  <c r="H34" i="45"/>
  <c r="G34" i="45"/>
  <c r="F34" i="45"/>
  <c r="E34" i="45"/>
  <c r="D34" i="45"/>
  <c r="I35" i="9" s="1"/>
  <c r="C34" i="45"/>
  <c r="Q33" i="45"/>
  <c r="P33" i="45"/>
  <c r="O33" i="45"/>
  <c r="N33" i="45"/>
  <c r="M33" i="45"/>
  <c r="L33" i="45"/>
  <c r="K33" i="45"/>
  <c r="J33" i="45"/>
  <c r="I33" i="45"/>
  <c r="H33" i="45"/>
  <c r="G33" i="45"/>
  <c r="F33" i="45"/>
  <c r="E33" i="45"/>
  <c r="D33" i="45"/>
  <c r="I34" i="9" s="1"/>
  <c r="C33" i="45"/>
  <c r="Q32" i="45"/>
  <c r="P32" i="45"/>
  <c r="O32" i="45"/>
  <c r="N32" i="45"/>
  <c r="M32" i="45"/>
  <c r="L32" i="45"/>
  <c r="K32" i="45"/>
  <c r="J32" i="45"/>
  <c r="I32" i="45"/>
  <c r="H32" i="45"/>
  <c r="G32" i="45"/>
  <c r="F32" i="45"/>
  <c r="E32" i="45"/>
  <c r="D32" i="45"/>
  <c r="I33" i="9" s="1"/>
  <c r="C32" i="45"/>
  <c r="Q34" i="7"/>
  <c r="P34" i="7"/>
  <c r="O34" i="7"/>
  <c r="N34" i="7"/>
  <c r="M34" i="7"/>
  <c r="L34" i="7"/>
  <c r="K34" i="7"/>
  <c r="J34" i="7"/>
  <c r="I34" i="7"/>
  <c r="H34" i="7"/>
  <c r="G34" i="7"/>
  <c r="F34" i="7"/>
  <c r="E34" i="7"/>
  <c r="D34" i="7"/>
  <c r="E35" i="9" s="1"/>
  <c r="C34" i="7"/>
  <c r="Q33" i="7"/>
  <c r="P33" i="7"/>
  <c r="O33" i="7"/>
  <c r="N33" i="7"/>
  <c r="M33" i="7"/>
  <c r="L33" i="7"/>
  <c r="K33" i="7"/>
  <c r="J33" i="7"/>
  <c r="I33" i="7"/>
  <c r="H33" i="7"/>
  <c r="G33" i="7"/>
  <c r="F33" i="7"/>
  <c r="E33" i="7"/>
  <c r="D33" i="7"/>
  <c r="E34" i="9" s="1"/>
  <c r="J34" i="9" s="1"/>
  <c r="C33" i="7"/>
  <c r="Q32" i="7"/>
  <c r="P32" i="7"/>
  <c r="O32" i="7"/>
  <c r="N32" i="7"/>
  <c r="M32" i="7"/>
  <c r="L32" i="7"/>
  <c r="K32" i="7"/>
  <c r="J32" i="7"/>
  <c r="I32" i="7"/>
  <c r="H32" i="7"/>
  <c r="G32" i="7"/>
  <c r="F32" i="7"/>
  <c r="E32" i="7"/>
  <c r="D32" i="7"/>
  <c r="E33" i="9" s="1"/>
  <c r="J33" i="9" s="1"/>
  <c r="C32" i="7"/>
  <c r="C6" i="7"/>
  <c r="D6" i="7"/>
  <c r="E6" i="7"/>
  <c r="F6" i="7"/>
  <c r="G6" i="7"/>
  <c r="H6" i="7"/>
  <c r="I6" i="7"/>
  <c r="J6" i="7"/>
  <c r="K6" i="7"/>
  <c r="L6" i="7"/>
  <c r="M6" i="7"/>
  <c r="N6" i="7"/>
  <c r="O6" i="7"/>
  <c r="P6" i="7"/>
  <c r="Q6" i="7"/>
  <c r="C8" i="7"/>
  <c r="D8" i="7"/>
  <c r="E9" i="9" s="1"/>
  <c r="E8" i="7"/>
  <c r="F8" i="7"/>
  <c r="G8" i="7"/>
  <c r="H8" i="7"/>
  <c r="I8" i="7"/>
  <c r="J8" i="7"/>
  <c r="K8" i="7"/>
  <c r="L8" i="7"/>
  <c r="M8" i="7"/>
  <c r="N8" i="7"/>
  <c r="O8" i="7"/>
  <c r="P8" i="7"/>
  <c r="Q8" i="7"/>
  <c r="C9" i="7"/>
  <c r="D9" i="7"/>
  <c r="E10" i="9" s="1"/>
  <c r="E9" i="7"/>
  <c r="F9" i="7"/>
  <c r="G9" i="7"/>
  <c r="H9" i="7"/>
  <c r="I9" i="7"/>
  <c r="J9" i="7"/>
  <c r="K9" i="7"/>
  <c r="L9" i="7"/>
  <c r="M9" i="7"/>
  <c r="N9" i="7"/>
  <c r="O9" i="7"/>
  <c r="P9" i="7"/>
  <c r="Q9" i="7"/>
  <c r="C10" i="7"/>
  <c r="D10" i="7"/>
  <c r="E11" i="9" s="1"/>
  <c r="E10" i="7"/>
  <c r="F10" i="7"/>
  <c r="G10" i="7"/>
  <c r="H10" i="7"/>
  <c r="I10" i="7"/>
  <c r="J10" i="7"/>
  <c r="K10" i="7"/>
  <c r="L10" i="7"/>
  <c r="M10" i="7"/>
  <c r="N10" i="7"/>
  <c r="O10" i="7"/>
  <c r="P10" i="7"/>
  <c r="Q10" i="7"/>
  <c r="C11" i="7"/>
  <c r="D11" i="7"/>
  <c r="E12" i="9" s="1"/>
  <c r="E11" i="7"/>
  <c r="F11" i="7"/>
  <c r="G11" i="7"/>
  <c r="H11" i="7"/>
  <c r="I11" i="7"/>
  <c r="J11" i="7"/>
  <c r="K11" i="7"/>
  <c r="L11" i="7"/>
  <c r="M11" i="7"/>
  <c r="N11" i="7"/>
  <c r="O11" i="7"/>
  <c r="P11" i="7"/>
  <c r="Q11" i="7"/>
  <c r="C12" i="7"/>
  <c r="D12" i="7"/>
  <c r="E13" i="9" s="1"/>
  <c r="E12" i="7"/>
  <c r="F12" i="7"/>
  <c r="G12" i="7"/>
  <c r="H12" i="7"/>
  <c r="I12" i="7"/>
  <c r="J12" i="7"/>
  <c r="K12" i="7"/>
  <c r="L12" i="7"/>
  <c r="M12" i="7"/>
  <c r="N12" i="7"/>
  <c r="O12" i="7"/>
  <c r="P12" i="7"/>
  <c r="Q12" i="7"/>
  <c r="C13" i="7"/>
  <c r="D13" i="7"/>
  <c r="E14" i="9" s="1"/>
  <c r="E13" i="7"/>
  <c r="F13" i="7"/>
  <c r="G13" i="7"/>
  <c r="H13" i="7"/>
  <c r="I13" i="7"/>
  <c r="J13" i="7"/>
  <c r="K13" i="7"/>
  <c r="L13" i="7"/>
  <c r="M13" i="7"/>
  <c r="N13" i="7"/>
  <c r="O13" i="7"/>
  <c r="P13" i="7"/>
  <c r="Q13" i="7"/>
  <c r="C14" i="7"/>
  <c r="D14" i="7"/>
  <c r="E15" i="9" s="1"/>
  <c r="E14" i="7"/>
  <c r="F14" i="7"/>
  <c r="G14" i="7"/>
  <c r="H14" i="7"/>
  <c r="I14" i="7"/>
  <c r="J14" i="7"/>
  <c r="K14" i="7"/>
  <c r="L14" i="7"/>
  <c r="M14" i="7"/>
  <c r="N14" i="7"/>
  <c r="O14" i="7"/>
  <c r="P14" i="7"/>
  <c r="Q14" i="7"/>
  <c r="C15" i="7"/>
  <c r="D15" i="7"/>
  <c r="E16" i="9" s="1"/>
  <c r="E15" i="7"/>
  <c r="F15" i="7"/>
  <c r="G15" i="7"/>
  <c r="H15" i="7"/>
  <c r="I15" i="7"/>
  <c r="J15" i="7"/>
  <c r="K15" i="7"/>
  <c r="L15" i="7"/>
  <c r="M15" i="7"/>
  <c r="N15" i="7"/>
  <c r="O15" i="7"/>
  <c r="P15" i="7"/>
  <c r="Q15" i="7"/>
  <c r="C16" i="7"/>
  <c r="D16" i="7"/>
  <c r="E17" i="9" s="1"/>
  <c r="E16" i="7"/>
  <c r="F16" i="7"/>
  <c r="G16" i="7"/>
  <c r="H16" i="7"/>
  <c r="I16" i="7"/>
  <c r="J16" i="7"/>
  <c r="K16" i="7"/>
  <c r="L16" i="7"/>
  <c r="M16" i="7"/>
  <c r="N16" i="7"/>
  <c r="O16" i="7"/>
  <c r="P16" i="7"/>
  <c r="Q16" i="7"/>
  <c r="C17" i="7"/>
  <c r="D17" i="7"/>
  <c r="E18" i="9" s="1"/>
  <c r="E17" i="7"/>
  <c r="F17" i="7"/>
  <c r="G17" i="7"/>
  <c r="H17" i="7"/>
  <c r="I17" i="7"/>
  <c r="J17" i="7"/>
  <c r="K17" i="7"/>
  <c r="L17" i="7"/>
  <c r="M17" i="7"/>
  <c r="N17" i="7"/>
  <c r="O17" i="7"/>
  <c r="P17" i="7"/>
  <c r="Q17" i="7"/>
  <c r="C18" i="7"/>
  <c r="D18" i="7"/>
  <c r="E19" i="9" s="1"/>
  <c r="E18" i="7"/>
  <c r="F18" i="7"/>
  <c r="G18" i="7"/>
  <c r="H18" i="7"/>
  <c r="I18" i="7"/>
  <c r="J18" i="7"/>
  <c r="K18" i="7"/>
  <c r="L18" i="7"/>
  <c r="M18" i="7"/>
  <c r="N18" i="7"/>
  <c r="O18" i="7"/>
  <c r="P18" i="7"/>
  <c r="Q18" i="7"/>
  <c r="C19" i="7"/>
  <c r="D19" i="7"/>
  <c r="E20" i="9" s="1"/>
  <c r="E19" i="7"/>
  <c r="F19" i="7"/>
  <c r="G19" i="7"/>
  <c r="H19" i="7"/>
  <c r="I19" i="7"/>
  <c r="J19" i="7"/>
  <c r="K19" i="7"/>
  <c r="L19" i="7"/>
  <c r="M19" i="7"/>
  <c r="N19" i="7"/>
  <c r="O19" i="7"/>
  <c r="P19" i="7"/>
  <c r="Q19" i="7"/>
  <c r="C20" i="7"/>
  <c r="D20" i="7"/>
  <c r="E21" i="9" s="1"/>
  <c r="E20" i="7"/>
  <c r="F20" i="7"/>
  <c r="G20" i="7"/>
  <c r="H20" i="7"/>
  <c r="I20" i="7"/>
  <c r="J20" i="7"/>
  <c r="K20" i="7"/>
  <c r="L20" i="7"/>
  <c r="M20" i="7"/>
  <c r="N20" i="7"/>
  <c r="O20" i="7"/>
  <c r="P20" i="7"/>
  <c r="Q20" i="7"/>
  <c r="C21" i="7"/>
  <c r="D21" i="7"/>
  <c r="E22" i="9" s="1"/>
  <c r="E21" i="7"/>
  <c r="F21" i="7"/>
  <c r="G21" i="7"/>
  <c r="H21" i="7"/>
  <c r="I21" i="7"/>
  <c r="J21" i="7"/>
  <c r="K21" i="7"/>
  <c r="L21" i="7"/>
  <c r="M21" i="7"/>
  <c r="N21" i="7"/>
  <c r="O21" i="7"/>
  <c r="P21" i="7"/>
  <c r="Q21" i="7"/>
  <c r="C22" i="7"/>
  <c r="D22" i="7"/>
  <c r="E23" i="9" s="1"/>
  <c r="E22" i="7"/>
  <c r="F22" i="7"/>
  <c r="G22" i="7"/>
  <c r="H22" i="7"/>
  <c r="I22" i="7"/>
  <c r="J22" i="7"/>
  <c r="K22" i="7"/>
  <c r="L22" i="7"/>
  <c r="M22" i="7"/>
  <c r="N22" i="7"/>
  <c r="O22" i="7"/>
  <c r="P22" i="7"/>
  <c r="Q22" i="7"/>
  <c r="C23" i="7"/>
  <c r="D23" i="7"/>
  <c r="E24" i="9" s="1"/>
  <c r="E23" i="7"/>
  <c r="F23" i="7"/>
  <c r="G23" i="7"/>
  <c r="H23" i="7"/>
  <c r="I23" i="7"/>
  <c r="J23" i="7"/>
  <c r="K23" i="7"/>
  <c r="L23" i="7"/>
  <c r="M23" i="7"/>
  <c r="N23" i="7"/>
  <c r="O23" i="7"/>
  <c r="P23" i="7"/>
  <c r="Q23" i="7"/>
  <c r="C24" i="7"/>
  <c r="D24" i="7"/>
  <c r="E25" i="9" s="1"/>
  <c r="E24" i="7"/>
  <c r="F24" i="7"/>
  <c r="G24" i="7"/>
  <c r="H24" i="7"/>
  <c r="I24" i="7"/>
  <c r="J24" i="7"/>
  <c r="K24" i="7"/>
  <c r="L24" i="7"/>
  <c r="M24" i="7"/>
  <c r="N24" i="7"/>
  <c r="O24" i="7"/>
  <c r="P24" i="7"/>
  <c r="Q24" i="7"/>
  <c r="C25" i="7"/>
  <c r="D25" i="7"/>
  <c r="E26" i="9" s="1"/>
  <c r="E25" i="7"/>
  <c r="F25" i="7"/>
  <c r="G25" i="7"/>
  <c r="H25" i="7"/>
  <c r="I25" i="7"/>
  <c r="J25" i="7"/>
  <c r="K25" i="7"/>
  <c r="L25" i="7"/>
  <c r="M25" i="7"/>
  <c r="N25" i="7"/>
  <c r="O25" i="7"/>
  <c r="P25" i="7"/>
  <c r="Q25" i="7"/>
  <c r="C26" i="7"/>
  <c r="D26" i="7"/>
  <c r="E27" i="9" s="1"/>
  <c r="E26" i="7"/>
  <c r="F26" i="7"/>
  <c r="G26" i="7"/>
  <c r="H26" i="7"/>
  <c r="I26" i="7"/>
  <c r="J26" i="7"/>
  <c r="K26" i="7"/>
  <c r="L26" i="7"/>
  <c r="M26" i="7"/>
  <c r="N26" i="7"/>
  <c r="O26" i="7"/>
  <c r="P26" i="7"/>
  <c r="Q26" i="7"/>
  <c r="C27" i="7"/>
  <c r="D27" i="7"/>
  <c r="E28" i="9" s="1"/>
  <c r="E27" i="7"/>
  <c r="F27" i="7"/>
  <c r="G27" i="7"/>
  <c r="H27" i="7"/>
  <c r="I27" i="7"/>
  <c r="J27" i="7"/>
  <c r="K27" i="7"/>
  <c r="L27" i="7"/>
  <c r="M27" i="7"/>
  <c r="N27" i="7"/>
  <c r="O27" i="7"/>
  <c r="P27" i="7"/>
  <c r="Q27" i="7"/>
  <c r="C28" i="7"/>
  <c r="D28" i="7"/>
  <c r="E29" i="9" s="1"/>
  <c r="E28" i="7"/>
  <c r="F28" i="7"/>
  <c r="G28" i="7"/>
  <c r="H28" i="7"/>
  <c r="I28" i="7"/>
  <c r="J28" i="7"/>
  <c r="K28" i="7"/>
  <c r="L28" i="7"/>
  <c r="M28" i="7"/>
  <c r="N28" i="7"/>
  <c r="O28" i="7"/>
  <c r="P28" i="7"/>
  <c r="Q28" i="7"/>
  <c r="C29" i="7"/>
  <c r="D29" i="7"/>
  <c r="E30" i="9" s="1"/>
  <c r="E29" i="7"/>
  <c r="F29" i="7"/>
  <c r="G29" i="7"/>
  <c r="H29" i="7"/>
  <c r="I29" i="7"/>
  <c r="J29" i="7"/>
  <c r="K29" i="7"/>
  <c r="L29" i="7"/>
  <c r="M29" i="7"/>
  <c r="N29" i="7"/>
  <c r="O29" i="7"/>
  <c r="P29" i="7"/>
  <c r="Q29" i="7"/>
  <c r="D7" i="7"/>
  <c r="E8" i="9" s="1"/>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I9" i="9" s="1"/>
  <c r="E8" i="45"/>
  <c r="F8" i="45"/>
  <c r="G8" i="45"/>
  <c r="H8" i="45"/>
  <c r="I8" i="45"/>
  <c r="J8" i="45"/>
  <c r="K8" i="45"/>
  <c r="L8" i="45"/>
  <c r="M8" i="45"/>
  <c r="N8" i="45"/>
  <c r="O8" i="45"/>
  <c r="P8" i="45"/>
  <c r="Q8" i="45"/>
  <c r="C9" i="45"/>
  <c r="D9" i="45"/>
  <c r="I10" i="9" s="1"/>
  <c r="E9" i="45"/>
  <c r="F9" i="45"/>
  <c r="G9" i="45"/>
  <c r="H9" i="45"/>
  <c r="I9" i="45"/>
  <c r="J9" i="45"/>
  <c r="K9" i="45"/>
  <c r="L9" i="45"/>
  <c r="M9" i="45"/>
  <c r="N9" i="45"/>
  <c r="O9" i="45"/>
  <c r="P9" i="45"/>
  <c r="Q9" i="45"/>
  <c r="C10" i="45"/>
  <c r="D10" i="45"/>
  <c r="I11" i="9" s="1"/>
  <c r="E10" i="45"/>
  <c r="F10" i="45"/>
  <c r="G10" i="45"/>
  <c r="H10" i="45"/>
  <c r="I10" i="45"/>
  <c r="J10" i="45"/>
  <c r="K10" i="45"/>
  <c r="L10" i="45"/>
  <c r="M10" i="45"/>
  <c r="N10" i="45"/>
  <c r="O10" i="45"/>
  <c r="P10" i="45"/>
  <c r="Q10" i="45"/>
  <c r="C11" i="45"/>
  <c r="D11" i="45"/>
  <c r="I12" i="9" s="1"/>
  <c r="E11" i="45"/>
  <c r="F11" i="45"/>
  <c r="G11" i="45"/>
  <c r="H11" i="45"/>
  <c r="I11" i="45"/>
  <c r="J11" i="45"/>
  <c r="K11" i="45"/>
  <c r="L11" i="45"/>
  <c r="M11" i="45"/>
  <c r="N11" i="45"/>
  <c r="O11" i="45"/>
  <c r="P11" i="45"/>
  <c r="Q11" i="45"/>
  <c r="C12" i="45"/>
  <c r="D12" i="45"/>
  <c r="I13" i="9" s="1"/>
  <c r="E12" i="45"/>
  <c r="F12" i="45"/>
  <c r="G12" i="45"/>
  <c r="H12" i="45"/>
  <c r="I12" i="45"/>
  <c r="J12" i="45"/>
  <c r="K12" i="45"/>
  <c r="L12" i="45"/>
  <c r="M12" i="45"/>
  <c r="N12" i="45"/>
  <c r="O12" i="45"/>
  <c r="P12" i="45"/>
  <c r="Q12" i="45"/>
  <c r="C13" i="45"/>
  <c r="D13" i="45"/>
  <c r="I14" i="9" s="1"/>
  <c r="E13" i="45"/>
  <c r="F13" i="45"/>
  <c r="G13" i="45"/>
  <c r="H13" i="45"/>
  <c r="I13" i="45"/>
  <c r="J13" i="45"/>
  <c r="K13" i="45"/>
  <c r="L13" i="45"/>
  <c r="M13" i="45"/>
  <c r="N13" i="45"/>
  <c r="O13" i="45"/>
  <c r="P13" i="45"/>
  <c r="Q13" i="45"/>
  <c r="C14" i="45"/>
  <c r="D14" i="45"/>
  <c r="I15" i="9" s="1"/>
  <c r="E14" i="45"/>
  <c r="F14" i="45"/>
  <c r="G14" i="45"/>
  <c r="H14" i="45"/>
  <c r="I14" i="45"/>
  <c r="J14" i="45"/>
  <c r="K14" i="45"/>
  <c r="L14" i="45"/>
  <c r="M14" i="45"/>
  <c r="N14" i="45"/>
  <c r="O14" i="45"/>
  <c r="P14" i="45"/>
  <c r="Q14" i="45"/>
  <c r="C15" i="45"/>
  <c r="D15" i="45"/>
  <c r="I16" i="9" s="1"/>
  <c r="E15" i="45"/>
  <c r="F15" i="45"/>
  <c r="G15" i="45"/>
  <c r="H15" i="45"/>
  <c r="I15" i="45"/>
  <c r="J15" i="45"/>
  <c r="K15" i="45"/>
  <c r="L15" i="45"/>
  <c r="M15" i="45"/>
  <c r="N15" i="45"/>
  <c r="O15" i="45"/>
  <c r="P15" i="45"/>
  <c r="Q15" i="45"/>
  <c r="C16" i="45"/>
  <c r="D16" i="45"/>
  <c r="I17" i="9" s="1"/>
  <c r="E16" i="45"/>
  <c r="F16" i="45"/>
  <c r="G16" i="45"/>
  <c r="H16" i="45"/>
  <c r="I16" i="45"/>
  <c r="J16" i="45"/>
  <c r="K16" i="45"/>
  <c r="L16" i="45"/>
  <c r="M16" i="45"/>
  <c r="N16" i="45"/>
  <c r="O16" i="45"/>
  <c r="P16" i="45"/>
  <c r="Q16" i="45"/>
  <c r="C17" i="45"/>
  <c r="D17" i="45"/>
  <c r="I18" i="9" s="1"/>
  <c r="E17" i="45"/>
  <c r="F17" i="45"/>
  <c r="G17" i="45"/>
  <c r="H17" i="45"/>
  <c r="I17" i="45"/>
  <c r="J17" i="45"/>
  <c r="K17" i="45"/>
  <c r="L17" i="45"/>
  <c r="M17" i="45"/>
  <c r="N17" i="45"/>
  <c r="O17" i="45"/>
  <c r="P17" i="45"/>
  <c r="Q17" i="45"/>
  <c r="C18" i="45"/>
  <c r="D18" i="45"/>
  <c r="I19" i="9" s="1"/>
  <c r="E18" i="45"/>
  <c r="F18" i="45"/>
  <c r="G18" i="45"/>
  <c r="H18" i="45"/>
  <c r="I18" i="45"/>
  <c r="J18" i="45"/>
  <c r="K18" i="45"/>
  <c r="L18" i="45"/>
  <c r="M18" i="45"/>
  <c r="N18" i="45"/>
  <c r="O18" i="45"/>
  <c r="P18" i="45"/>
  <c r="Q18" i="45"/>
  <c r="C19" i="45"/>
  <c r="D19" i="45"/>
  <c r="I20" i="9" s="1"/>
  <c r="E19" i="45"/>
  <c r="F19" i="45"/>
  <c r="G19" i="45"/>
  <c r="H19" i="45"/>
  <c r="I19" i="45"/>
  <c r="J19" i="45"/>
  <c r="K19" i="45"/>
  <c r="L19" i="45"/>
  <c r="M19" i="45"/>
  <c r="N19" i="45"/>
  <c r="O19" i="45"/>
  <c r="P19" i="45"/>
  <c r="Q19" i="45"/>
  <c r="C20" i="45"/>
  <c r="D20" i="45"/>
  <c r="I21" i="9" s="1"/>
  <c r="E20" i="45"/>
  <c r="F20" i="45"/>
  <c r="G20" i="45"/>
  <c r="H20" i="45"/>
  <c r="I20" i="45"/>
  <c r="J20" i="45"/>
  <c r="K20" i="45"/>
  <c r="L20" i="45"/>
  <c r="M20" i="45"/>
  <c r="N20" i="45"/>
  <c r="O20" i="45"/>
  <c r="P20" i="45"/>
  <c r="Q20" i="45"/>
  <c r="C21" i="45"/>
  <c r="D21" i="45"/>
  <c r="I22" i="9" s="1"/>
  <c r="E21" i="45"/>
  <c r="F21" i="45"/>
  <c r="G21" i="45"/>
  <c r="H21" i="45"/>
  <c r="I21" i="45"/>
  <c r="J21" i="45"/>
  <c r="K21" i="45"/>
  <c r="L21" i="45"/>
  <c r="M21" i="45"/>
  <c r="N21" i="45"/>
  <c r="O21" i="45"/>
  <c r="P21" i="45"/>
  <c r="Q21" i="45"/>
  <c r="C22" i="45"/>
  <c r="D22" i="45"/>
  <c r="I23" i="9" s="1"/>
  <c r="E22" i="45"/>
  <c r="F22" i="45"/>
  <c r="G22" i="45"/>
  <c r="H22" i="45"/>
  <c r="I22" i="45"/>
  <c r="J22" i="45"/>
  <c r="K22" i="45"/>
  <c r="L22" i="45"/>
  <c r="M22" i="45"/>
  <c r="N22" i="45"/>
  <c r="O22" i="45"/>
  <c r="P22" i="45"/>
  <c r="Q22" i="45"/>
  <c r="C23" i="45"/>
  <c r="D23" i="45"/>
  <c r="I24" i="9" s="1"/>
  <c r="E23" i="45"/>
  <c r="F23" i="45"/>
  <c r="G23" i="45"/>
  <c r="H23" i="45"/>
  <c r="I23" i="45"/>
  <c r="J23" i="45"/>
  <c r="K23" i="45"/>
  <c r="L23" i="45"/>
  <c r="M23" i="45"/>
  <c r="N23" i="45"/>
  <c r="O23" i="45"/>
  <c r="P23" i="45"/>
  <c r="Q23" i="45"/>
  <c r="C24" i="45"/>
  <c r="D24" i="45"/>
  <c r="I25" i="9" s="1"/>
  <c r="E24" i="45"/>
  <c r="F24" i="45"/>
  <c r="G24" i="45"/>
  <c r="H24" i="45"/>
  <c r="I24" i="45"/>
  <c r="J24" i="45"/>
  <c r="K24" i="45"/>
  <c r="L24" i="45"/>
  <c r="M24" i="45"/>
  <c r="N24" i="45"/>
  <c r="O24" i="45"/>
  <c r="P24" i="45"/>
  <c r="Q24" i="45"/>
  <c r="C25" i="45"/>
  <c r="D25" i="45"/>
  <c r="I26" i="9" s="1"/>
  <c r="E25" i="45"/>
  <c r="F25" i="45"/>
  <c r="G25" i="45"/>
  <c r="H25" i="45"/>
  <c r="I25" i="45"/>
  <c r="J25" i="45"/>
  <c r="K25" i="45"/>
  <c r="L25" i="45"/>
  <c r="M25" i="45"/>
  <c r="N25" i="45"/>
  <c r="O25" i="45"/>
  <c r="P25" i="45"/>
  <c r="Q25" i="45"/>
  <c r="C26" i="45"/>
  <c r="D26" i="45"/>
  <c r="I27" i="9" s="1"/>
  <c r="E26" i="45"/>
  <c r="F26" i="45"/>
  <c r="G26" i="45"/>
  <c r="H26" i="45"/>
  <c r="I26" i="45"/>
  <c r="J26" i="45"/>
  <c r="K26" i="45"/>
  <c r="L26" i="45"/>
  <c r="M26" i="45"/>
  <c r="N26" i="45"/>
  <c r="O26" i="45"/>
  <c r="P26" i="45"/>
  <c r="Q26" i="45"/>
  <c r="C27" i="45"/>
  <c r="D27" i="45"/>
  <c r="I28" i="9" s="1"/>
  <c r="E27" i="45"/>
  <c r="F27" i="45"/>
  <c r="G27" i="45"/>
  <c r="H27" i="45"/>
  <c r="I27" i="45"/>
  <c r="J27" i="45"/>
  <c r="K27" i="45"/>
  <c r="L27" i="45"/>
  <c r="M27" i="45"/>
  <c r="N27" i="45"/>
  <c r="O27" i="45"/>
  <c r="P27" i="45"/>
  <c r="Q27" i="45"/>
  <c r="C28" i="45"/>
  <c r="D28" i="45"/>
  <c r="I29" i="9" s="1"/>
  <c r="E28" i="45"/>
  <c r="F28" i="45"/>
  <c r="G28" i="45"/>
  <c r="H28" i="45"/>
  <c r="I28" i="45"/>
  <c r="J28" i="45"/>
  <c r="K28" i="45"/>
  <c r="L28" i="45"/>
  <c r="M28" i="45"/>
  <c r="N28" i="45"/>
  <c r="O28" i="45"/>
  <c r="P28" i="45"/>
  <c r="Q28" i="45"/>
  <c r="C29" i="45"/>
  <c r="D29" i="45"/>
  <c r="I30" i="9" s="1"/>
  <c r="E29" i="45"/>
  <c r="F29" i="45"/>
  <c r="G29" i="45"/>
  <c r="H29" i="45"/>
  <c r="I29" i="45"/>
  <c r="J29" i="45"/>
  <c r="K29" i="45"/>
  <c r="L29" i="45"/>
  <c r="M29" i="45"/>
  <c r="N29" i="45"/>
  <c r="O29" i="45"/>
  <c r="P29" i="45"/>
  <c r="Q29" i="45"/>
  <c r="Q7" i="45"/>
  <c r="D7" i="45"/>
  <c r="I8" i="9" s="1"/>
  <c r="E7" i="45"/>
  <c r="F7" i="45"/>
  <c r="G7" i="45"/>
  <c r="H7" i="45"/>
  <c r="I7" i="45"/>
  <c r="J7" i="45"/>
  <c r="K7" i="45"/>
  <c r="L7" i="45"/>
  <c r="M7" i="45"/>
  <c r="N7" i="45"/>
  <c r="O7" i="45"/>
  <c r="P7" i="45"/>
  <c r="C7" i="45"/>
  <c r="J35" i="9" l="1"/>
  <c r="C30" i="7"/>
  <c r="Q30" i="7"/>
  <c r="I30" i="7"/>
  <c r="P30" i="7"/>
  <c r="O30" i="7"/>
  <c r="G30" i="7"/>
  <c r="L30" i="7"/>
  <c r="H30" i="7"/>
  <c r="N30" i="7"/>
  <c r="F30" i="7"/>
  <c r="E7" i="9"/>
  <c r="E31" i="9" s="1"/>
  <c r="D30" i="7"/>
  <c r="K30" i="7"/>
  <c r="J30" i="7"/>
  <c r="M30" i="7"/>
  <c r="E30" i="7"/>
  <c r="N30" i="45"/>
  <c r="M30" i="45"/>
  <c r="E30" i="45"/>
  <c r="L30" i="45"/>
  <c r="K30" i="45"/>
  <c r="J30" i="45"/>
  <c r="I7" i="9"/>
  <c r="I31" i="9" s="1"/>
  <c r="D30" i="45"/>
  <c r="C30" i="45"/>
  <c r="Q30" i="45"/>
  <c r="I30" i="45"/>
  <c r="F30" i="45"/>
  <c r="P30" i="45"/>
  <c r="H30" i="45"/>
  <c r="O30" i="45"/>
  <c r="G30" i="45"/>
  <c r="J30" i="9"/>
  <c r="J23" i="9"/>
  <c r="J15" i="9"/>
  <c r="J27" i="9"/>
  <c r="J19" i="9"/>
  <c r="J11" i="9"/>
  <c r="J20" i="9"/>
  <c r="J12" i="9"/>
  <c r="J28" i="9"/>
  <c r="J21" i="9"/>
  <c r="J13" i="9"/>
  <c r="J29" i="9"/>
  <c r="J22" i="9"/>
  <c r="J14" i="9"/>
  <c r="J24" i="9"/>
  <c r="J16" i="9"/>
  <c r="J8" i="9"/>
  <c r="J25" i="9"/>
  <c r="J17" i="9"/>
  <c r="J9" i="9"/>
  <c r="J26" i="9"/>
  <c r="J18" i="9"/>
  <c r="J10" i="9"/>
  <c r="J7" i="9" l="1"/>
  <c r="J31" i="9" s="1"/>
  <c r="Q45" i="56"/>
  <c r="C54" i="54"/>
  <c r="Q52" i="53"/>
  <c r="D54" i="53"/>
  <c r="E54" i="53"/>
  <c r="F54" i="53"/>
  <c r="G54" i="53"/>
  <c r="H54" i="53"/>
  <c r="I54" i="53"/>
  <c r="J54" i="53"/>
  <c r="K54" i="53"/>
  <c r="L54" i="53"/>
  <c r="M54" i="53"/>
  <c r="N54" i="53"/>
  <c r="O54" i="53"/>
  <c r="P54" i="53"/>
  <c r="Q45" i="53"/>
  <c r="Q54" i="53" s="1"/>
  <c r="C54" i="53"/>
  <c r="Q35" i="68" l="1"/>
  <c r="P35" i="68"/>
  <c r="O35" i="68"/>
  <c r="N35" i="68"/>
  <c r="M35" i="68"/>
  <c r="L35" i="68"/>
  <c r="K35" i="68"/>
  <c r="J35" i="68"/>
  <c r="I35" i="68"/>
  <c r="H35" i="68"/>
  <c r="G35" i="68"/>
  <c r="F35" i="68"/>
  <c r="E35" i="68"/>
  <c r="D35" i="68"/>
  <c r="C35" i="68"/>
  <c r="Q35" i="67"/>
  <c r="P35" i="67"/>
  <c r="O35" i="67"/>
  <c r="N35" i="67"/>
  <c r="M35" i="67"/>
  <c r="L35" i="67"/>
  <c r="K35" i="67"/>
  <c r="J35" i="67"/>
  <c r="I35" i="67"/>
  <c r="H35" i="67"/>
  <c r="G35" i="67"/>
  <c r="F35" i="67"/>
  <c r="E35" i="67"/>
  <c r="D35" i="67"/>
  <c r="Q35" i="65"/>
  <c r="P35" i="65"/>
  <c r="O35" i="65"/>
  <c r="N35" i="65"/>
  <c r="M35" i="65"/>
  <c r="L35" i="65"/>
  <c r="K35" i="65"/>
  <c r="J35" i="65"/>
  <c r="I35" i="65"/>
  <c r="H35" i="65"/>
  <c r="G35" i="65"/>
  <c r="F35" i="65"/>
  <c r="E35" i="65"/>
  <c r="D35" i="65"/>
  <c r="C35"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H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4" i="47"/>
  <c r="D34" i="47"/>
  <c r="E34" i="47"/>
  <c r="F34" i="47"/>
  <c r="G34" i="47"/>
  <c r="H34" i="47"/>
  <c r="I34" i="47"/>
  <c r="J34" i="47"/>
  <c r="K34" i="47"/>
  <c r="L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C44" i="47"/>
  <c r="D44" i="47"/>
  <c r="E44" i="47"/>
  <c r="F44" i="47"/>
  <c r="G44" i="47"/>
  <c r="H44" i="47"/>
  <c r="I44" i="47"/>
  <c r="J44" i="47"/>
  <c r="K44" i="47"/>
  <c r="L44" i="47"/>
  <c r="M44" i="47"/>
  <c r="N44" i="47"/>
  <c r="O44" i="47"/>
  <c r="P44" i="47"/>
  <c r="Q35" i="47" l="1"/>
  <c r="Q18" i="47"/>
  <c r="Q39" i="47"/>
  <c r="Q34" i="47"/>
  <c r="Q27" i="47"/>
  <c r="Q14" i="47"/>
  <c r="Q31" i="47"/>
  <c r="Q10" i="47"/>
  <c r="Q43" i="47"/>
  <c r="Q41" i="47"/>
  <c r="Q22" i="47"/>
  <c r="Q19" i="47"/>
  <c r="Q40" i="47"/>
  <c r="Q38" i="47"/>
  <c r="Q29" i="47"/>
  <c r="Q23" i="47"/>
  <c r="Q21" i="47"/>
  <c r="Q12" i="47"/>
  <c r="Q7" i="47"/>
  <c r="Q8" i="47"/>
  <c r="Q37" i="47"/>
  <c r="Q32" i="47"/>
  <c r="Q30" i="47"/>
  <c r="Q20" i="47"/>
  <c r="Q15" i="47"/>
  <c r="Q13" i="47"/>
  <c r="Q36" i="47"/>
  <c r="Q25" i="47"/>
  <c r="Q17" i="47"/>
  <c r="Q44" i="47"/>
  <c r="Q42" i="47"/>
  <c r="Q33" i="47"/>
  <c r="Q28" i="47"/>
  <c r="Q26" i="47"/>
  <c r="Q16" i="47"/>
  <c r="Q11" i="47"/>
  <c r="Q9" i="47"/>
  <c r="Q18" i="8" l="1"/>
  <c r="C18" i="8" l="1"/>
  <c r="P18" i="8"/>
  <c r="O18" i="8"/>
  <c r="N18" i="8"/>
  <c r="M18" i="8"/>
  <c r="L18" i="8"/>
  <c r="K18" i="8"/>
  <c r="J18" i="8"/>
  <c r="I18" i="8"/>
  <c r="H18" i="8"/>
  <c r="G18" i="8"/>
  <c r="F18" i="8"/>
  <c r="E18" i="8"/>
  <c r="D18" i="8"/>
  <c r="D51" i="3" l="1"/>
  <c r="E51" i="3"/>
  <c r="F51" i="3"/>
  <c r="G51" i="3"/>
  <c r="H51" i="3"/>
  <c r="I51" i="3"/>
  <c r="J51" i="3"/>
  <c r="K51" i="3"/>
  <c r="L51" i="3"/>
  <c r="M51" i="3"/>
  <c r="N51" i="3"/>
  <c r="O51" i="3"/>
  <c r="P51" i="3"/>
  <c r="Q51" i="3"/>
  <c r="C51" i="3"/>
  <c r="Q51" i="57" l="1"/>
  <c r="C51" i="51"/>
  <c r="D51" i="51"/>
  <c r="E51" i="51"/>
  <c r="F51" i="51"/>
  <c r="G51" i="51"/>
  <c r="H51" i="51"/>
  <c r="I51" i="51"/>
  <c r="J51" i="51"/>
  <c r="K51" i="51"/>
  <c r="L51" i="51"/>
  <c r="M51" i="51"/>
  <c r="N51" i="51"/>
  <c r="O51" i="51"/>
  <c r="P51" i="51"/>
  <c r="Q51" i="51"/>
  <c r="C44" i="51"/>
  <c r="C7" i="51"/>
  <c r="Q52" i="50"/>
  <c r="Q51" i="49"/>
  <c r="D51" i="47"/>
  <c r="E51" i="47"/>
  <c r="F51" i="47"/>
  <c r="G51" i="47"/>
  <c r="H51" i="47"/>
  <c r="I51" i="47"/>
  <c r="J51" i="47"/>
  <c r="K51" i="47"/>
  <c r="L51" i="47"/>
  <c r="M51" i="47"/>
  <c r="N51" i="47"/>
  <c r="O51" i="47"/>
  <c r="P51" i="47"/>
  <c r="Q52" i="56"/>
  <c r="Q54" i="56" s="1"/>
  <c r="Q52" i="55"/>
  <c r="Q52" i="54"/>
  <c r="D52" i="62"/>
  <c r="D55" i="62" s="1"/>
  <c r="E52" i="62"/>
  <c r="E55" i="62" s="1"/>
  <c r="F52" i="62"/>
  <c r="F55" i="62" s="1"/>
  <c r="G52" i="62"/>
  <c r="G55" i="62" s="1"/>
  <c r="H52" i="62"/>
  <c r="H55" i="62" s="1"/>
  <c r="I52" i="62"/>
  <c r="I55" i="62" s="1"/>
  <c r="J52" i="62"/>
  <c r="J55" i="62" s="1"/>
  <c r="K52" i="62"/>
  <c r="K55" i="62" s="1"/>
  <c r="L52" i="62"/>
  <c r="L55" i="62" s="1"/>
  <c r="M52" i="62"/>
  <c r="M55" i="62" s="1"/>
  <c r="N52" i="62"/>
  <c r="N55" i="62" s="1"/>
  <c r="O52" i="62"/>
  <c r="O55" i="62" s="1"/>
  <c r="P52" i="62"/>
  <c r="P55" i="62" s="1"/>
  <c r="Q52" i="62"/>
  <c r="Q55" i="62" s="1"/>
  <c r="C52" i="62"/>
  <c r="C55" i="62" s="1"/>
  <c r="C52" i="51" l="1"/>
  <c r="Q51" i="47"/>
  <c r="C49" i="47" l="1"/>
  <c r="D49" i="47"/>
  <c r="E49" i="47"/>
  <c r="F49" i="47"/>
  <c r="G49" i="47"/>
  <c r="H49" i="47"/>
  <c r="I49" i="47"/>
  <c r="J49" i="47"/>
  <c r="K49" i="47"/>
  <c r="L49" i="47"/>
  <c r="M49" i="47"/>
  <c r="N49" i="47"/>
  <c r="O49" i="47"/>
  <c r="P49" i="47"/>
  <c r="D49" i="51"/>
  <c r="E49" i="51"/>
  <c r="F49" i="51"/>
  <c r="G49" i="51"/>
  <c r="H49" i="51"/>
  <c r="I49" i="51"/>
  <c r="J49" i="51"/>
  <c r="K49" i="51"/>
  <c r="L49" i="51"/>
  <c r="M49" i="51"/>
  <c r="N49" i="51"/>
  <c r="O49" i="51"/>
  <c r="P49" i="51"/>
  <c r="Q49" i="51"/>
  <c r="C49" i="51"/>
  <c r="Q49" i="47" l="1"/>
  <c r="C55" i="55"/>
  <c r="D55" i="55"/>
  <c r="E55" i="55"/>
  <c r="F55" i="55"/>
  <c r="G55" i="55"/>
  <c r="H55" i="55"/>
  <c r="I55" i="55"/>
  <c r="J55" i="55"/>
  <c r="K55" i="55"/>
  <c r="L55" i="55"/>
  <c r="M55" i="55"/>
  <c r="N55" i="55"/>
  <c r="O55" i="55"/>
  <c r="P55" i="55"/>
  <c r="Q45" i="55"/>
  <c r="Q55" i="55" s="1"/>
  <c r="Q35" i="4" l="1"/>
  <c r="Q44" i="3"/>
  <c r="P50" i="47" l="1"/>
  <c r="O50" i="47"/>
  <c r="N50" i="47"/>
  <c r="M50" i="47"/>
  <c r="L50" i="47"/>
  <c r="K50" i="47"/>
  <c r="J50" i="47"/>
  <c r="I50" i="47"/>
  <c r="H50" i="47"/>
  <c r="G50" i="47"/>
  <c r="F50" i="47"/>
  <c r="E50" i="47"/>
  <c r="D50" i="47"/>
  <c r="C50" i="47"/>
  <c r="P48" i="47"/>
  <c r="O48" i="47"/>
  <c r="N48" i="47"/>
  <c r="M48" i="47"/>
  <c r="L48" i="47"/>
  <c r="K48" i="47"/>
  <c r="J48" i="47"/>
  <c r="I48" i="47"/>
  <c r="H48" i="47"/>
  <c r="G48" i="47"/>
  <c r="F48" i="47"/>
  <c r="E48" i="47"/>
  <c r="D48" i="47"/>
  <c r="C48" i="47"/>
  <c r="M52" i="47" l="1"/>
  <c r="M51" i="48" s="1"/>
  <c r="E52" i="47"/>
  <c r="E51" i="48" s="1"/>
  <c r="F52" i="47"/>
  <c r="F51" i="48" s="1"/>
  <c r="N52" i="47"/>
  <c r="N51" i="48" s="1"/>
  <c r="G52" i="47"/>
  <c r="G51" i="48" s="1"/>
  <c r="O52" i="47"/>
  <c r="O51" i="48" s="1"/>
  <c r="H52" i="47"/>
  <c r="H51" i="48" s="1"/>
  <c r="P52" i="47"/>
  <c r="P51" i="48" s="1"/>
  <c r="I52" i="47"/>
  <c r="I51" i="48" s="1"/>
  <c r="J52" i="47"/>
  <c r="J51" i="48" s="1"/>
  <c r="C52" i="47"/>
  <c r="C51" i="48" s="1"/>
  <c r="K52" i="47"/>
  <c r="K51" i="48" s="1"/>
  <c r="D52" i="47"/>
  <c r="D51" i="48" s="1"/>
  <c r="L52" i="47"/>
  <c r="L51" i="48" s="1"/>
  <c r="Q48" i="47"/>
  <c r="Q50" i="47"/>
  <c r="P49" i="48" l="1"/>
  <c r="O49" i="48"/>
  <c r="Q52" i="47"/>
  <c r="R47" i="47" s="1"/>
  <c r="Q45" i="47"/>
  <c r="Q24" i="48" s="1"/>
  <c r="R24" i="47" l="1"/>
  <c r="Q25" i="48"/>
  <c r="R51" i="47"/>
  <c r="Q51" i="48"/>
  <c r="R49" i="47"/>
  <c r="Q49" i="48"/>
  <c r="C44" i="3" l="1"/>
  <c r="C52" i="3" s="1"/>
  <c r="D44" i="3"/>
  <c r="E44" i="3"/>
  <c r="F44" i="3"/>
  <c r="G44" i="3"/>
  <c r="H44" i="3"/>
  <c r="I44" i="3"/>
  <c r="J44" i="3"/>
  <c r="K44" i="3"/>
  <c r="L44" i="3"/>
  <c r="M44" i="3"/>
  <c r="N44" i="3"/>
  <c r="O44" i="3"/>
  <c r="P44" i="3"/>
  <c r="Q52" i="3" l="1"/>
  <c r="M52" i="3"/>
  <c r="I52" i="3"/>
  <c r="E52" i="3"/>
  <c r="P52" i="3"/>
  <c r="L52" i="3"/>
  <c r="H52" i="3"/>
  <c r="D52" i="3"/>
  <c r="N52" i="3"/>
  <c r="J52" i="3"/>
  <c r="F52" i="3"/>
  <c r="O52" i="3"/>
  <c r="K52" i="3"/>
  <c r="G52" i="3"/>
  <c r="P39" i="20"/>
  <c r="P44" i="20" s="1"/>
  <c r="P38" i="20"/>
  <c r="P38" i="61"/>
  <c r="O38" i="20" s="1"/>
  <c r="P34" i="61"/>
  <c r="O34" i="20" s="1"/>
  <c r="Q34" i="20" s="1"/>
  <c r="S34" i="20" s="1"/>
  <c r="P32" i="61"/>
  <c r="O32" i="20" s="1"/>
  <c r="Q32" i="20" s="1"/>
  <c r="S32" i="20" s="1"/>
  <c r="P30" i="61"/>
  <c r="O30" i="20" s="1"/>
  <c r="Q30" i="20" s="1"/>
  <c r="S30" i="20" s="1"/>
  <c r="P28" i="61"/>
  <c r="O28" i="20" s="1"/>
  <c r="Q28" i="20" s="1"/>
  <c r="S28" i="20" s="1"/>
  <c r="P26" i="61"/>
  <c r="O26" i="20" s="1"/>
  <c r="Q26" i="20" s="1"/>
  <c r="S26" i="20" s="1"/>
  <c r="P24" i="61"/>
  <c r="O24" i="20" s="1"/>
  <c r="Q24" i="20" s="1"/>
  <c r="S24" i="20" s="1"/>
  <c r="P22" i="61"/>
  <c r="O22" i="20" s="1"/>
  <c r="Q22" i="20" s="1"/>
  <c r="S22" i="20" s="1"/>
  <c r="P20" i="61"/>
  <c r="O20" i="20" s="1"/>
  <c r="Q20" i="20" s="1"/>
  <c r="S20" i="20" s="1"/>
  <c r="P18" i="61"/>
  <c r="O18" i="20" s="1"/>
  <c r="Q18" i="20" s="1"/>
  <c r="S18" i="20" s="1"/>
  <c r="P43" i="20"/>
  <c r="Q44" i="57"/>
  <c r="Q53" i="57" s="1"/>
  <c r="P53" i="57"/>
  <c r="O53" i="57"/>
  <c r="N53" i="57"/>
  <c r="M53" i="57"/>
  <c r="L53" i="57"/>
  <c r="J53" i="57"/>
  <c r="I53" i="57"/>
  <c r="H53" i="57"/>
  <c r="G53" i="57"/>
  <c r="F53" i="57"/>
  <c r="E53" i="57"/>
  <c r="D53" i="57"/>
  <c r="C53" i="57"/>
  <c r="P54" i="56"/>
  <c r="O54" i="56"/>
  <c r="N54" i="56"/>
  <c r="M54" i="56"/>
  <c r="L54" i="56"/>
  <c r="K54" i="56"/>
  <c r="J54" i="56"/>
  <c r="I54" i="56"/>
  <c r="H54" i="56"/>
  <c r="G54" i="56"/>
  <c r="F54" i="56"/>
  <c r="E54" i="56"/>
  <c r="D54" i="56"/>
  <c r="C54" i="56"/>
  <c r="Q45" i="54"/>
  <c r="Q54" i="54" s="1"/>
  <c r="P54" i="54"/>
  <c r="O54" i="54"/>
  <c r="N54" i="54"/>
  <c r="M54" i="54"/>
  <c r="L54" i="54"/>
  <c r="K54" i="54"/>
  <c r="J54" i="54"/>
  <c r="I54" i="54"/>
  <c r="H54" i="54"/>
  <c r="G54" i="54"/>
  <c r="F54" i="54"/>
  <c r="E54" i="54"/>
  <c r="D54" i="54"/>
  <c r="Q50" i="51"/>
  <c r="P50" i="51"/>
  <c r="O50" i="51"/>
  <c r="N50" i="51"/>
  <c r="M50" i="51"/>
  <c r="L50" i="51"/>
  <c r="K50" i="51"/>
  <c r="J50" i="51"/>
  <c r="I50" i="51"/>
  <c r="H50" i="51"/>
  <c r="G50" i="51"/>
  <c r="F50" i="51"/>
  <c r="E50" i="51"/>
  <c r="D50" i="51"/>
  <c r="C50" i="51"/>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4" i="51"/>
  <c r="P44" i="51"/>
  <c r="O44" i="51"/>
  <c r="N44" i="51"/>
  <c r="M44" i="51"/>
  <c r="L44" i="51"/>
  <c r="K44" i="51"/>
  <c r="J44" i="51"/>
  <c r="I44" i="51"/>
  <c r="H44" i="51"/>
  <c r="G44" i="51"/>
  <c r="F44" i="51"/>
  <c r="E44" i="51"/>
  <c r="D44"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2" i="51"/>
  <c r="K52" i="51"/>
  <c r="H52" i="51"/>
  <c r="N55" i="50"/>
  <c r="M55" i="50"/>
  <c r="L55" i="50"/>
  <c r="K55" i="50"/>
  <c r="J55" i="50"/>
  <c r="I55" i="50"/>
  <c r="F55" i="50"/>
  <c r="E55" i="50"/>
  <c r="D55" i="50"/>
  <c r="C55" i="50"/>
  <c r="Q44" i="49"/>
  <c r="Q54" i="49" s="1"/>
  <c r="P54" i="49"/>
  <c r="O54" i="49"/>
  <c r="N54" i="49"/>
  <c r="M54" i="49"/>
  <c r="L54" i="49"/>
  <c r="K54" i="49"/>
  <c r="J54" i="49"/>
  <c r="I54" i="49"/>
  <c r="H54" i="49"/>
  <c r="G54" i="49"/>
  <c r="F54" i="49"/>
  <c r="E54" i="49"/>
  <c r="D54" i="49"/>
  <c r="C54" i="49"/>
  <c r="R50" i="47"/>
  <c r="O48" i="48"/>
  <c r="N49" i="48"/>
  <c r="M49" i="48"/>
  <c r="L49" i="48"/>
  <c r="K49" i="48"/>
  <c r="J49" i="48"/>
  <c r="I49" i="48"/>
  <c r="H49" i="48"/>
  <c r="F49" i="48"/>
  <c r="D49" i="48"/>
  <c r="R30" i="47"/>
  <c r="P24" i="48"/>
  <c r="O24" i="48"/>
  <c r="N24" i="48"/>
  <c r="M24" i="48"/>
  <c r="L24" i="48"/>
  <c r="K24" i="48"/>
  <c r="J24" i="48"/>
  <c r="I24" i="48"/>
  <c r="H24" i="48"/>
  <c r="G24" i="48"/>
  <c r="F24" i="48"/>
  <c r="E24" i="48"/>
  <c r="D24" i="48"/>
  <c r="C24" i="48"/>
  <c r="R37" i="47"/>
  <c r="R35" i="47"/>
  <c r="R25" i="47"/>
  <c r="R18" i="47"/>
  <c r="R8" i="47"/>
  <c r="K53" i="57" l="1"/>
  <c r="H45" i="51"/>
  <c r="H55" i="50"/>
  <c r="P45" i="51"/>
  <c r="P55" i="50"/>
  <c r="O45" i="51"/>
  <c r="O55" i="50"/>
  <c r="G45" i="51"/>
  <c r="G55" i="50"/>
  <c r="E25" i="48"/>
  <c r="O25" i="48"/>
  <c r="N25" i="48"/>
  <c r="G25" i="48"/>
  <c r="H25" i="48"/>
  <c r="P25" i="48"/>
  <c r="C25" i="48"/>
  <c r="K25" i="48"/>
  <c r="J25" i="48"/>
  <c r="D25" i="48"/>
  <c r="L25" i="48"/>
  <c r="F25" i="48"/>
  <c r="I18" i="48"/>
  <c r="I25" i="48"/>
  <c r="P45" i="20"/>
  <c r="M7" i="48"/>
  <c r="M25" i="48"/>
  <c r="C45" i="51"/>
  <c r="K45" i="51"/>
  <c r="E45" i="51"/>
  <c r="M45" i="51"/>
  <c r="L52" i="51"/>
  <c r="D52" i="51"/>
  <c r="G52" i="51"/>
  <c r="O52" i="51"/>
  <c r="C49" i="48"/>
  <c r="C48" i="48"/>
  <c r="E48" i="48"/>
  <c r="E49" i="48"/>
  <c r="G48" i="48"/>
  <c r="G49" i="48"/>
  <c r="L45" i="51"/>
  <c r="I45" i="51"/>
  <c r="R48" i="47"/>
  <c r="I8" i="48"/>
  <c r="R13" i="47"/>
  <c r="R26" i="47"/>
  <c r="R41" i="47"/>
  <c r="M12" i="48"/>
  <c r="R14" i="47"/>
  <c r="F52" i="51"/>
  <c r="J52" i="51"/>
  <c r="N52" i="51"/>
  <c r="C30" i="48"/>
  <c r="K43" i="48"/>
  <c r="C17" i="48"/>
  <c r="I41" i="48"/>
  <c r="Q16" i="48"/>
  <c r="R9" i="47"/>
  <c r="R20" i="47"/>
  <c r="R31" i="47"/>
  <c r="R42" i="47"/>
  <c r="F38" i="48"/>
  <c r="J42" i="48"/>
  <c r="E10" i="48"/>
  <c r="E15" i="48"/>
  <c r="Q21" i="48"/>
  <c r="I31" i="48"/>
  <c r="G39" i="48"/>
  <c r="O17" i="48"/>
  <c r="C12" i="48"/>
  <c r="H22" i="48"/>
  <c r="P31" i="48"/>
  <c r="O26" i="48"/>
  <c r="M35" i="48"/>
  <c r="O9" i="48"/>
  <c r="K14" i="48"/>
  <c r="K21" i="48"/>
  <c r="G28" i="48"/>
  <c r="P17" i="61"/>
  <c r="O17" i="20" s="1"/>
  <c r="Q17" i="20" s="1"/>
  <c r="S17" i="20" s="1"/>
  <c r="P19" i="61"/>
  <c r="O19" i="20" s="1"/>
  <c r="Q19" i="20" s="1"/>
  <c r="S19" i="20" s="1"/>
  <c r="P21" i="61"/>
  <c r="O21" i="20" s="1"/>
  <c r="Q21" i="20" s="1"/>
  <c r="S21" i="20" s="1"/>
  <c r="P23" i="61"/>
  <c r="O23" i="20" s="1"/>
  <c r="Q23" i="20" s="1"/>
  <c r="S23" i="20" s="1"/>
  <c r="F9" i="48"/>
  <c r="J13" i="48"/>
  <c r="N18" i="48"/>
  <c r="J20" i="48"/>
  <c r="N22" i="48"/>
  <c r="J30" i="48"/>
  <c r="N36" i="48"/>
  <c r="F44" i="48"/>
  <c r="J8" i="48"/>
  <c r="J9" i="48"/>
  <c r="F12" i="48"/>
  <c r="N13" i="48"/>
  <c r="N15" i="48"/>
  <c r="C18" i="48"/>
  <c r="N19" i="48"/>
  <c r="K20" i="48"/>
  <c r="O30" i="48"/>
  <c r="G34" i="48"/>
  <c r="F40" i="48"/>
  <c r="K9" i="48"/>
  <c r="G17" i="48"/>
  <c r="O20" i="48"/>
  <c r="N40" i="48"/>
  <c r="F45" i="51"/>
  <c r="J45" i="51"/>
  <c r="N45" i="51"/>
  <c r="F11" i="48"/>
  <c r="J15" i="48"/>
  <c r="J16" i="48"/>
  <c r="N17" i="48"/>
  <c r="J19" i="48"/>
  <c r="F32" i="48"/>
  <c r="N33" i="48"/>
  <c r="N38" i="48"/>
  <c r="N7" i="48"/>
  <c r="J11" i="48"/>
  <c r="N12" i="48"/>
  <c r="O14" i="48"/>
  <c r="K16" i="48"/>
  <c r="F17" i="48"/>
  <c r="C19" i="48"/>
  <c r="G23" i="48"/>
  <c r="F27" i="48"/>
  <c r="N28" i="48"/>
  <c r="J32" i="48"/>
  <c r="G37" i="48"/>
  <c r="J44" i="48"/>
  <c r="F7" i="48"/>
  <c r="C8" i="48"/>
  <c r="N8" i="48"/>
  <c r="G10" i="48"/>
  <c r="N11" i="48"/>
  <c r="G12" i="48"/>
  <c r="C13" i="48"/>
  <c r="O13" i="48"/>
  <c r="F16" i="48"/>
  <c r="N16" i="48"/>
  <c r="F19" i="48"/>
  <c r="O19" i="48"/>
  <c r="F22" i="48"/>
  <c r="J23" i="48"/>
  <c r="J27" i="48"/>
  <c r="J29" i="48"/>
  <c r="F33" i="48"/>
  <c r="N34" i="48"/>
  <c r="O37" i="48"/>
  <c r="J7" i="48"/>
  <c r="F8" i="48"/>
  <c r="O8" i="48"/>
  <c r="N9" i="48"/>
  <c r="K10" i="48"/>
  <c r="Q11" i="48"/>
  <c r="J12" i="48"/>
  <c r="F13" i="48"/>
  <c r="I14" i="48"/>
  <c r="F15" i="48"/>
  <c r="G16" i="48"/>
  <c r="J17" i="48"/>
  <c r="J18" i="48"/>
  <c r="I19" i="48"/>
  <c r="F20" i="48"/>
  <c r="G21" i="48"/>
  <c r="M22" i="48"/>
  <c r="N23" i="48"/>
  <c r="F28" i="48"/>
  <c r="O29" i="48"/>
  <c r="O31" i="48"/>
  <c r="G33" i="48"/>
  <c r="J36" i="48"/>
  <c r="E52" i="51"/>
  <c r="M52" i="51"/>
  <c r="P25" i="61"/>
  <c r="O25" i="20" s="1"/>
  <c r="Q25" i="20" s="1"/>
  <c r="S25" i="20" s="1"/>
  <c r="P27" i="61"/>
  <c r="O27" i="20" s="1"/>
  <c r="Q27" i="20" s="1"/>
  <c r="S27" i="20" s="1"/>
  <c r="P29" i="61"/>
  <c r="O29" i="20" s="1"/>
  <c r="Q29" i="20" s="1"/>
  <c r="S29" i="20" s="1"/>
  <c r="P31" i="61"/>
  <c r="O31" i="20" s="1"/>
  <c r="Q31" i="20" s="1"/>
  <c r="S31" i="20" s="1"/>
  <c r="P33" i="61"/>
  <c r="O33" i="20" s="1"/>
  <c r="Q33" i="20" s="1"/>
  <c r="S33" i="20" s="1"/>
  <c r="P35" i="61"/>
  <c r="O35" i="20" s="1"/>
  <c r="Q35" i="20" s="1"/>
  <c r="S35" i="20" s="1"/>
  <c r="P37" i="61"/>
  <c r="O37" i="20" s="1"/>
  <c r="Q37" i="20" s="1"/>
  <c r="S37" i="20" s="1"/>
  <c r="P39" i="61"/>
  <c r="O39" i="20" s="1"/>
  <c r="O44" i="20" s="1"/>
  <c r="P36" i="61"/>
  <c r="O36" i="20" s="1"/>
  <c r="Q36" i="20" s="1"/>
  <c r="S36" i="20" s="1"/>
  <c r="D43" i="48"/>
  <c r="D39" i="48"/>
  <c r="D41" i="48"/>
  <c r="D37" i="48"/>
  <c r="D33" i="48"/>
  <c r="D29" i="48"/>
  <c r="D40" i="48"/>
  <c r="D32" i="48"/>
  <c r="D28" i="48"/>
  <c r="D23" i="48"/>
  <c r="D19" i="48"/>
  <c r="D44" i="48"/>
  <c r="D27" i="48"/>
  <c r="D21" i="48"/>
  <c r="D16" i="48"/>
  <c r="D12" i="48"/>
  <c r="D8" i="48"/>
  <c r="D36" i="48"/>
  <c r="D31" i="48"/>
  <c r="D30" i="48"/>
  <c r="D22" i="48"/>
  <c r="L43" i="48"/>
  <c r="L39" i="48"/>
  <c r="L35" i="48"/>
  <c r="L41" i="48"/>
  <c r="L37" i="48"/>
  <c r="L33" i="48"/>
  <c r="L29" i="48"/>
  <c r="L40" i="48"/>
  <c r="L30" i="48"/>
  <c r="L28" i="48"/>
  <c r="L23" i="48"/>
  <c r="L19" i="48"/>
  <c r="L42" i="48"/>
  <c r="L32" i="48"/>
  <c r="L31" i="48"/>
  <c r="L18" i="48"/>
  <c r="L16" i="48"/>
  <c r="L12" i="48"/>
  <c r="L8" i="48"/>
  <c r="L44" i="48"/>
  <c r="L26" i="48"/>
  <c r="L20" i="48"/>
  <c r="J48" i="48"/>
  <c r="J47" i="48"/>
  <c r="D9" i="48"/>
  <c r="P10" i="48"/>
  <c r="L11" i="48"/>
  <c r="L17" i="48"/>
  <c r="H32" i="48"/>
  <c r="D35" i="48"/>
  <c r="E44" i="48"/>
  <c r="E40" i="48"/>
  <c r="E36" i="48"/>
  <c r="E42" i="48"/>
  <c r="E38" i="48"/>
  <c r="E34" i="48"/>
  <c r="E30" i="48"/>
  <c r="E41" i="48"/>
  <c r="E33" i="48"/>
  <c r="E20" i="48"/>
  <c r="E39" i="48"/>
  <c r="E32" i="48"/>
  <c r="E31" i="48"/>
  <c r="E28" i="48"/>
  <c r="E22" i="48"/>
  <c r="E17" i="48"/>
  <c r="E13" i="48"/>
  <c r="E9" i="48"/>
  <c r="E43" i="48"/>
  <c r="E29" i="48"/>
  <c r="E23" i="48"/>
  <c r="Q44" i="48"/>
  <c r="Q40" i="48"/>
  <c r="Q36" i="48"/>
  <c r="Q42" i="48"/>
  <c r="Q38" i="48"/>
  <c r="Q34" i="48"/>
  <c r="Q30" i="48"/>
  <c r="Q37" i="48"/>
  <c r="Q29" i="48"/>
  <c r="Q20" i="48"/>
  <c r="Q41" i="48"/>
  <c r="Q23" i="48"/>
  <c r="Q18" i="48"/>
  <c r="Q17" i="48"/>
  <c r="Q13" i="48"/>
  <c r="Q9" i="48"/>
  <c r="R44" i="47"/>
  <c r="R40" i="47"/>
  <c r="R36" i="47"/>
  <c r="R32" i="47"/>
  <c r="R28" i="47"/>
  <c r="R23" i="47"/>
  <c r="R19" i="47"/>
  <c r="R15" i="47"/>
  <c r="R11" i="47"/>
  <c r="R7" i="47"/>
  <c r="Q43" i="48"/>
  <c r="Q33" i="48"/>
  <c r="Q32" i="48"/>
  <c r="Q31" i="48"/>
  <c r="Q26" i="48"/>
  <c r="Q19" i="48"/>
  <c r="P9" i="48"/>
  <c r="L10" i="48"/>
  <c r="H11" i="48"/>
  <c r="M11" i="48"/>
  <c r="M16" i="48"/>
  <c r="D18" i="48"/>
  <c r="D20" i="48"/>
  <c r="I23" i="48"/>
  <c r="P26" i="48"/>
  <c r="L27" i="48"/>
  <c r="L36" i="48"/>
  <c r="R10" i="47"/>
  <c r="R16" i="47"/>
  <c r="R21" i="47"/>
  <c r="R27" i="47"/>
  <c r="R33" i="47"/>
  <c r="R38" i="47"/>
  <c r="R43" i="47"/>
  <c r="D48" i="48"/>
  <c r="D50" i="48"/>
  <c r="D47" i="48"/>
  <c r="H48" i="48"/>
  <c r="H50" i="48"/>
  <c r="L48" i="48"/>
  <c r="L50" i="48"/>
  <c r="L47" i="48"/>
  <c r="P48" i="48"/>
  <c r="P47" i="48"/>
  <c r="P50"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I26" i="48"/>
  <c r="E27" i="48"/>
  <c r="P27" i="48"/>
  <c r="K28" i="48"/>
  <c r="C29" i="48"/>
  <c r="P30" i="48"/>
  <c r="M32" i="48"/>
  <c r="M33" i="48"/>
  <c r="L34" i="48"/>
  <c r="D38" i="48"/>
  <c r="H43" i="48"/>
  <c r="H39" i="48"/>
  <c r="H35" i="48"/>
  <c r="H41" i="48"/>
  <c r="H37" i="48"/>
  <c r="H33" i="48"/>
  <c r="H29" i="48"/>
  <c r="H44" i="48"/>
  <c r="H36" i="48"/>
  <c r="H31" i="48"/>
  <c r="H28" i="48"/>
  <c r="H23" i="48"/>
  <c r="H19" i="48"/>
  <c r="H42" i="48"/>
  <c r="H38" i="48"/>
  <c r="H26" i="48"/>
  <c r="H20" i="48"/>
  <c r="H16" i="48"/>
  <c r="H12" i="48"/>
  <c r="H8" i="48"/>
  <c r="H40" i="48"/>
  <c r="H34" i="48"/>
  <c r="H27" i="48"/>
  <c r="H21" i="48"/>
  <c r="P43" i="48"/>
  <c r="P39" i="48"/>
  <c r="P35" i="48"/>
  <c r="P41" i="48"/>
  <c r="P37" i="48"/>
  <c r="P33" i="48"/>
  <c r="P29" i="48"/>
  <c r="P44" i="48"/>
  <c r="P36" i="48"/>
  <c r="P34" i="48"/>
  <c r="P28" i="48"/>
  <c r="P23" i="48"/>
  <c r="P19" i="48"/>
  <c r="P40" i="48"/>
  <c r="P22" i="48"/>
  <c r="P16" i="48"/>
  <c r="P12" i="48"/>
  <c r="P8" i="48"/>
  <c r="P38" i="48"/>
  <c r="F48" i="48"/>
  <c r="F47" i="48"/>
  <c r="F50" i="48"/>
  <c r="N48" i="48"/>
  <c r="N50" i="48"/>
  <c r="N47" i="48"/>
  <c r="H7" i="48"/>
  <c r="H13" i="48"/>
  <c r="D14" i="48"/>
  <c r="P15" i="48"/>
  <c r="P18" i="48"/>
  <c r="D26" i="48"/>
  <c r="D34" i="48"/>
  <c r="L38" i="48"/>
  <c r="I44" i="48"/>
  <c r="I40" i="48"/>
  <c r="I36" i="48"/>
  <c r="I42" i="48"/>
  <c r="I38" i="48"/>
  <c r="I34" i="48"/>
  <c r="I30" i="48"/>
  <c r="I37" i="48"/>
  <c r="I32" i="48"/>
  <c r="I20" i="48"/>
  <c r="I39" i="48"/>
  <c r="I43" i="48"/>
  <c r="I27" i="48"/>
  <c r="I21" i="48"/>
  <c r="I17" i="48"/>
  <c r="I13" i="48"/>
  <c r="I9" i="48"/>
  <c r="I35" i="48"/>
  <c r="I33" i="48"/>
  <c r="I28" i="48"/>
  <c r="I22" i="48"/>
  <c r="M44" i="48"/>
  <c r="M40" i="48"/>
  <c r="M36" i="48"/>
  <c r="M42" i="48"/>
  <c r="M38" i="48"/>
  <c r="M34" i="48"/>
  <c r="M30" i="48"/>
  <c r="M41" i="48"/>
  <c r="M31" i="48"/>
  <c r="M20" i="48"/>
  <c r="M43" i="48"/>
  <c r="M37" i="48"/>
  <c r="M26" i="48"/>
  <c r="M19" i="48"/>
  <c r="M17" i="48"/>
  <c r="M13" i="48"/>
  <c r="M9" i="48"/>
  <c r="M39" i="48"/>
  <c r="M29" i="48"/>
  <c r="M27" i="48"/>
  <c r="M21" i="48"/>
  <c r="D7" i="48"/>
  <c r="I7" i="48"/>
  <c r="E8" i="48"/>
  <c r="Q10" i="48"/>
  <c r="I12" i="48"/>
  <c r="D13" i="48"/>
  <c r="E14" i="48"/>
  <c r="P14" i="48"/>
  <c r="L15" i="48"/>
  <c r="Q15" i="48"/>
  <c r="H17" i="48"/>
  <c r="E26" i="48"/>
  <c r="Q28" i="48"/>
  <c r="E35" i="48"/>
  <c r="P42" i="48"/>
  <c r="D45" i="51"/>
  <c r="Q45" i="50"/>
  <c r="R12" i="47"/>
  <c r="R17" i="47"/>
  <c r="R22" i="47"/>
  <c r="R29" i="47"/>
  <c r="R34" i="47"/>
  <c r="R39" i="47"/>
  <c r="C42" i="48"/>
  <c r="C38" i="48"/>
  <c r="C44" i="48"/>
  <c r="C40" i="48"/>
  <c r="C36" i="48"/>
  <c r="C32" i="48"/>
  <c r="C39" i="48"/>
  <c r="C31" i="48"/>
  <c r="C27" i="48"/>
  <c r="C22" i="48"/>
  <c r="C43" i="48"/>
  <c r="C37" i="48"/>
  <c r="C35" i="48"/>
  <c r="C34" i="48"/>
  <c r="C33" i="48"/>
  <c r="C26" i="48"/>
  <c r="C20" i="48"/>
  <c r="C15" i="48"/>
  <c r="C11" i="48"/>
  <c r="C7" i="48"/>
  <c r="C41" i="48"/>
  <c r="C28" i="48"/>
  <c r="C21" i="48"/>
  <c r="G42" i="48"/>
  <c r="G38" i="48"/>
  <c r="G44" i="48"/>
  <c r="G40" i="48"/>
  <c r="G36" i="48"/>
  <c r="G32" i="48"/>
  <c r="G43" i="48"/>
  <c r="G35" i="48"/>
  <c r="G30" i="48"/>
  <c r="G27" i="48"/>
  <c r="G22" i="48"/>
  <c r="G18" i="48"/>
  <c r="G41" i="48"/>
  <c r="G29" i="48"/>
  <c r="G19" i="48"/>
  <c r="G15" i="48"/>
  <c r="G11" i="48"/>
  <c r="G7" i="48"/>
  <c r="G26" i="48"/>
  <c r="G20" i="48"/>
  <c r="K42" i="48"/>
  <c r="K38" i="48"/>
  <c r="K44" i="48"/>
  <c r="K40" i="48"/>
  <c r="K36" i="48"/>
  <c r="K32" i="48"/>
  <c r="K39" i="48"/>
  <c r="K34" i="48"/>
  <c r="K29" i="48"/>
  <c r="K27" i="48"/>
  <c r="K22" i="48"/>
  <c r="K18" i="48"/>
  <c r="K41" i="48"/>
  <c r="K35" i="48"/>
  <c r="K33" i="48"/>
  <c r="K23" i="48"/>
  <c r="K15" i="48"/>
  <c r="K11" i="48"/>
  <c r="K7" i="48"/>
  <c r="K37" i="48"/>
  <c r="K31" i="48"/>
  <c r="K30" i="48"/>
  <c r="O42" i="48"/>
  <c r="O38" i="48"/>
  <c r="O44" i="48"/>
  <c r="O40" i="48"/>
  <c r="O36" i="48"/>
  <c r="O32" i="48"/>
  <c r="O43" i="48"/>
  <c r="O35" i="48"/>
  <c r="O33" i="48"/>
  <c r="O27" i="48"/>
  <c r="O22" i="48"/>
  <c r="O18" i="48"/>
  <c r="O39" i="48"/>
  <c r="O28" i="48"/>
  <c r="O21" i="48"/>
  <c r="O15" i="48"/>
  <c r="O11" i="48"/>
  <c r="O7" i="48"/>
  <c r="O41" i="48"/>
  <c r="O34" i="48"/>
  <c r="O23" i="48"/>
  <c r="E50" i="48"/>
  <c r="E47" i="48"/>
  <c r="I50" i="48"/>
  <c r="I47" i="48"/>
  <c r="I48" i="48"/>
  <c r="M50" i="48"/>
  <c r="M47" i="48"/>
  <c r="M48" i="48"/>
  <c r="Q50" i="48"/>
  <c r="Q47" i="48"/>
  <c r="Q48"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K26" i="48"/>
  <c r="Q27" i="48"/>
  <c r="M28" i="48"/>
  <c r="I29" i="48"/>
  <c r="H30" i="48"/>
  <c r="G31" i="48"/>
  <c r="P32" i="48"/>
  <c r="Q35" i="48"/>
  <c r="E37" i="48"/>
  <c r="Q39" i="48"/>
  <c r="D42" i="48"/>
  <c r="H47" i="48"/>
  <c r="J50" i="48"/>
  <c r="F41" i="48"/>
  <c r="F37" i="48"/>
  <c r="F43" i="48"/>
  <c r="F39" i="48"/>
  <c r="F35" i="48"/>
  <c r="F31" i="48"/>
  <c r="F42" i="48"/>
  <c r="F34" i="48"/>
  <c r="F29" i="48"/>
  <c r="F26" i="48"/>
  <c r="F21" i="48"/>
  <c r="J41" i="48"/>
  <c r="J37" i="48"/>
  <c r="J43" i="48"/>
  <c r="J39" i="48"/>
  <c r="J35" i="48"/>
  <c r="J31" i="48"/>
  <c r="J38" i="48"/>
  <c r="J33" i="48"/>
  <c r="J26" i="48"/>
  <c r="J21" i="48"/>
  <c r="N41" i="48"/>
  <c r="N37" i="48"/>
  <c r="N43" i="48"/>
  <c r="N39" i="48"/>
  <c r="N35" i="48"/>
  <c r="N31" i="48"/>
  <c r="N42" i="48"/>
  <c r="N32" i="48"/>
  <c r="N26" i="48"/>
  <c r="N21" i="48"/>
  <c r="C47" i="48"/>
  <c r="C50" i="48"/>
  <c r="G47" i="48"/>
  <c r="G50" i="48"/>
  <c r="K47" i="48"/>
  <c r="K50" i="48"/>
  <c r="K48" i="48"/>
  <c r="O47" i="48"/>
  <c r="O50" i="48"/>
  <c r="F10" i="48"/>
  <c r="J10" i="48"/>
  <c r="N10" i="48"/>
  <c r="F14" i="48"/>
  <c r="J14" i="48"/>
  <c r="N14" i="48"/>
  <c r="F18" i="48"/>
  <c r="N20" i="48"/>
  <c r="J22" i="48"/>
  <c r="F23" i="48"/>
  <c r="N27" i="48"/>
  <c r="J28" i="48"/>
  <c r="N29" i="48"/>
  <c r="F30" i="48"/>
  <c r="N30" i="48"/>
  <c r="J34" i="48"/>
  <c r="F36" i="48"/>
  <c r="J40" i="48"/>
  <c r="N44" i="48"/>
  <c r="I52" i="51"/>
  <c r="Q52" i="51"/>
  <c r="Q45" i="51" l="1"/>
  <c r="Q55" i="50"/>
  <c r="I45" i="48"/>
  <c r="M45" i="48"/>
  <c r="L45" i="48"/>
  <c r="C45" i="48"/>
  <c r="N45" i="48"/>
  <c r="D45" i="48"/>
  <c r="Q45" i="48"/>
  <c r="P45" i="48"/>
  <c r="J45" i="48"/>
  <c r="O45" i="48"/>
  <c r="H45" i="48"/>
  <c r="F45" i="48"/>
  <c r="E45" i="48"/>
  <c r="K45" i="48"/>
  <c r="G45" i="48"/>
  <c r="O45" i="20"/>
  <c r="H52" i="48"/>
  <c r="O52" i="48"/>
  <c r="C52" i="48"/>
  <c r="G52" i="48"/>
  <c r="N52" i="48"/>
  <c r="F52" i="48"/>
  <c r="P52" i="48"/>
  <c r="R52" i="47"/>
  <c r="I52" i="48"/>
  <c r="K52" i="48"/>
  <c r="Q52" i="48"/>
  <c r="E52" i="48"/>
  <c r="D52" i="48"/>
  <c r="M52" i="48"/>
  <c r="L52" i="48"/>
  <c r="J52" i="48"/>
  <c r="R45" i="47"/>
  <c r="O43" i="20" l="1"/>
  <c r="C19" i="36" l="1"/>
  <c r="G19" i="36" l="1"/>
  <c r="H19" i="36"/>
  <c r="W38" i="20" l="1"/>
  <c r="W39" i="20"/>
  <c r="C29" i="36" l="1"/>
  <c r="C28" i="36"/>
  <c r="C27" i="36"/>
  <c r="C26" i="36"/>
  <c r="C25" i="36"/>
  <c r="C24" i="36"/>
  <c r="C23" i="36"/>
  <c r="C22" i="36"/>
  <c r="C21" i="36"/>
  <c r="C20" i="36"/>
  <c r="C18" i="36"/>
  <c r="C17" i="36"/>
  <c r="C16" i="36"/>
  <c r="C15" i="36"/>
  <c r="C14" i="36"/>
  <c r="C13" i="36"/>
  <c r="C12" i="36"/>
  <c r="C11" i="36"/>
  <c r="C10" i="36"/>
  <c r="C9" i="36"/>
  <c r="C8" i="36"/>
  <c r="C6" i="36"/>
  <c r="C7" i="36"/>
  <c r="N43" i="20"/>
  <c r="N38" i="20"/>
  <c r="N39" i="20"/>
  <c r="N44" i="20" s="1"/>
  <c r="C30" i="36" l="1"/>
  <c r="N45" i="20"/>
  <c r="R39" i="20"/>
  <c r="R44" i="20" s="1"/>
  <c r="R38" i="20"/>
  <c r="R43" i="20"/>
  <c r="R45" i="20" l="1"/>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Q32" i="8"/>
  <c r="P32" i="8"/>
  <c r="O32" i="8"/>
  <c r="N32" i="8"/>
  <c r="M32" i="8"/>
  <c r="L32" i="8"/>
  <c r="K32" i="8"/>
  <c r="J32" i="8"/>
  <c r="I32" i="8"/>
  <c r="H32" i="8"/>
  <c r="F32" i="8"/>
  <c r="E32" i="8"/>
  <c r="D32" i="8"/>
  <c r="C32" i="8"/>
  <c r="M43" i="20" l="1"/>
  <c r="M38" i="20"/>
  <c r="M39" i="20"/>
  <c r="M44" i="20" l="1"/>
  <c r="M45" i="20"/>
  <c r="Q39" i="20"/>
  <c r="Q38" i="20"/>
  <c r="S38" i="20" s="1"/>
  <c r="S45" i="20" l="1"/>
  <c r="Q45" i="20"/>
  <c r="S39" i="20"/>
  <c r="S44" i="20" s="1"/>
  <c r="Q44" i="20"/>
  <c r="S43" i="20"/>
  <c r="Q43" i="20"/>
  <c r="G34" i="8"/>
  <c r="G33" i="8"/>
  <c r="G32" i="8"/>
  <c r="G35" i="45" l="1"/>
  <c r="Q35" i="46"/>
  <c r="P35" i="46"/>
  <c r="O35" i="46"/>
  <c r="N35" i="46"/>
  <c r="M35" i="46"/>
  <c r="L35" i="46"/>
  <c r="K35" i="46"/>
  <c r="J35" i="46"/>
  <c r="I35" i="46"/>
  <c r="H35" i="46"/>
  <c r="G35" i="46"/>
  <c r="F35" i="46"/>
  <c r="E35" i="46"/>
  <c r="D35" i="46"/>
  <c r="C35" i="46"/>
  <c r="Q35" i="45"/>
  <c r="P35" i="45"/>
  <c r="O35" i="45"/>
  <c r="N35" i="45"/>
  <c r="M35" i="45"/>
  <c r="L35" i="45"/>
  <c r="K35" i="45"/>
  <c r="J35" i="45"/>
  <c r="I35" i="45"/>
  <c r="H35" i="45"/>
  <c r="F35" i="45"/>
  <c r="E35" i="45"/>
  <c r="D35" i="45"/>
  <c r="C35" i="45"/>
  <c r="Q35" i="43"/>
  <c r="P35" i="43"/>
  <c r="O35" i="43"/>
  <c r="N35" i="43"/>
  <c r="M35" i="43"/>
  <c r="L35" i="43"/>
  <c r="K35" i="43"/>
  <c r="J35" i="43"/>
  <c r="I35" i="43"/>
  <c r="H35" i="43"/>
  <c r="G35" i="43"/>
  <c r="F35" i="43"/>
  <c r="E35" i="43"/>
  <c r="D35" i="43"/>
  <c r="C35" i="43"/>
  <c r="Q35" i="41"/>
  <c r="P35" i="41"/>
  <c r="O35" i="41"/>
  <c r="N35" i="41"/>
  <c r="M35" i="41"/>
  <c r="L35" i="41"/>
  <c r="K35" i="41"/>
  <c r="J35" i="41"/>
  <c r="I35" i="41"/>
  <c r="H35" i="41"/>
  <c r="G35" i="41"/>
  <c r="F35" i="41"/>
  <c r="E35" i="41"/>
  <c r="D35" i="41"/>
  <c r="C35" i="41"/>
  <c r="H29" i="36" l="1"/>
  <c r="H26" i="36"/>
  <c r="H22" i="36"/>
  <c r="H17" i="36"/>
  <c r="H13" i="36"/>
  <c r="H10" i="36"/>
  <c r="H8" i="36"/>
  <c r="H7" i="36"/>
  <c r="H28" i="36"/>
  <c r="H25" i="36"/>
  <c r="H23" i="36"/>
  <c r="H21" i="36"/>
  <c r="H18" i="36"/>
  <c r="H16" i="36"/>
  <c r="H14" i="36"/>
  <c r="H12" i="36"/>
  <c r="H11" i="36"/>
  <c r="H9" i="36"/>
  <c r="H27" i="36"/>
  <c r="H24" i="36"/>
  <c r="H20" i="36"/>
  <c r="H15" i="36"/>
  <c r="H6" i="36"/>
  <c r="G29" i="36"/>
  <c r="G28" i="36"/>
  <c r="G27" i="36"/>
  <c r="G26" i="36"/>
  <c r="G25" i="36"/>
  <c r="G24" i="36"/>
  <c r="G23" i="36"/>
  <c r="G22" i="36"/>
  <c r="G21" i="36"/>
  <c r="G20" i="36"/>
  <c r="G18" i="36"/>
  <c r="G17" i="36"/>
  <c r="G16" i="36"/>
  <c r="G15" i="36"/>
  <c r="G14" i="36"/>
  <c r="G13" i="36"/>
  <c r="G12" i="36"/>
  <c r="G11" i="36"/>
  <c r="G10" i="36"/>
  <c r="G9" i="36"/>
  <c r="G8" i="36"/>
  <c r="G6" i="36"/>
  <c r="G7" i="36"/>
  <c r="H30" i="36" l="1"/>
  <c r="G30" i="36"/>
  <c r="F35" i="5"/>
  <c r="J35" i="5"/>
  <c r="N35" i="5"/>
  <c r="E35" i="6"/>
  <c r="E37" i="6" s="1"/>
  <c r="I35" i="6"/>
  <c r="I37" i="6" s="1"/>
  <c r="M35" i="6"/>
  <c r="M37" i="6" s="1"/>
  <c r="Q35" i="6"/>
  <c r="Q37" i="6" s="1"/>
  <c r="D35" i="7"/>
  <c r="H35" i="7"/>
  <c r="L35" i="7"/>
  <c r="P35" i="7"/>
  <c r="G35" i="5"/>
  <c r="O35" i="5"/>
  <c r="J35" i="6"/>
  <c r="J37" i="6" s="1"/>
  <c r="I35" i="7"/>
  <c r="M35" i="7"/>
  <c r="C35" i="5"/>
  <c r="K35" i="5"/>
  <c r="F35" i="6"/>
  <c r="F37" i="6" s="1"/>
  <c r="N35" i="6"/>
  <c r="N37" i="6" s="1"/>
  <c r="E35" i="7"/>
  <c r="Q35" i="7"/>
  <c r="D35" i="5"/>
  <c r="H35" i="5"/>
  <c r="L35" i="5"/>
  <c r="P35" i="5"/>
  <c r="G35" i="6"/>
  <c r="G37" i="6" s="1"/>
  <c r="K35" i="6"/>
  <c r="K37" i="6" s="1"/>
  <c r="O35" i="6"/>
  <c r="O37" i="6" s="1"/>
  <c r="F35" i="7"/>
  <c r="J35" i="7"/>
  <c r="N35" i="7"/>
  <c r="E35" i="5"/>
  <c r="I35" i="5"/>
  <c r="M35" i="5"/>
  <c r="Q35" i="5"/>
  <c r="D35" i="6"/>
  <c r="D37" i="6" s="1"/>
  <c r="H35" i="6"/>
  <c r="H37" i="6" s="1"/>
  <c r="L35" i="6"/>
  <c r="L37" i="6" s="1"/>
  <c r="P35" i="6"/>
  <c r="P37" i="6" s="1"/>
  <c r="C35" i="7"/>
  <c r="G35" i="7"/>
  <c r="K35" i="7"/>
  <c r="O35" i="7"/>
  <c r="L35" i="8" l="1"/>
  <c r="N35" i="8"/>
  <c r="P35" i="8"/>
  <c r="Q35" i="8"/>
  <c r="E35" i="8"/>
  <c r="I35" i="8"/>
  <c r="D35" i="8"/>
  <c r="K35" i="8"/>
  <c r="F35" i="8"/>
  <c r="M35" i="8"/>
  <c r="H35" i="8"/>
  <c r="O35" i="8"/>
  <c r="J35" i="8"/>
  <c r="G35" i="8" l="1"/>
  <c r="C35" i="8" l="1"/>
  <c r="E35" i="4" l="1"/>
  <c r="F35" i="4"/>
  <c r="G35" i="4"/>
  <c r="H35" i="4"/>
  <c r="I35" i="4"/>
  <c r="J35" i="4"/>
  <c r="K35" i="4"/>
  <c r="L35" i="4"/>
  <c r="M35" i="4"/>
  <c r="N35" i="4"/>
  <c r="O35" i="4"/>
  <c r="P35" i="4"/>
  <c r="C35" i="4"/>
  <c r="Q36" i="4"/>
  <c r="J36" i="9"/>
  <c r="I36" i="9"/>
  <c r="H36" i="9"/>
  <c r="G36" i="9"/>
  <c r="F36" i="9"/>
  <c r="E36" i="9"/>
  <c r="D36" i="9"/>
  <c r="K35" i="9" l="1"/>
  <c r="K33" i="9"/>
  <c r="K34" i="9"/>
  <c r="C36" i="4"/>
  <c r="G34" i="36"/>
  <c r="G33" i="36"/>
  <c r="G32" i="36"/>
  <c r="D33" i="36"/>
  <c r="D34" i="36"/>
  <c r="D32" i="36"/>
  <c r="H34" i="36"/>
  <c r="H32" i="36"/>
  <c r="H33" i="36"/>
  <c r="E34" i="36"/>
  <c r="E32" i="36"/>
  <c r="E33" i="36"/>
  <c r="F34" i="36"/>
  <c r="F33" i="36"/>
  <c r="F32" i="36"/>
  <c r="J32" i="36"/>
  <c r="J34" i="36"/>
  <c r="J33" i="36"/>
  <c r="C34" i="36"/>
  <c r="C33" i="36"/>
  <c r="C32" i="36"/>
  <c r="I34" i="36"/>
  <c r="I33" i="36"/>
  <c r="I32" i="36"/>
  <c r="K36" i="4"/>
  <c r="G36" i="4"/>
  <c r="D36" i="4"/>
  <c r="O36" i="4"/>
  <c r="J36" i="4"/>
  <c r="P36" i="4"/>
  <c r="I36" i="4"/>
  <c r="N36" i="4"/>
  <c r="H36" i="4"/>
  <c r="F36" i="4"/>
  <c r="L36" i="4"/>
  <c r="M36" i="4"/>
  <c r="E36" i="4"/>
  <c r="I35" i="36" l="1"/>
  <c r="J35" i="36"/>
  <c r="H35" i="36"/>
  <c r="F35" i="36"/>
  <c r="G35" i="36"/>
  <c r="D35" i="36"/>
  <c r="E35" i="36"/>
  <c r="C35" i="36"/>
  <c r="K36" i="9"/>
  <c r="H8" i="8" l="1"/>
  <c r="L8" i="8"/>
  <c r="P8" i="8"/>
  <c r="E9" i="8"/>
  <c r="I9" i="8"/>
  <c r="M9" i="8"/>
  <c r="Q9" i="8"/>
  <c r="F10" i="8"/>
  <c r="J10" i="8"/>
  <c r="N10" i="8"/>
  <c r="C11" i="8"/>
  <c r="G11" i="8"/>
  <c r="K11" i="8"/>
  <c r="O11" i="8"/>
  <c r="E12" i="8"/>
  <c r="I12" i="8"/>
  <c r="M12" i="8"/>
  <c r="Q12" i="8"/>
  <c r="F13" i="8"/>
  <c r="J13" i="8"/>
  <c r="N13" i="8"/>
  <c r="C14" i="8"/>
  <c r="G14" i="8"/>
  <c r="K14" i="8"/>
  <c r="O14" i="8"/>
  <c r="H15" i="8"/>
  <c r="L15" i="8"/>
  <c r="P15" i="8"/>
  <c r="E16" i="8"/>
  <c r="I16" i="8"/>
  <c r="M16" i="8"/>
  <c r="Q16" i="8"/>
  <c r="F17" i="8"/>
  <c r="J17" i="8"/>
  <c r="N17"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H27" i="8"/>
  <c r="L27" i="8"/>
  <c r="P27" i="8"/>
  <c r="E28" i="8"/>
  <c r="I28" i="8"/>
  <c r="M28" i="8"/>
  <c r="Q28" i="8"/>
  <c r="F29" i="8"/>
  <c r="J29" i="8"/>
  <c r="N29" i="8"/>
  <c r="G28" i="8"/>
  <c r="P6" i="8"/>
  <c r="E8" i="8"/>
  <c r="I8" i="8"/>
  <c r="M8" i="8"/>
  <c r="Q8" i="8"/>
  <c r="F9" i="8"/>
  <c r="J9" i="8"/>
  <c r="N9" i="8"/>
  <c r="C10" i="8"/>
  <c r="G10" i="8"/>
  <c r="K10" i="8"/>
  <c r="O10" i="8"/>
  <c r="H11" i="8"/>
  <c r="L11" i="8"/>
  <c r="P11" i="8"/>
  <c r="F12" i="8"/>
  <c r="J12" i="8"/>
  <c r="N12" i="8"/>
  <c r="C13" i="8"/>
  <c r="G13" i="8"/>
  <c r="K13" i="8"/>
  <c r="O13" i="8"/>
  <c r="H14" i="8"/>
  <c r="L14" i="8"/>
  <c r="P14" i="8"/>
  <c r="E15" i="8"/>
  <c r="I15" i="8"/>
  <c r="M15" i="8"/>
  <c r="Q15" i="8"/>
  <c r="F16" i="8"/>
  <c r="J16" i="8"/>
  <c r="N16" i="8"/>
  <c r="C17" i="8"/>
  <c r="G17" i="8"/>
  <c r="K17" i="8"/>
  <c r="O17"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E27" i="8"/>
  <c r="I27" i="8"/>
  <c r="M27" i="8"/>
  <c r="Q27" i="8"/>
  <c r="F28" i="8"/>
  <c r="J28" i="8"/>
  <c r="N28" i="8"/>
  <c r="C29" i="8"/>
  <c r="G29" i="8"/>
  <c r="K29" i="8"/>
  <c r="O29" i="8"/>
  <c r="E6" i="8"/>
  <c r="I6" i="8"/>
  <c r="M6" i="8"/>
  <c r="Q6" i="8"/>
  <c r="F8" i="8"/>
  <c r="J8" i="8"/>
  <c r="N8" i="8"/>
  <c r="C9" i="8"/>
  <c r="G9" i="8"/>
  <c r="K9" i="8"/>
  <c r="O9" i="8"/>
  <c r="H10" i="8"/>
  <c r="L10" i="8"/>
  <c r="P10" i="8"/>
  <c r="E11" i="8"/>
  <c r="I11" i="8"/>
  <c r="M11" i="8"/>
  <c r="Q11" i="8"/>
  <c r="C12" i="8"/>
  <c r="G12" i="8"/>
  <c r="K12" i="8"/>
  <c r="O12" i="8"/>
  <c r="H13" i="8"/>
  <c r="L13" i="8"/>
  <c r="E14" i="8"/>
  <c r="I14" i="8"/>
  <c r="M14" i="8"/>
  <c r="Q14" i="8"/>
  <c r="F15" i="8"/>
  <c r="J15" i="8"/>
  <c r="N15" i="8"/>
  <c r="C16" i="8"/>
  <c r="G16" i="8"/>
  <c r="K16" i="8"/>
  <c r="O16" i="8"/>
  <c r="H17" i="8"/>
  <c r="L17" i="8"/>
  <c r="P17"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F27" i="8"/>
  <c r="J27" i="8"/>
  <c r="N27" i="8"/>
  <c r="C28" i="8"/>
  <c r="K28" i="8"/>
  <c r="O28" i="8"/>
  <c r="H29" i="8"/>
  <c r="L29" i="8"/>
  <c r="P29" i="8"/>
  <c r="K8" i="8"/>
  <c r="O8" i="8"/>
  <c r="H9" i="8"/>
  <c r="L9" i="8"/>
  <c r="P9" i="8"/>
  <c r="E10" i="8"/>
  <c r="I10" i="8"/>
  <c r="M10" i="8"/>
  <c r="Q10" i="8"/>
  <c r="F11" i="8"/>
  <c r="J11" i="8"/>
  <c r="N11" i="8"/>
  <c r="H12" i="8"/>
  <c r="L12" i="8"/>
  <c r="P12" i="8"/>
  <c r="E13" i="8"/>
  <c r="I13" i="8"/>
  <c r="M13" i="8"/>
  <c r="F14" i="8"/>
  <c r="J14" i="8"/>
  <c r="N14" i="8"/>
  <c r="C15" i="8"/>
  <c r="G15" i="8"/>
  <c r="K15" i="8"/>
  <c r="O15" i="8"/>
  <c r="H16" i="8"/>
  <c r="L16" i="8"/>
  <c r="P16" i="8"/>
  <c r="E17" i="8"/>
  <c r="I17" i="8"/>
  <c r="M17" i="8"/>
  <c r="Q17"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C27" i="8"/>
  <c r="G27" i="8"/>
  <c r="K27" i="8"/>
  <c r="O27" i="8"/>
  <c r="H28" i="8"/>
  <c r="L28" i="8"/>
  <c r="P28" i="8"/>
  <c r="E29" i="8"/>
  <c r="I29" i="8"/>
  <c r="M29" i="8"/>
  <c r="Q29" i="8"/>
  <c r="D7" i="8"/>
  <c r="H7" i="8"/>
  <c r="L7" i="8"/>
  <c r="P7" i="8"/>
  <c r="D10" i="8"/>
  <c r="D17" i="8"/>
  <c r="D26" i="8"/>
  <c r="E7" i="8"/>
  <c r="M7" i="8"/>
  <c r="Q7" i="8"/>
  <c r="J6" i="8"/>
  <c r="N6" i="8"/>
  <c r="G8" i="8"/>
  <c r="D16" i="8"/>
  <c r="D21" i="8"/>
  <c r="D28" i="8"/>
  <c r="F7" i="8"/>
  <c r="C6" i="8"/>
  <c r="C7" i="8"/>
  <c r="G7" i="8"/>
  <c r="K7" i="8"/>
  <c r="O7" i="8"/>
  <c r="D6" i="8"/>
  <c r="H6" i="8"/>
  <c r="L6" i="8"/>
  <c r="D11" i="8"/>
  <c r="D14" i="8"/>
  <c r="D19" i="8"/>
  <c r="D23" i="8"/>
  <c r="D13" i="8"/>
  <c r="D22" i="8"/>
  <c r="D29" i="8"/>
  <c r="I7" i="8"/>
  <c r="F6" i="8"/>
  <c r="C8" i="8"/>
  <c r="D9" i="8"/>
  <c r="D12" i="8"/>
  <c r="D25" i="8"/>
  <c r="J7" i="8"/>
  <c r="N7" i="8"/>
  <c r="G6" i="8"/>
  <c r="K6" i="8"/>
  <c r="O6" i="8"/>
  <c r="D8" i="8"/>
  <c r="D15" i="8"/>
  <c r="D20" i="8"/>
  <c r="D24" i="8"/>
  <c r="D27" i="8"/>
  <c r="L30" i="8" l="1"/>
  <c r="Q30" i="8"/>
  <c r="Q38" i="8" s="1"/>
  <c r="M30" i="8"/>
  <c r="D30" i="8"/>
  <c r="D38" i="8" s="1"/>
  <c r="I30" i="8"/>
  <c r="I38" i="8" s="1"/>
  <c r="E30" i="8"/>
  <c r="P30" i="8"/>
  <c r="P38" i="8" s="1"/>
  <c r="O30" i="8"/>
  <c r="O38" i="8" s="1"/>
  <c r="N30" i="8"/>
  <c r="K30" i="8"/>
  <c r="K38" i="8" s="1"/>
  <c r="F30" i="8"/>
  <c r="F38" i="8" s="1"/>
  <c r="J30" i="8"/>
  <c r="J38" i="8" s="1"/>
  <c r="H30" i="8"/>
  <c r="H38" i="8" s="1"/>
  <c r="G30" i="8"/>
  <c r="G38" i="8" s="1"/>
  <c r="C30" i="8"/>
  <c r="C38" i="8" s="1"/>
  <c r="F19" i="36"/>
  <c r="E7" i="36"/>
  <c r="E19" i="36"/>
  <c r="I7" i="36"/>
  <c r="I19" i="36"/>
  <c r="D7" i="36"/>
  <c r="D19" i="36"/>
  <c r="F17" i="36"/>
  <c r="F6" i="36"/>
  <c r="F16" i="36"/>
  <c r="F14" i="36"/>
  <c r="F18" i="36"/>
  <c r="F25" i="36"/>
  <c r="F28" i="36"/>
  <c r="F20" i="36"/>
  <c r="F13" i="36"/>
  <c r="F12" i="36"/>
  <c r="F11" i="36"/>
  <c r="F22" i="36"/>
  <c r="F24" i="36"/>
  <c r="F27" i="36"/>
  <c r="F26" i="36"/>
  <c r="F8" i="36"/>
  <c r="F21" i="36"/>
  <c r="F15" i="36"/>
  <c r="F29" i="36"/>
  <c r="F9" i="36"/>
  <c r="F23" i="36"/>
  <c r="F10" i="36"/>
  <c r="D23" i="36"/>
  <c r="D13" i="36"/>
  <c r="D9" i="36"/>
  <c r="D15" i="36"/>
  <c r="D17" i="36"/>
  <c r="D24" i="36"/>
  <c r="D11" i="36"/>
  <c r="D20" i="36"/>
  <c r="D27" i="36"/>
  <c r="D14" i="36"/>
  <c r="D29" i="36"/>
  <c r="D25" i="36"/>
  <c r="D21" i="36"/>
  <c r="D8" i="36"/>
  <c r="D10" i="36"/>
  <c r="D16" i="36"/>
  <c r="F7" i="36"/>
  <c r="D6" i="36"/>
  <c r="D18" i="36"/>
  <c r="D22" i="36"/>
  <c r="E22" i="36"/>
  <c r="E21" i="36"/>
  <c r="E18" i="36"/>
  <c r="E26" i="36"/>
  <c r="E15" i="36"/>
  <c r="E20" i="36"/>
  <c r="E10" i="36"/>
  <c r="E16" i="36"/>
  <c r="E14" i="36"/>
  <c r="E17" i="36"/>
  <c r="E8" i="36"/>
  <c r="E24" i="36"/>
  <c r="E25" i="36"/>
  <c r="E27" i="36"/>
  <c r="E9" i="36"/>
  <c r="E6" i="36"/>
  <c r="E23" i="36"/>
  <c r="E29" i="36"/>
  <c r="E28" i="36"/>
  <c r="E12" i="36"/>
  <c r="E11" i="36"/>
  <c r="E13" i="36"/>
  <c r="D26" i="36"/>
  <c r="D28" i="36"/>
  <c r="D12" i="36"/>
  <c r="I25" i="36"/>
  <c r="I11" i="36"/>
  <c r="I26" i="36"/>
  <c r="I12" i="36"/>
  <c r="I28" i="36"/>
  <c r="I6" i="36"/>
  <c r="I27" i="36"/>
  <c r="I8" i="36"/>
  <c r="I23" i="36"/>
  <c r="I17" i="36"/>
  <c r="I9" i="36"/>
  <c r="I15" i="36"/>
  <c r="I20" i="36"/>
  <c r="I10" i="36"/>
  <c r="I14" i="36"/>
  <c r="I29" i="36"/>
  <c r="I16" i="36"/>
  <c r="I24" i="36"/>
  <c r="I22" i="36"/>
  <c r="I18" i="36"/>
  <c r="I13" i="36"/>
  <c r="I21" i="36"/>
  <c r="E38" i="8" l="1"/>
  <c r="M38" i="8"/>
  <c r="N38" i="8"/>
  <c r="L38" i="8"/>
  <c r="F30" i="36"/>
  <c r="E30" i="36"/>
  <c r="I30" i="36"/>
  <c r="D30" i="36"/>
  <c r="K19" i="9"/>
  <c r="K11" i="9"/>
  <c r="K30" i="9"/>
  <c r="K15" i="9"/>
  <c r="K23" i="9"/>
  <c r="K27" i="9"/>
  <c r="K21" i="9"/>
  <c r="K14" i="9"/>
  <c r="K13" i="9"/>
  <c r="K28" i="9"/>
  <c r="K26" i="9"/>
  <c r="K25" i="9"/>
  <c r="K24" i="9"/>
  <c r="K22" i="9"/>
  <c r="K9" i="9"/>
  <c r="K17" i="9"/>
  <c r="K10" i="9"/>
  <c r="K12" i="9"/>
  <c r="K29" i="9"/>
  <c r="K7" i="9"/>
  <c r="K20" i="9"/>
  <c r="K18" i="9"/>
  <c r="K16" i="9"/>
  <c r="J19" i="36"/>
  <c r="J28" i="36"/>
  <c r="J20" i="36"/>
  <c r="J16" i="36"/>
  <c r="J17" i="36"/>
  <c r="J13" i="36"/>
  <c r="K8" i="9"/>
  <c r="J9" i="36"/>
  <c r="J22" i="36"/>
  <c r="J10" i="36"/>
  <c r="J14" i="36"/>
  <c r="J12" i="36"/>
  <c r="J26" i="36"/>
  <c r="J18" i="36"/>
  <c r="J21" i="36"/>
  <c r="J7" i="36"/>
  <c r="J15" i="36"/>
  <c r="J6" i="36"/>
  <c r="J8" i="36"/>
  <c r="J29" i="36"/>
  <c r="J25" i="36"/>
  <c r="J11" i="36"/>
  <c r="J27" i="36"/>
  <c r="J24" i="36"/>
  <c r="J23" i="36"/>
  <c r="J30" i="36" l="1"/>
  <c r="K31" i="9"/>
</calcChain>
</file>

<file path=xl/sharedStrings.xml><?xml version="1.0" encoding="utf-8"?>
<sst xmlns="http://schemas.openxmlformats.org/spreadsheetml/2006/main" count="2145" uniqueCount="325">
  <si>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</si>
  <si>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</si>
  <si>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</si>
  <si>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</si>
  <si>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</si>
  <si>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</si>
  <si>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</si>
  <si>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</si>
  <si>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</si>
  <si>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</si>
  <si>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</si>
  <si>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</si>
  <si>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</si>
  <si>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</si>
  <si>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</si>
  <si>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</si>
  <si>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</si>
  <si>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</si>
  <si>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</si>
  <si>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</si>
  <si>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</si>
  <si>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</si>
  <si>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</si>
  <si>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</si>
  <si>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</si>
  <si>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</si>
  <si>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</si>
  <si>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</si>
  <si>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</si>
  <si>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</si>
  <si>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</si>
  <si>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</si>
  <si>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</si>
  <si>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</si>
  <si>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</si>
  <si>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</si>
  <si>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</si>
  <si>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</si>
  <si>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</si>
  <si>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</si>
  <si>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</si>
  <si>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</si>
  <si>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</si>
  <si>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</si>
  <si>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</si>
  <si>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</si>
  <si>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</si>
  <si>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</si>
  <si>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</si>
  <si>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</si>
  <si>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</si>
  <si>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</si>
  <si>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</si>
  <si>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</si>
  <si>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</si>
  <si>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</si>
  <si>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</si>
  <si>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</si>
  <si>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</si>
  <si>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</si>
  <si>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</si>
  <si>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</si>
  <si>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</si>
  <si>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</si>
  <si>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</si>
  <si>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</si>
  <si>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</si>
  <si>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</si>
  <si>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</si>
  <si>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</si>
  <si>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</si>
  <si>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</si>
  <si>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</si>
  <si>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</si>
  <si>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</si>
  <si>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</si>
  <si>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</si>
  <si>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</si>
  <si>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</si>
  <si>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</si>
  <si>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</si>
  <si>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</si>
  <si>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</si>
  <si>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</si>
  <si>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</si>
  <si>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</si>
  <si>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</si>
  <si>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</si>
  <si>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</si>
  <si>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</si>
  <si>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</si>
  <si>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</si>
  <si>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</si>
  <si>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</si>
  <si>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</si>
  <si>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</si>
  <si>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</si>
  <si>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</si>
  <si>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</si>
  <si>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</si>
  <si>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</si>
  <si>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</si>
  <si>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</si>
  <si>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</si>
  <si>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</si>
  <si>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</si>
  <si>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</si>
  <si>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</si>
  <si>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</si>
  <si>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</si>
  <si>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</si>
  <si>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</si>
  <si>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</si>
  <si>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</si>
  <si>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</si>
  <si>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</si>
  <si>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</si>
  <si>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</si>
  <si>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</si>
  <si>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</si>
  <si>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</si>
  <si>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</si>
  <si>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</si>
  <si>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</si>
  <si>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</si>
  <si>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</si>
  <si>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</si>
  <si>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</si>
  <si>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</si>
  <si>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</si>
  <si>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</si>
  <si>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</si>
  <si>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</si>
  <si>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</si>
  <si>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</si>
  <si>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</si>
  <si>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</si>
  <si>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</si>
  <si>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</si>
  <si>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</si>
  <si>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</si>
  <si>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</si>
  <si>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</si>
  <si>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</si>
  <si>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</si>
  <si>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</si>
  <si>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</si>
  <si>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</si>
  <si>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</si>
  <si>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</si>
  <si>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</si>
  <si>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</si>
  <si>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</si>
  <si>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</si>
  <si>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</si>
  <si>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</si>
  <si>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</si>
  <si>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</si>
  <si>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</si>
  <si>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</si>
  <si>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</si>
  <si>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</si>
  <si>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</si>
  <si>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</si>
  <si>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</si>
  <si>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</si>
  <si>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</si>
  <si>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</si>
  <si>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</si>
  <si>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</si>
  <si>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</si>
  <si>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</si>
  <si>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</si>
  <si>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</si>
  <si>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</si>
  <si>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</si>
  <si>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</si>
  <si>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</si>
  <si>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</si>
  <si>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</si>
  <si>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</si>
  <si>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</si>
  <si>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</si>
  <si>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</si>
  <si>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</si>
  <si>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</si>
  <si>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</si>
  <si>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</si>
  <si>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</si>
  <si>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</si>
  <si>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</si>
  <si>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</si>
  <si>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</si>
  <si>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</si>
  <si>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</si>
  <si>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</si>
  <si>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</si>
  <si>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</si>
  <si>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</si>
  <si>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</si>
  <si>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</si>
  <si>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</si>
  <si>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</si>
  <si>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</si>
  <si>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</si>
  <si>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</si>
  <si>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</si>
  <si>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</si>
  <si>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</si>
  <si>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</si>
  <si>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</si>
  <si>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</si>
  <si>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</si>
  <si>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</si>
  <si>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</si>
  <si>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</si>
  <si>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</si>
  <si>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</si>
  <si>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</si>
  <si>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</si>
  <si>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</si>
  <si>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</si>
  <si>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</si>
  <si>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</si>
  <si>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</si>
  <si>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</si>
  <si>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</si>
  <si>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</si>
  <si>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</si>
  <si>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</si>
  <si>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</si>
  <si>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</si>
  <si>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</si>
  <si>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</si>
  <si>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</si>
  <si>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</si>
  <si>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</si>
  <si>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</si>
  <si>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</si>
  <si>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</si>
  <si>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</si>
  <si>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</si>
  <si>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</si>
  <si>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</si>
  <si>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</si>
  <si>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</si>
  <si>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</si>
  <si>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</si>
  <si>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</si>
  <si>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</si>
  <si>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</si>
  <si>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</si>
  <si>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</si>
  <si>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</si>
  <si>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</si>
  <si>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</si>
  <si>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</si>
  <si>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APPENDIX 03'</t>
  </si>
  <si>
    <t>JUBILEE GENERAL INSURANCE</t>
  </si>
  <si>
    <t>JUBILEE HEALTH INSURANCE</t>
  </si>
  <si>
    <t xml:space="preserve">JUBILEE GENERAL INSURANCE </t>
  </si>
  <si>
    <t xml:space="preserve"> APA LIFE ASSURANCE COMPANY</t>
  </si>
  <si>
    <t>GHANA              RE-INSURANCE COMPANY LIMITED</t>
  </si>
  <si>
    <t>GEMINIA LIFE INSURANCE COMPANY</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</si>
  <si>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</si>
  <si>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30th September 2021</t>
  </si>
  <si>
    <t>APPENDIX 1: SUMMARY OF GENERAL INSURANCE BUSINESS PROFIT &amp; LOSS ACCOUNTS FOR THE PERIOD ENDED 30.09.2021</t>
  </si>
  <si>
    <t>APPENDIX 2: SUMMARY OF LONG TERM INSURANCE BUSINESS PROFIT &amp; LOSS ACCOUNTS  FOR THE PERIOD ENDED 30.09.2021</t>
  </si>
  <si>
    <t>APPENDIX 3: SUMMARY OF LONG TERM INSURANCE BUSINESS GROSS PREMIUM INCOME FOR THE PERIOD ENDED 30.09.2021</t>
  </si>
  <si>
    <t>APPENDIX 4: SUMMARY OF LONG TERM INSURANCE BUSINESS MARKET SHARE (GROSS PREMIUM INCOME) PER CLASS FOR THE PERIOD ENDED 30.09.2021</t>
  </si>
  <si>
    <t>APPENDIX 5: SUMMARY OF LIFE ASSURANCE BUSINESS REVENUE ACCOUNTS FOR THE PERIOD ENDED 30.09.2021</t>
  </si>
  <si>
    <t>APPENDIX 6: SUMMARY OF ANNUITIES BUSINESS REVENUE ACCOUNTS FOR THE PERIOD ENDED 30.09.2021</t>
  </si>
  <si>
    <t>APPENDIX 7: SUMMARY OF GROUP LIFE BUSINESS REVENUE ACCOUNTS FOR THE PERIOD ENDED 30.09.2021</t>
  </si>
  <si>
    <t>APPENDIX 8: SUMMARY OF GROUP CREDIT BUSINESS REVENUE ACCOUNTS FOR THE PERIOD ENDED 30.09.2021</t>
  </si>
  <si>
    <t>APPENDIX 9: SUMMARY OF INVESTMENTS BUSINESS REVENUE ACCOUNTS FOR THE PERIOD ENDED 30.09.2021</t>
  </si>
  <si>
    <t>LINKED INVESTMENTS 30.09.2021</t>
  </si>
  <si>
    <t>APPENDIX 10: SUMMARY OF PERMANENT HEALTH BUSINESS REVENUE ACCOUNTS FOR THE PERIOD ENDED 30.09.2021</t>
  </si>
  <si>
    <t>APPENDIX 11: SUMMARY OF PENSIONS BUSINESS REVENUE ACCOUNTS FOR THE PERIOD ENDED 30.09.2021</t>
  </si>
  <si>
    <t>PERSONAL PENSIONS 30.09.2021</t>
  </si>
  <si>
    <t>DEPOSIT ADMINISTRATION 30.09.2021</t>
  </si>
  <si>
    <t>APPENDIX 12: SUMMARY OF COMBINED LONG TERM BUSINESS REVENUE ACCOUNTS FOR THE PERIOD ENDED 30.09.2021</t>
  </si>
  <si>
    <t>APPENDIX 13: SUMMARY OF GROSS  PREMIUM INCOME UNDER GENERAL INSURANCE BUSINESS FOR THE PERIOD ENDED 30.09.2021</t>
  </si>
  <si>
    <t>APPENDIX 14: SUMMARY OF GENERAL INSURANCE BUSINESS MARKET SHARE (GROSS PREMIUM INCOME) PER CLASS FOR THE PERIOD ENDED 30.09.2021</t>
  </si>
  <si>
    <t>APPENDIX 15: SUMMARY OF CLAIMS PAID UNDER GENERAL INSURANCE BUSINESS FOR THE PERIOD ENDED 30.09.2021</t>
  </si>
  <si>
    <t>APPENDIX 16: SUMMARY OF CLAIMS INCURRED UNDER GENERAL INSURANCE BUSINESS FOR THE PERIOD ENDED 30.09.2021</t>
  </si>
  <si>
    <t>APPENDIX 17: SUMMARY OF INCURRED CLAIMS RATIOS UNDER GENERAL INSURANCE BUSINESS FOR THE PERIOD ENDED 30.09.2021</t>
  </si>
  <si>
    <t>APPENDIX 18: SUMMARY OF UNDERWRITING PROFITS UNDER GENERAL INSURANCE BUSINESS FOR THE PERIOD ENDED 30.09.2021</t>
  </si>
  <si>
    <t>APPENDIX 18: SUMMARY OF GROSS DIRECT PREMIUM UNDER GENERAL INSURANCE BUSINESS FOR THE PERIOD ENDED 30.09.2021</t>
  </si>
  <si>
    <t>APPENDIX 18: SUMMARY OF INWARD REINSURANCE PREMIUM UNDER GENERAL INSURANCE BUSINESS FOR THE PERIOD ENDED 30.09.2021</t>
  </si>
  <si>
    <t>APPENDIX 18: SUMMARY OF NET PREMIUM INCOME UNDER GENERAL INSURANCE BUSINESS FOR THE PERIOD ENDED 30.09.2021</t>
  </si>
  <si>
    <t>APPENDIX 18: SUMMARY OF NET EARNED PREMIUM INCOME UNDER GENERAL INSURANCE BUSINESS FOR THE PERIOD ENDED 30.09.2021</t>
  </si>
  <si>
    <t>APPENDIX 18: SUMMARY OF MANAGEMENT EXPENSES UNDER GENERAL INSURANCE BUSINESS FOR THE PERIOD ENDED 30.09.2021</t>
  </si>
  <si>
    <t>APPENDIX 18: SUMMARY OF COMMISSIONS UNDER GENERAL INSURANCE BUSINESS FOR THE PERIOD ENDED 30.09.2021</t>
  </si>
  <si>
    <t>APPENDIX 19: SUMMARY OF GENERAL INSURANCE BUSINESS REVENUE ACCOUNTS FOR THE PERIOD ENDED 30.09.2021</t>
  </si>
  <si>
    <t>APPENDIX 20 i: SUMMARY OF LONG TERM INSURANCE BUSINESS BALANCE SHEETS AS AT 30.09.2021</t>
  </si>
  <si>
    <t>APPENDIX 20 ii: SUMMARY OF LONG TERM INSURANCE BUSINESS BALANCE SHEETS AS AT 30.09.2021</t>
  </si>
  <si>
    <t>APPENDIX 20 iii: SUMMARY OF LONG TERM INSURANCE BUSINESS BALANCE SHEETS AS AT 30.09.2021</t>
  </si>
  <si>
    <t>APPENDIX 21 i: SUMMARY OF GENERAL INSURANCE BUSINESS BALANCE SHEETS AS AT 30.09.2021</t>
  </si>
  <si>
    <t>APPENDIX 21 ii: SUMMARY OF GENERAL INSURANCE BUSINESS BALANCE SHEETS AS AT 30.09.2021</t>
  </si>
  <si>
    <t>APPENDIX 21 iii: SUMMARY OF GENERAL INSURANCE BUSINESS BALANCE SHEETS AS AT 30.09.2021</t>
  </si>
  <si>
    <t>APPENDIX 21 iv: SUMMARY OF GENERAL INSURANCE BUSINESS BALANCE SHEETS AS AT 30.09.2021</t>
  </si>
  <si>
    <t>SUMMARY OF GENERAL INSURANCE BUSINESS PROFIT &amp; LOSS ACCOUNTS FOR THE PERIOD ENDED 30.09.2021</t>
  </si>
  <si>
    <t>SUMMARY OF LONG TERM INSURANCE BUSINESS PROFIT &amp; LOSS ACCOUNTS  FOR THE PERIOD ENDED 30.09.2021</t>
  </si>
  <si>
    <t>SUMMARY OF LONG TERM INSURANCE BUSINESS GROSS PREMIUM INCOME FOR THE PERIOD ENDED 30.09.2021</t>
  </si>
  <si>
    <t>SUMMARY OF LONG TERM INSURANCE BUSINESS MARKET SHARE PER CLASS FOR THE PERIOD ENDED 30.09.2021</t>
  </si>
  <si>
    <t>SUMMARY OF LIFE ASSURANCE BUSINESS REVENUE ACCOUNTS FOR THE PERIOD ENDED 30.09.2021</t>
  </si>
  <si>
    <t>SUMMARY OF ANNUITIES BUSINESS REVENUE ACCOUNTS FOR THE PERIOD ENDED 30.09.2021</t>
  </si>
  <si>
    <t>SUMMARY OF GROUP LIFE BUSINESS REVENUE ACCOUNTS FOR THE PERIOD ENDED 30.09.2021</t>
  </si>
  <si>
    <t>SUMMARY OF GROUP CREDIT BUSINESS REVENUE ACCOUNTS FOR THE PERIOD ENDED 30.09.2021</t>
  </si>
  <si>
    <t>SUMMARY OF INVESTMENTS BUSINESS REVENUE ACCOUNTS FOR THE PERIOD ENDED 30.09.2021</t>
  </si>
  <si>
    <t>SUMMARY OF PERMANENT HEALTH BUSINESS REVENUE ACCOUNTS FOR THE PERIOD ENDED 30.09.2021</t>
  </si>
  <si>
    <t>SUMMARY OF PENSIONS BUSINESS REVENUE ACCOUNTS FOR THE PERIOD ENDED 30.09.2021</t>
  </si>
  <si>
    <t>SUMMARY OF COMBINED LONG TERM BUSINESS REVENUE ACCOUNTS FOR THE PERIOD ENDED 30.09.2021</t>
  </si>
  <si>
    <t>SUMMARY OF GROSS  PREMIUM INCOME UNDER GENERAL INSURANCE BUSINESS FOR THE PERIOD ENDED 30.09.2021</t>
  </si>
  <si>
    <t>SUMMARY OF GENERAL INSURANCE BUSINESS MARKET SHARE PER CLASS FOR THE PERIOD ENDED 30.09.2021</t>
  </si>
  <si>
    <t>SUMMARY OF CLAIMS PAID UNDER GENERAL INSURANCE BUSINESS FOR THE PERIOD ENDED 30.09.2021</t>
  </si>
  <si>
    <t>SUMMARY OF CLAIMS INCURRED UNDER GENERAL INSURANCE BUSINESS FOR THE PERIOD ENDED 30.09.2021</t>
  </si>
  <si>
    <t>SUMMARY OF INCURRED CLAIMS RATIOS UNDER GENERAL INSURANCE BUSINESS FOR THE PERIOD ENDED 30.09.2021</t>
  </si>
  <si>
    <t>SUMMARY OF UNDERWRITING PROFITS UNDER GENERAL INSURANCE BUSINESS FOR THE PERIOD ENDED 30.09.2021</t>
  </si>
  <si>
    <t>SUMMARY OF GENERAL INSURANCE BUSINESS REVENUE ACCOUNTS FOR THE PERIOD ENDED 30.09.2021</t>
  </si>
  <si>
    <t>SUMMARY OF LONG TERM INSURANCE BUSINESS BALANCE SHEETS AS AT 30.09.2021</t>
  </si>
  <si>
    <t>SUMMARY OF GENERAL INSURANCE BUSINESS BALANCE SHEETS AS AT 30.09.2021</t>
  </si>
  <si>
    <t>SUMMARY OF GENERAL INSURANCE BUSINESS BALANCE SHEETS AS AT 30.069.2021</t>
  </si>
  <si>
    <t>NON-LINKED INVESTMENTS 30.09.2021</t>
  </si>
  <si>
    <t>2021 QUARTER THREE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</si>
</sst>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 #,##0_-;_-* &quot;-&quot;_-;_-@_-"/>
    <numFmt numFmtId="165" formatCode="_-* #,##0.00_-;\-* #,##0.00_-;_-* &quot;-&quot;??_-;_-@_-"/>
    <numFmt numFmtId="166" formatCode="_(* #,##0_);_(* \(\ #,##0\ \);_(* &quot;-&quot;??_);_(\ @_ \)"/>
    <numFmt numFmtId="167" formatCode="_-* #,##0_-;\-* #,##0_-;_-* &quot;-&quot;??_-;_-@_-"/>
    <numFmt numFmtId="168" formatCode="_(* #,##0_);_(* \(#,##0\);_(* &quot;-&quot;??_);_(@_)"/>
    <numFmt numFmtId="169" formatCode="_(* #,##0.00_);_(* \(\ #,##0.00\ \);_(* &quot;-&quot;??_);_(\ @_ \)"/>
    <numFmt numFmtId="170" formatCode="0.0"/>
    <numFmt numFmtId="171" formatCode="0.000%"/>
  </numFmts>
  <fonts count="58"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s>
  <cellStyleXfs count="9">
    <xf numFmtId="0" fontId="0" fillId="0" borderId="0"/>
    <xf numFmtId="165" fontId="2" fillId="0" borderId="0" applyFont="0" applyFill="0" applyBorder="0" applyAlignment="0" applyProtection="0"/>
    <xf numFmtId="0" fontId="1" fillId="0" borderId="0"/>
    <xf numFmtId="165" fontId="2" fillId="0" borderId="0" applyFont="0" applyFill="0" applyBorder="0" applyAlignment="0" applyProtection="0"/>
    <xf numFmtId="0" fontId="15" fillId="0" borderId="0" applyNumberFormat="0" applyFill="0" applyBorder="0" applyAlignment="0" applyProtection="0"/>
    <xf numFmtId="164" fontId="2" fillId="0" borderId="0" applyFont="0" applyFill="0" applyBorder="0" applyAlignment="0" applyProtection="0"/>
    <xf numFmtId="0" fontId="45" fillId="0" borderId="0"/>
    <xf numFmtId="169" fontId="45" fillId="0" borderId="0" applyFont="0" applyFill="0" applyBorder="0" applyAlignment="0" applyProtection="0"/>
    <xf numFmtId="9" fontId="2" fillId="0" borderId="0" applyFont="0" applyFill="0" applyBorder="0" applyAlignment="0" applyProtection="0"/>
  </cellStyleXfs>
  <cellXfs count="332">
    <xf numFmtId="0" fontId="0" fillId="0" borderId="0" xfId="0"/>
    <xf numFmtId="0" fontId="3" fillId="0" borderId="0" xfId="0" applyFont="1"/>
    <xf numFmtId="0" fontId="10" fillId="0" borderId="0" xfId="0" applyFont="1"/>
    <xf numFmtId="166"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6" fontId="7" fillId="0" borderId="1" xfId="1" applyNumberFormat="1" applyFont="1" applyBorder="1" applyAlignment="1">
      <alignment horizontal="right" wrapText="1"/>
    </xf>
    <xf numFmtId="166"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165" fontId="10" fillId="0" borderId="1" xfId="0" applyNumberFormat="1" applyFont="1" applyBorder="1"/>
    <xf numFmtId="0" fontId="10" fillId="0" borderId="0" xfId="0" applyFont="1" applyAlignment="1">
      <alignment wrapText="1"/>
    </xf>
    <xf numFmtId="167" fontId="10" fillId="0" borderId="0" xfId="0" applyNumberFormat="1" applyFont="1"/>
    <xf numFmtId="167" fontId="10" fillId="0" borderId="0" xfId="1" applyNumberFormat="1" applyFont="1"/>
    <xf numFmtId="167" fontId="11" fillId="0" borderId="0" xfId="0" applyNumberFormat="1" applyFont="1"/>
    <xf numFmtId="168" fontId="7" fillId="2" borderId="1" xfId="1" applyNumberFormat="1" applyFont="1" applyFill="1" applyBorder="1" applyAlignment="1">
      <alignment horizontal="right" wrapText="1"/>
    </xf>
    <xf numFmtId="168" fontId="8" fillId="2" borderId="1" xfId="1" applyNumberFormat="1" applyFont="1" applyFill="1" applyBorder="1" applyAlignment="1">
      <alignment horizontal="right" wrapText="1"/>
    </xf>
    <xf numFmtId="166" fontId="10" fillId="0" borderId="1" xfId="1" applyNumberFormat="1" applyFont="1" applyBorder="1" applyAlignment="1">
      <alignment horizontal="right" wrapText="1"/>
    </xf>
    <xf numFmtId="166"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6" fontId="22" fillId="8" borderId="1" xfId="1" applyNumberFormat="1" applyFont="1" applyFill="1" applyBorder="1" applyAlignment="1">
      <alignment horizontal="right" wrapText="1"/>
    </xf>
    <xf numFmtId="166"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6" fontId="27" fillId="8" borderId="1" xfId="1" applyNumberFormat="1" applyFont="1" applyFill="1" applyBorder="1" applyAlignment="1">
      <alignment horizontal="right" wrapText="1"/>
    </xf>
    <xf numFmtId="0" fontId="28" fillId="2" borderId="1" xfId="0" applyFont="1" applyFill="1" applyBorder="1" applyAlignment="1">
      <alignment wrapText="1"/>
    </xf>
    <xf numFmtId="166" fontId="25" fillId="6" borderId="1" xfId="1" applyNumberFormat="1" applyFont="1" applyFill="1" applyBorder="1" applyAlignment="1">
      <alignment horizontal="right" wrapText="1"/>
    </xf>
    <xf numFmtId="0" fontId="11" fillId="6" borderId="1" xfId="0" applyFont="1" applyFill="1" applyBorder="1"/>
    <xf numFmtId="167"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6" fontId="29" fillId="0" borderId="1" xfId="1" applyNumberFormat="1" applyFont="1" applyBorder="1" applyAlignment="1">
      <alignment horizontal="right" wrapText="1"/>
    </xf>
    <xf numFmtId="0" fontId="13" fillId="0" borderId="0" xfId="0" applyFont="1"/>
    <xf numFmtId="0" fontId="12" fillId="0" borderId="0" xfId="0" applyFont="1"/>
    <xf numFmtId="167" fontId="12" fillId="0" borderId="0" xfId="1" applyNumberFormat="1" applyFont="1"/>
    <xf numFmtId="167" fontId="4" fillId="0" borderId="1" xfId="1" applyNumberFormat="1" applyFont="1" applyBorder="1" applyAlignment="1">
      <alignment horizontal="left" vertical="center" wrapText="1"/>
    </xf>
    <xf numFmtId="167" fontId="31" fillId="0" borderId="1" xfId="1" applyNumberFormat="1" applyFont="1" applyBorder="1" applyAlignment="1">
      <alignment horizontal="left"/>
    </xf>
    <xf numFmtId="167" fontId="32" fillId="5" borderId="1" xfId="1" applyNumberFormat="1" applyFont="1" applyFill="1" applyBorder="1" applyAlignment="1">
      <alignment horizontal="left"/>
    </xf>
    <xf numFmtId="167" fontId="14" fillId="0" borderId="1" xfId="1" applyNumberFormat="1" applyFont="1" applyBorder="1" applyAlignment="1">
      <alignment horizontal="left"/>
    </xf>
    <xf numFmtId="167" fontId="4" fillId="6" borderId="3" xfId="1" applyNumberFormat="1" applyFont="1" applyFill="1" applyBorder="1" applyAlignment="1">
      <alignment horizontal="left"/>
    </xf>
    <xf numFmtId="167" fontId="14" fillId="0" borderId="2" xfId="1" applyNumberFormat="1"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7" fontId="11" fillId="0" borderId="0" xfId="1" applyNumberFormat="1" applyFont="1"/>
    <xf numFmtId="167"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8"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6" fontId="0" fillId="0" borderId="0" xfId="0" applyNumberFormat="1"/>
    <xf numFmtId="0" fontId="9" fillId="0" borderId="0" xfId="0" applyFont="1" applyAlignment="1">
      <alignment horizontal="left" wrapText="1"/>
    </xf>
    <xf numFmtId="0" fontId="29" fillId="0" borderId="1" xfId="0" applyFont="1" applyBorder="1" applyAlignment="1">
      <alignment wrapText="1"/>
    </xf>
    <xf numFmtId="0" fontId="30" fillId="6" borderId="1" xfId="0" applyFont="1" applyFill="1" applyBorder="1" applyAlignment="1">
      <alignment wrapText="1"/>
    </xf>
    <xf numFmtId="166" fontId="30" fillId="6" borderId="1" xfId="1" applyNumberFormat="1" applyFont="1" applyFill="1" applyBorder="1" applyAlignment="1">
      <alignment horizontal="right" wrapText="1"/>
    </xf>
    <xf numFmtId="166" fontId="30"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6"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167" fontId="44" fillId="0" borderId="1" xfId="1" applyNumberFormat="1" applyFont="1" applyBorder="1"/>
    <xf numFmtId="167" fontId="44" fillId="0" borderId="41" xfId="1" applyNumberFormat="1" applyFont="1" applyBorder="1"/>
    <xf numFmtId="167" fontId="5" fillId="5" borderId="1" xfId="1" applyNumberFormat="1" applyFont="1" applyFill="1" applyBorder="1"/>
    <xf numFmtId="167" fontId="44" fillId="0" borderId="2" xfId="1" applyNumberFormat="1" applyFont="1" applyBorder="1"/>
    <xf numFmtId="167" fontId="5" fillId="6" borderId="3" xfId="1" applyNumberFormat="1" applyFont="1" applyFill="1" applyBorder="1"/>
    <xf numFmtId="165" fontId="10" fillId="0" borderId="0" xfId="1" applyFont="1"/>
    <xf numFmtId="0" fontId="11" fillId="0" borderId="1" xfId="0" applyFont="1" applyBorder="1"/>
    <xf numFmtId="0" fontId="12" fillId="0" borderId="0" xfId="0" applyFont="1" applyAlignment="1">
      <alignment horizontal="left"/>
    </xf>
    <xf numFmtId="164" fontId="0" fillId="0" borderId="0" xfId="5" applyFont="1"/>
    <xf numFmtId="164" fontId="10" fillId="0" borderId="0" xfId="5" applyFont="1"/>
    <xf numFmtId="171" fontId="10" fillId="0" borderId="0" xfId="0" applyNumberFormat="1" applyFont="1"/>
    <xf numFmtId="167" fontId="11" fillId="10" borderId="0" xfId="1" applyNumberFormat="1" applyFont="1" applyFill="1"/>
    <xf numFmtId="0" fontId="29" fillId="0" borderId="1" xfId="0" applyFont="1" applyBorder="1"/>
    <xf numFmtId="165" fontId="11" fillId="0" borderId="0" xfId="1" applyFont="1"/>
    <xf numFmtId="165" fontId="0" fillId="0" borderId="0" xfId="1" applyFont="1"/>
    <xf numFmtId="43" fontId="11" fillId="0" borderId="0" xfId="0" applyNumberFormat="1" applyFont="1"/>
    <xf numFmtId="0" fontId="0" fillId="0" borderId="0" xfId="0" applyFont="1"/>
    <xf numFmtId="0" fontId="0" fillId="0" borderId="0" xfId="0" applyFont="1" applyAlignment="1">
      <alignment wrapText="1"/>
    </xf>
    <xf numFmtId="0" fontId="4" fillId="0" borderId="1" xfId="0" applyFont="1" applyBorder="1" applyAlignment="1">
      <alignment horizontal="center"/>
    </xf>
    <xf numFmtId="166" fontId="29" fillId="2" borderId="1" xfId="1" applyNumberFormat="1" applyFont="1" applyFill="1" applyBorder="1" applyAlignment="1">
      <alignment horizontal="right" wrapText="1"/>
    </xf>
    <xf numFmtId="166" fontId="30" fillId="2" borderId="1" xfId="1" applyNumberFormat="1" applyFont="1" applyFill="1" applyBorder="1" applyAlignment="1">
      <alignment horizontal="right" wrapText="1"/>
    </xf>
    <xf numFmtId="166" fontId="30" fillId="8" borderId="1" xfId="1" applyNumberFormat="1" applyFont="1" applyFill="1" applyBorder="1" applyAlignment="1">
      <alignment horizontal="right" wrapText="1"/>
    </xf>
    <xf numFmtId="166" fontId="0" fillId="0" borderId="0" xfId="0" applyNumberFormat="1" applyFont="1"/>
    <xf numFmtId="167" fontId="0" fillId="0" borderId="0" xfId="1" applyNumberFormat="1" applyFont="1"/>
    <xf numFmtId="43" fontId="0" fillId="0" borderId="0" xfId="0" applyNumberFormat="1" applyFont="1"/>
    <xf numFmtId="168" fontId="29" fillId="2" borderId="1" xfId="1" applyNumberFormat="1" applyFont="1" applyFill="1" applyBorder="1" applyAlignment="1">
      <alignment horizontal="right" wrapText="1"/>
    </xf>
    <xf numFmtId="168" fontId="30" fillId="2" borderId="1" xfId="1" applyNumberFormat="1" applyFont="1" applyFill="1" applyBorder="1" applyAlignment="1">
      <alignment horizontal="right" wrapText="1"/>
    </xf>
    <xf numFmtId="167" fontId="4" fillId="6" borderId="1" xfId="1" applyNumberFormat="1" applyFont="1" applyFill="1" applyBorder="1" applyAlignment="1">
      <alignment horizontal="right" wrapText="1"/>
    </xf>
    <xf numFmtId="168" fontId="30" fillId="8" borderId="1" xfId="1" applyNumberFormat="1" applyFont="1" applyFill="1" applyBorder="1" applyAlignment="1">
      <alignment horizontal="right" wrapText="1"/>
    </xf>
    <xf numFmtId="165" fontId="29" fillId="2" borderId="2" xfId="1" applyFont="1" applyFill="1" applyBorder="1" applyAlignment="1">
      <alignment horizontal="right" wrapText="1"/>
    </xf>
    <xf numFmtId="165" fontId="30" fillId="2" borderId="2" xfId="1" applyFont="1" applyFill="1" applyBorder="1" applyAlignment="1">
      <alignment horizontal="right" wrapText="1"/>
    </xf>
    <xf numFmtId="165" fontId="30" fillId="6" borderId="1" xfId="1" applyFont="1" applyFill="1" applyBorder="1" applyAlignment="1">
      <alignment horizontal="center" wrapText="1"/>
    </xf>
    <xf numFmtId="167" fontId="29" fillId="2" borderId="2" xfId="1" applyNumberFormat="1" applyFont="1" applyFill="1" applyBorder="1" applyAlignment="1">
      <alignment horizontal="right" wrapText="1"/>
    </xf>
    <xf numFmtId="167" fontId="30" fillId="3" borderId="2" xfId="1" applyNumberFormat="1" applyFont="1" applyFill="1" applyBorder="1" applyAlignment="1">
      <alignment horizontal="right" wrapText="1"/>
    </xf>
    <xf numFmtId="167" fontId="30" fillId="8" borderId="1" xfId="1" applyNumberFormat="1" applyFont="1" applyFill="1" applyBorder="1" applyAlignment="1">
      <alignment horizontal="center" wrapText="1"/>
    </xf>
    <xf numFmtId="167" fontId="4" fillId="6" borderId="1" xfId="1" applyNumberFormat="1" applyFont="1" applyFill="1" applyBorder="1" applyAlignment="1">
      <alignment horizontal="left" wrapText="1"/>
    </xf>
    <xf numFmtId="165" fontId="4" fillId="6" borderId="1" xfId="1" applyFont="1" applyFill="1" applyBorder="1" applyAlignment="1">
      <alignment horizontal="right" wrapText="1"/>
    </xf>
    <xf numFmtId="167" fontId="10" fillId="0" borderId="0" xfId="1" applyNumberFormat="1" applyFont="1" applyAlignment="1">
      <alignment horizontal="center"/>
    </xf>
    <xf numFmtId="168" fontId="0" fillId="0" borderId="0" xfId="0" applyNumberFormat="1" applyFont="1"/>
    <xf numFmtId="0" fontId="18" fillId="0" borderId="0" xfId="0" applyFont="1"/>
    <xf numFmtId="0" fontId="18" fillId="6" borderId="0" xfId="0" applyFont="1" applyFill="1"/>
    <xf numFmtId="164"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8" fontId="7" fillId="2" borderId="1" xfId="7" applyNumberFormat="1" applyFont="1" applyFill="1" applyBorder="1" applyAlignment="1">
      <alignment horizontal="right" wrapText="1"/>
    </xf>
    <xf numFmtId="168" fontId="8" fillId="2" borderId="1" xfId="7" applyNumberFormat="1" applyFont="1" applyFill="1" applyBorder="1" applyAlignment="1">
      <alignment horizontal="right" wrapText="1"/>
    </xf>
    <xf numFmtId="0" fontId="11" fillId="6" borderId="1" xfId="6" applyFont="1" applyFill="1" applyBorder="1"/>
    <xf numFmtId="168" fontId="8" fillId="8" borderId="1" xfId="7" applyNumberFormat="1" applyFont="1" applyFill="1" applyBorder="1" applyAlignment="1">
      <alignment horizontal="right" wrapText="1"/>
    </xf>
    <xf numFmtId="168" fontId="10" fillId="0" borderId="0" xfId="6" applyNumberFormat="1" applyFont="1"/>
    <xf numFmtId="167" fontId="10" fillId="0" borderId="0" xfId="6" applyNumberFormat="1" applyFont="1"/>
    <xf numFmtId="166" fontId="7" fillId="2" borderId="1" xfId="7" applyNumberFormat="1" applyFont="1" applyFill="1" applyBorder="1" applyAlignment="1">
      <alignment horizontal="right" wrapText="1"/>
    </xf>
    <xf numFmtId="0" fontId="5" fillId="0" borderId="1" xfId="0" applyFont="1" applyBorder="1" applyAlignment="1">
      <alignment horizontal="center" wrapText="1"/>
    </xf>
    <xf numFmtId="168" fontId="11" fillId="0" borderId="0" xfId="6" applyNumberFormat="1" applyFont="1"/>
    <xf numFmtId="165" fontId="3" fillId="0" borderId="0" xfId="1" applyFont="1"/>
    <xf numFmtId="0" fontId="47" fillId="4" borderId="10" xfId="0" applyFont="1" applyFill="1" applyBorder="1"/>
    <xf numFmtId="0" fontId="47" fillId="4" borderId="0" xfId="0" applyFont="1" applyFill="1"/>
    <xf numFmtId="0" fontId="47" fillId="4" borderId="13" xfId="0" applyFont="1" applyFill="1" applyBorder="1"/>
    <xf numFmtId="167" fontId="30"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167" fontId="4" fillId="6" borderId="1" xfId="1" applyNumberFormat="1" applyFont="1" applyFill="1" applyBorder="1" applyAlignment="1">
      <alignment horizontal="left"/>
    </xf>
    <xf numFmtId="167" fontId="5" fillId="6" borderId="1" xfId="1" applyNumberFormat="1" applyFont="1" applyFill="1" applyBorder="1"/>
    <xf numFmtId="0" fontId="46" fillId="0" borderId="0" xfId="0" applyFont="1" applyBorder="1" applyAlignment="1">
      <alignment horizontal="left" wrapText="1"/>
    </xf>
    <xf numFmtId="10" fontId="30" fillId="0" borderId="0" xfId="8" applyNumberFormat="1" applyFont="1" applyAlignment="1">
      <alignment horizontal="right" wrapText="1"/>
    </xf>
    <xf numFmtId="0" fontId="49" fillId="2" borderId="2" xfId="0" applyFont="1" applyFill="1" applyBorder="1"/>
    <xf numFmtId="166" fontId="49" fillId="2" borderId="1" xfId="1" applyNumberFormat="1" applyFont="1" applyFill="1" applyBorder="1" applyAlignment="1">
      <alignment horizontal="right" wrapText="1"/>
    </xf>
    <xf numFmtId="166" fontId="50" fillId="2" borderId="1" xfId="1" applyNumberFormat="1" applyFont="1" applyFill="1" applyBorder="1" applyAlignment="1">
      <alignment horizontal="right" wrapText="1"/>
    </xf>
    <xf numFmtId="2" fontId="18" fillId="0" borderId="1" xfId="0" applyNumberFormat="1" applyFont="1" applyBorder="1"/>
    <xf numFmtId="0" fontId="49" fillId="2" borderId="1" xfId="0" applyFont="1" applyFill="1" applyBorder="1"/>
    <xf numFmtId="0" fontId="50" fillId="8" borderId="1" xfId="0" applyFont="1" applyFill="1" applyBorder="1"/>
    <xf numFmtId="166" fontId="50" fillId="8" borderId="1" xfId="1" applyNumberFormat="1" applyFont="1" applyFill="1" applyBorder="1" applyAlignment="1">
      <alignment horizontal="right" wrapText="1"/>
    </xf>
    <xf numFmtId="165" fontId="50" fillId="2" borderId="1" xfId="1" applyFont="1" applyFill="1" applyBorder="1" applyAlignment="1">
      <alignment horizontal="right"/>
    </xf>
    <xf numFmtId="0" fontId="49" fillId="0" borderId="2" xfId="0" applyFont="1" applyBorder="1"/>
    <xf numFmtId="169" fontId="49" fillId="0" borderId="1" xfId="1" applyNumberFormat="1" applyFont="1" applyBorder="1" applyAlignment="1">
      <alignment horizontal="right" wrapText="1"/>
    </xf>
    <xf numFmtId="169" fontId="50" fillId="0" borderId="1" xfId="1" applyNumberFormat="1" applyFont="1" applyBorder="1" applyAlignment="1">
      <alignment horizontal="right" wrapText="1"/>
    </xf>
    <xf numFmtId="0" fontId="49" fillId="0" borderId="1" xfId="0" applyFont="1" applyBorder="1"/>
    <xf numFmtId="0" fontId="50" fillId="6" borderId="1" xfId="0" applyFont="1" applyFill="1" applyBorder="1"/>
    <xf numFmtId="169" fontId="50" fillId="6" borderId="1" xfId="1" applyNumberFormat="1" applyFont="1" applyFill="1" applyBorder="1" applyAlignment="1">
      <alignment horizontal="right" wrapText="1"/>
    </xf>
    <xf numFmtId="2" fontId="49" fillId="0" borderId="1" xfId="1" applyNumberFormat="1" applyFont="1" applyBorder="1" applyAlignment="1">
      <alignment horizontal="right" wrapText="1"/>
    </xf>
    <xf numFmtId="2" fontId="50" fillId="0" borderId="1" xfId="1" applyNumberFormat="1" applyFont="1" applyBorder="1" applyAlignment="1">
      <alignment horizontal="right" wrapText="1"/>
    </xf>
    <xf numFmtId="0" fontId="48" fillId="0" borderId="1" xfId="0" applyFont="1" applyBorder="1" applyAlignment="1">
      <alignment wrapText="1"/>
    </xf>
    <xf numFmtId="0" fontId="48" fillId="0" borderId="1" xfId="0" applyFont="1" applyBorder="1" applyAlignment="1">
      <alignment horizontal="center" wrapText="1"/>
    </xf>
    <xf numFmtId="0" fontId="49" fillId="0" borderId="1" xfId="0" applyFont="1" applyBorder="1" applyAlignment="1">
      <alignment wrapText="1"/>
    </xf>
    <xf numFmtId="166" fontId="49" fillId="0" borderId="2" xfId="1" applyNumberFormat="1" applyFont="1" applyBorder="1" applyAlignment="1">
      <alignment horizontal="right" wrapText="1"/>
    </xf>
    <xf numFmtId="166" fontId="50" fillId="0" borderId="2" xfId="1" applyNumberFormat="1" applyFont="1" applyBorder="1" applyAlignment="1">
      <alignment horizontal="right" wrapText="1"/>
    </xf>
    <xf numFmtId="166" fontId="49" fillId="0" borderId="1" xfId="1" applyNumberFormat="1" applyFont="1" applyBorder="1" applyAlignment="1">
      <alignment horizontal="right" wrapText="1"/>
    </xf>
    <xf numFmtId="0" fontId="50" fillId="6" borderId="1" xfId="0" applyFont="1" applyFill="1" applyBorder="1" applyAlignment="1">
      <alignment wrapText="1"/>
    </xf>
    <xf numFmtId="166" fontId="50" fillId="6" borderId="1" xfId="1" applyNumberFormat="1" applyFont="1" applyFill="1" applyBorder="1" applyAlignment="1">
      <alignment horizontal="right" wrapText="1"/>
    </xf>
    <xf numFmtId="166" fontId="50" fillId="0" borderId="1" xfId="1" applyNumberFormat="1" applyFont="1" applyBorder="1" applyAlignment="1">
      <alignment horizontal="right" wrapText="1"/>
    </xf>
    <xf numFmtId="0" fontId="48" fillId="0" borderId="1" xfId="0" applyFont="1" applyBorder="1" applyAlignment="1">
      <alignment horizontal="center" vertical="center" wrapText="1"/>
    </xf>
    <xf numFmtId="166" fontId="49" fillId="0" borderId="2" xfId="1" applyNumberFormat="1" applyFont="1" applyBorder="1" applyAlignment="1">
      <alignment horizontal="right"/>
    </xf>
    <xf numFmtId="0" fontId="49" fillId="0" borderId="2" xfId="0" applyFont="1" applyBorder="1" applyAlignment="1">
      <alignment wrapText="1"/>
    </xf>
    <xf numFmtId="170" fontId="49" fillId="0" borderId="2" xfId="1" applyNumberFormat="1" applyFont="1" applyBorder="1" applyAlignment="1">
      <alignment horizontal="right" wrapText="1"/>
    </xf>
    <xf numFmtId="170" fontId="50" fillId="0" borderId="2" xfId="1" applyNumberFormat="1" applyFont="1" applyBorder="1" applyAlignment="1">
      <alignment horizontal="right" wrapText="1"/>
    </xf>
    <xf numFmtId="170" fontId="50" fillId="6" borderId="2" xfId="1" applyNumberFormat="1" applyFont="1" applyFill="1" applyBorder="1" applyAlignment="1">
      <alignment horizontal="right" wrapText="1"/>
    </xf>
    <xf numFmtId="170" fontId="49" fillId="0" borderId="1" xfId="1" applyNumberFormat="1" applyFont="1" applyBorder="1" applyAlignment="1">
      <alignment horizontal="right" wrapText="1"/>
    </xf>
    <xf numFmtId="170" fontId="50" fillId="0" borderId="1" xfId="1" applyNumberFormat="1" applyFont="1" applyBorder="1" applyAlignment="1">
      <alignment horizontal="right" wrapText="1"/>
    </xf>
    <xf numFmtId="0" fontId="53" fillId="0" borderId="0" xfId="0" applyFont="1"/>
    <xf numFmtId="166" fontId="49" fillId="0" borderId="1" xfId="1" applyNumberFormat="1" applyFont="1" applyFill="1" applyBorder="1" applyAlignment="1">
      <alignment horizontal="right" wrapText="1"/>
    </xf>
    <xf numFmtId="0" fontId="48" fillId="0" borderId="1" xfId="0" applyFont="1" applyBorder="1" applyAlignment="1">
      <alignment horizontal="left" wrapText="1"/>
    </xf>
    <xf numFmtId="0" fontId="50" fillId="0" borderId="1" xfId="0" applyFont="1" applyBorder="1" applyAlignment="1">
      <alignment horizontal="center" vertical="center" wrapText="1"/>
    </xf>
    <xf numFmtId="167" fontId="50" fillId="0" borderId="1" xfId="1" applyNumberFormat="1" applyFont="1" applyBorder="1" applyAlignment="1">
      <alignment horizontal="center" vertical="center" wrapText="1"/>
    </xf>
    <xf numFmtId="0" fontId="54" fillId="0" borderId="1" xfId="0" applyFont="1" applyBorder="1" applyAlignment="1">
      <alignment horizontal="left"/>
    </xf>
    <xf numFmtId="0" fontId="55" fillId="5" borderId="1" xfId="0" applyFont="1" applyFill="1" applyBorder="1" applyAlignment="1">
      <alignment horizontal="left"/>
    </xf>
    <xf numFmtId="167" fontId="48" fillId="5" borderId="1" xfId="1" applyNumberFormat="1" applyFont="1" applyFill="1" applyBorder="1"/>
    <xf numFmtId="0" fontId="56" fillId="0" borderId="1" xfId="0" applyFont="1" applyBorder="1" applyAlignment="1">
      <alignment horizontal="left"/>
    </xf>
    <xf numFmtId="0" fontId="48" fillId="6" borderId="1" xfId="0" applyFont="1" applyFill="1" applyBorder="1" applyAlignment="1">
      <alignment horizontal="left"/>
    </xf>
    <xf numFmtId="167" fontId="48" fillId="6" borderId="1" xfId="1" applyNumberFormat="1" applyFont="1" applyFill="1" applyBorder="1"/>
    <xf numFmtId="0" fontId="56" fillId="0" borderId="2" xfId="0" applyFont="1" applyBorder="1" applyAlignment="1">
      <alignment horizontal="left"/>
    </xf>
    <xf numFmtId="167" fontId="48" fillId="6" borderId="3" xfId="1" applyNumberFormat="1" applyFont="1" applyFill="1" applyBorder="1"/>
    <xf numFmtId="0" fontId="52" fillId="0" borderId="8" xfId="0" applyFont="1" applyBorder="1" applyAlignment="1">
      <alignment horizontal="left"/>
    </xf>
    <xf numFmtId="167" fontId="52" fillId="0" borderId="8" xfId="1" applyNumberFormat="1" applyFont="1" applyBorder="1" applyAlignment="1">
      <alignment horizontal="center"/>
    </xf>
    <xf numFmtId="0" fontId="48" fillId="0" borderId="1" xfId="0" applyFont="1" applyBorder="1" applyAlignment="1">
      <alignment horizontal="left" vertical="center" wrapText="1"/>
    </xf>
    <xf numFmtId="167" fontId="48" fillId="0" borderId="1" xfId="1" applyNumberFormat="1" applyFont="1" applyBorder="1" applyAlignment="1">
      <alignment horizontal="center" vertical="center" wrapText="1"/>
    </xf>
    <xf numFmtId="0" fontId="48" fillId="6" borderId="3" xfId="0" applyFont="1" applyFill="1" applyBorder="1" applyAlignment="1">
      <alignment horizontal="left"/>
    </xf>
    <xf numFmtId="0" fontId="52" fillId="0" borderId="0" xfId="0" applyFont="1" applyAlignment="1">
      <alignment horizontal="left"/>
    </xf>
    <xf numFmtId="167" fontId="52" fillId="0" borderId="0" xfId="1" applyNumberFormat="1" applyFont="1" applyAlignment="1">
      <alignment horizontal="center"/>
    </xf>
    <xf numFmtId="0" fontId="48" fillId="0" borderId="2" xfId="2" applyFont="1" applyBorder="1" applyAlignment="1">
      <alignment horizontal="center" vertical="center" wrapText="1"/>
    </xf>
    <xf numFmtId="0" fontId="50" fillId="0" borderId="1" xfId="2" applyFont="1" applyBorder="1" applyAlignment="1">
      <alignment horizontal="center" vertical="center" wrapText="1"/>
    </xf>
    <xf numFmtId="167" fontId="56" fillId="0" borderId="41" xfId="1" applyNumberFormat="1" applyFont="1" applyBorder="1"/>
    <xf numFmtId="167" fontId="56" fillId="0" borderId="1" xfId="1" applyNumberFormat="1" applyFont="1" applyBorder="1"/>
    <xf numFmtId="167" fontId="56" fillId="0" borderId="2" xfId="1" applyNumberFormat="1" applyFont="1" applyBorder="1"/>
    <xf numFmtId="0" fontId="48" fillId="0" borderId="1" xfId="0" applyFont="1" applyBorder="1" applyAlignment="1">
      <alignment horizontal="center" vertical="center" wrapText="1"/>
    </xf>
    <xf numFmtId="166" fontId="50" fillId="5" borderId="1" xfId="1" applyNumberFormat="1" applyFont="1" applyFill="1" applyBorder="1" applyAlignment="1">
      <alignment horizontal="right" wrapText="1"/>
    </xf>
    <xf numFmtId="166" fontId="8" fillId="6" borderId="1" xfId="1" applyNumberFormat="1" applyFont="1" applyFill="1" applyBorder="1" applyAlignment="1">
      <alignment horizontal="right" wrapText="1"/>
    </xf>
    <xf numFmtId="166" fontId="50" fillId="0" borderId="1" xfId="1" applyNumberFormat="1" applyFont="1" applyFill="1" applyBorder="1" applyAlignment="1">
      <alignment horizontal="right" wrapText="1"/>
    </xf>
    <xf numFmtId="166" fontId="8" fillId="5" borderId="1" xfId="1" applyNumberFormat="1" applyFont="1" applyFill="1" applyBorder="1" applyAlignment="1">
      <alignment horizontal="right" wrapText="1"/>
    </xf>
    <xf numFmtId="0" fontId="57" fillId="0" borderId="8" xfId="0" applyFont="1" applyBorder="1" applyAlignment="1">
      <alignment horizontal="left"/>
    </xf>
    <xf numFmtId="0" fontId="57" fillId="0" borderId="0" xfId="0" applyFont="1" applyAlignment="1">
      <alignment horizontal="left"/>
    </xf>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48" fillId="6" borderId="4" xfId="0" applyFont="1" applyFill="1" applyBorder="1" applyAlignment="1">
      <alignment horizontal="left"/>
    </xf>
    <xf numFmtId="0" fontId="48" fillId="6" borderId="5" xfId="0" applyFont="1" applyFill="1" applyBorder="1" applyAlignment="1">
      <alignment horizontal="left"/>
    </xf>
    <xf numFmtId="0" fontId="48" fillId="6" borderId="6" xfId="0" applyFont="1" applyFill="1" applyBorder="1" applyAlignment="1">
      <alignment horizontal="left"/>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center" wrapText="1"/>
    </xf>
    <xf numFmtId="0" fontId="48" fillId="5" borderId="4" xfId="0" applyFont="1" applyFill="1" applyBorder="1" applyAlignment="1">
      <alignment horizontal="center"/>
    </xf>
    <xf numFmtId="0" fontId="48" fillId="5" borderId="5" xfId="0" applyFont="1" applyFill="1" applyBorder="1" applyAlignment="1">
      <alignment horizontal="center"/>
    </xf>
    <xf numFmtId="0" fontId="48" fillId="5" borderId="6" xfId="0" applyFont="1" applyFill="1" applyBorder="1" applyAlignment="1">
      <alignment horizontal="center"/>
    </xf>
    <xf numFmtId="0" fontId="41" fillId="0" borderId="7" xfId="0" applyFont="1" applyBorder="1" applyAlignment="1">
      <alignment horizontal="left"/>
    </xf>
    <xf numFmtId="0" fontId="42" fillId="0" borderId="7" xfId="0" applyFont="1" applyBorder="1" applyAlignment="1">
      <alignment horizontal="left"/>
    </xf>
    <xf numFmtId="0" fontId="48" fillId="6" borderId="1" xfId="0" applyFont="1" applyFill="1" applyBorder="1" applyAlignment="1">
      <alignment horizontal="left" wrapText="1"/>
    </xf>
    <xf numFmtId="0" fontId="48" fillId="5" borderId="1" xfId="0" applyFont="1" applyFill="1" applyBorder="1" applyAlignment="1">
      <alignment horizontal="center" wrapText="1"/>
    </xf>
    <xf numFmtId="0" fontId="50" fillId="5" borderId="1" xfId="0" applyFont="1" applyFill="1" applyBorder="1" applyAlignment="1">
      <alignment horizontal="center" wrapText="1"/>
    </xf>
    <xf numFmtId="0" fontId="51" fillId="0" borderId="0" xfId="0" applyFont="1" applyAlignment="1">
      <alignment horizontal="left" wrapText="1"/>
    </xf>
    <xf numFmtId="0" fontId="5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43" fillId="0" borderId="7" xfId="0" applyFont="1" applyBorder="1" applyAlignment="1">
      <alignment horizontal="left" wrapText="1"/>
    </xf>
    <xf numFmtId="0" fontId="52" fillId="0" borderId="0" xfId="0" applyFont="1" applyAlignment="1">
      <alignment horizontal="left"/>
    </xf>
    <xf numFmtId="0" fontId="52" fillId="0" borderId="0" xfId="0" applyFont="1" applyAlignment="1">
      <alignment horizontal="right"/>
    </xf>
    <xf numFmtId="0" fontId="18" fillId="6" borderId="4" xfId="0" applyFont="1" applyFill="1" applyBorder="1" applyAlignment="1">
      <alignment horizontal="left"/>
    </xf>
    <xf numFmtId="0" fontId="18" fillId="6" borderId="5" xfId="0" applyFont="1" applyFill="1" applyBorder="1" applyAlignment="1">
      <alignment horizontal="left"/>
    </xf>
    <xf numFmtId="0" fontId="18" fillId="6" borderId="6" xfId="0" applyFont="1" applyFill="1" applyBorder="1" applyAlignment="1">
      <alignment horizontal="left"/>
    </xf>
    <xf numFmtId="167" fontId="12" fillId="0" borderId="0" xfId="1" applyNumberFormat="1" applyFont="1" applyAlignment="1">
      <alignment horizontal="left"/>
    </xf>
    <xf numFmtId="167" fontId="11" fillId="6" borderId="4" xfId="1" applyNumberFormat="1" applyFont="1" applyFill="1" applyBorder="1" applyAlignment="1">
      <alignment horizontal="left"/>
    </xf>
    <xf numFmtId="167" fontId="11" fillId="6" borderId="5" xfId="1" applyNumberFormat="1" applyFont="1" applyFill="1" applyBorder="1" applyAlignment="1">
      <alignment horizontal="left"/>
    </xf>
    <xf numFmtId="167" fontId="11" fillId="6" borderId="6" xfId="1" applyNumberFormat="1" applyFont="1" applyFill="1" applyBorder="1" applyAlignment="1">
      <alignment horizontal="left"/>
    </xf>
    <xf numFmtId="167" fontId="12" fillId="0" borderId="0" xfId="1" applyNumberFormat="1" applyFont="1" applyBorder="1" applyAlignment="1">
      <alignment horizontal="right"/>
    </xf>
    <xf numFmtId="167" fontId="18" fillId="6" borderId="0" xfId="1" applyNumberFormat="1" applyFont="1" applyFill="1" applyAlignment="1">
      <alignment horizontal="center"/>
    </xf>
    <xf numFmtId="0" fontId="12" fillId="0" borderId="0" xfId="0" applyFont="1" applyAlignment="1">
      <alignment horizontal="right"/>
    </xf>
    <xf numFmtId="0" fontId="11" fillId="6" borderId="42" xfId="0" applyFont="1" applyFill="1" applyBorder="1" applyAlignment="1">
      <alignment horizontal="left"/>
    </xf>
    <xf numFmtId="0" fontId="11" fillId="6" borderId="8" xfId="0" applyFont="1" applyFill="1" applyBorder="1" applyAlignment="1">
      <alignment horizontal="left"/>
    </xf>
    <xf numFmtId="0" fontId="52" fillId="0" borderId="8" xfId="0" applyFont="1" applyBorder="1" applyAlignment="1">
      <alignment horizontal="left"/>
    </xf>
    <xf numFmtId="0" fontId="52" fillId="0" borderId="43" xfId="0" applyFont="1" applyBorder="1" applyAlignment="1">
      <alignment horizontal="left"/>
    </xf>
    <xf numFmtId="0" fontId="12" fillId="0" borderId="8" xfId="0" applyFont="1" applyBorder="1" applyAlignment="1">
      <alignment horizontal="left"/>
    </xf>
  </cellXfs>
  <cellStyles count="9">
    <cellStyle name="Comma" xfId="1" builtinId="3"/>
    <cellStyle name="Comma [0]" xfId="5" builtinId="6"/>
    <cellStyle name="Comma 2" xfId="3" xr:uid="{00000000-0005-0000-0000-000002000000}"/>
    <cellStyle name="Comma 3" xfId="7" xr:uid="{00000000-0005-0000-0000-000003000000}"/>
    <cellStyle name="Hyperlink" xfId="4" builtinId="8"/>
    <cellStyle name="Normal" xfId="0" builtinId="0"/>
    <cellStyle name="Normal 2" xfId="2" xr:uid="{00000000-0005-0000-0000-000006000000}"/>
    <cellStyle name="Normal 3" xfId="6" xr:uid="{00000000-0005-0000-0000-000007000000}"/>
    <cellStyle name="Percent" xfId="8" builtinId="5"/>
  </cellStyles>
  <dxfs count="0"/>
  <tableStyles count="0" defaultTableStyle="TableStyleMedium2" defaultPivotStyle="PivotStyleLight16"/>
  <colors>
    <mruColors>
      <color rgb="FFF0A73C"/>
      <color rgb="FFA2D668"/>
      <color rgb="FF76B531"/>
      <color rgb="FF946D20"/>
      <color rgb="FFC7932B"/>
      <color rgb="FFA87C24"/>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opLeftCell="A15" zoomScaleNormal="100" zoomScaleSheetLayoutView="100" workbookViewId="0">
      <selection activeCell="D24" sqref="D24"/>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146</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187</v>
      </c>
      <c r="F11" s="36" t="s">
        <v>147</v>
      </c>
      <c r="I11" s="26"/>
      <c r="J11" s="26"/>
    </row>
    <row r="12" spans="3:10" ht="20.149999999999999" customHeight="1" thickBot="1" x14ac:dyDescent="0.4">
      <c r="C12" s="25"/>
      <c r="D12" s="25"/>
      <c r="I12" s="26"/>
      <c r="J12" s="26"/>
    </row>
    <row r="13" spans="3:10" ht="20.149999999999999" customHeight="1" thickBot="1" x14ac:dyDescent="0.4">
      <c r="C13" s="25"/>
      <c r="D13" s="25"/>
      <c r="E13" s="35" t="s">
        <v>252</v>
      </c>
      <c r="F13" s="91">
        <v>3</v>
      </c>
      <c r="I13" s="26"/>
      <c r="J13" s="26"/>
    </row>
    <row r="14" spans="3:10" s="167" customFormat="1" ht="36.75" customHeight="1" thickBot="1" x14ac:dyDescent="0.4">
      <c r="C14" s="166"/>
      <c r="D14" s="166"/>
      <c r="I14" s="168"/>
      <c r="J14" s="168"/>
    </row>
    <row r="15" spans="3:10" ht="20.149999999999999" customHeight="1" thickBot="1" x14ac:dyDescent="0.4">
      <c r="C15" s="25"/>
      <c r="D15" s="25"/>
      <c r="E15" s="29" t="s">
        <v>150</v>
      </c>
      <c r="F15" s="91">
        <v>2021</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188</v>
      </c>
      <c r="F18" s="91" t="s">
        <v>265</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algorithmName="SHA-512" hashValue="C7AIqgmTyT+EIQ2xgysLn7WvgSdefs+vstROiVbibEhvoErL0W9794q9KiPDUoGmk6MLiAnhItb/tu6/A2rW9A==" saltValue="+Amet1OgJ5ViviYx4Magjw=="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1"/>
  <sheetViews>
    <sheetView showGridLines="0" zoomScale="80" zoomScaleNormal="80" workbookViewId="0">
      <selection activeCell="B37" sqref="A37:XFD37"/>
    </sheetView>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288" t="s">
        <v>272</v>
      </c>
      <c r="C3" s="288"/>
      <c r="D3" s="288"/>
      <c r="E3" s="288"/>
      <c r="F3" s="288"/>
      <c r="G3" s="288"/>
      <c r="H3" s="288"/>
      <c r="I3" s="288"/>
      <c r="J3" s="288"/>
      <c r="K3" s="288"/>
      <c r="L3" s="288"/>
      <c r="M3" s="288"/>
      <c r="N3" s="288"/>
      <c r="O3" s="288"/>
      <c r="P3" s="288"/>
      <c r="Q3" s="288"/>
    </row>
    <row r="4" spans="2:17" s="13" customFormat="1" ht="28"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26.25" customHeight="1" x14ac:dyDescent="0.3">
      <c r="B5" s="280" t="s">
        <v>16</v>
      </c>
      <c r="C5" s="281"/>
      <c r="D5" s="281"/>
      <c r="E5" s="281"/>
      <c r="F5" s="281"/>
      <c r="G5" s="281"/>
      <c r="H5" s="281"/>
      <c r="I5" s="281"/>
      <c r="J5" s="281"/>
      <c r="K5" s="281"/>
      <c r="L5" s="281"/>
      <c r="M5" s="281"/>
      <c r="N5" s="281"/>
      <c r="O5" s="281"/>
      <c r="P5" s="281"/>
      <c r="Q5" s="282"/>
    </row>
    <row r="6" spans="2:17" ht="26.25" customHeight="1" x14ac:dyDescent="0.3">
      <c r="B6" s="7" t="s">
        <v>256</v>
      </c>
      <c r="C6" s="131">
        <v>308169</v>
      </c>
      <c r="D6" s="131">
        <v>1427247</v>
      </c>
      <c r="E6" s="131">
        <v>663841</v>
      </c>
      <c r="F6" s="131">
        <v>0</v>
      </c>
      <c r="G6" s="131">
        <v>1103057</v>
      </c>
      <c r="H6" s="131">
        <v>692057</v>
      </c>
      <c r="I6" s="131">
        <v>0</v>
      </c>
      <c r="J6" s="131">
        <v>0</v>
      </c>
      <c r="K6" s="131">
        <v>0</v>
      </c>
      <c r="L6" s="131">
        <v>71408</v>
      </c>
      <c r="M6" s="131">
        <v>157660</v>
      </c>
      <c r="N6" s="131">
        <v>70886</v>
      </c>
      <c r="O6" s="131">
        <v>0</v>
      </c>
      <c r="P6" s="131">
        <v>72807</v>
      </c>
      <c r="Q6" s="132">
        <v>48963</v>
      </c>
    </row>
    <row r="7" spans="2:17" ht="26.25" customHeight="1" x14ac:dyDescent="0.3">
      <c r="B7" s="4" t="s">
        <v>51</v>
      </c>
      <c r="C7" s="131">
        <v>-173384</v>
      </c>
      <c r="D7" s="131">
        <v>768494</v>
      </c>
      <c r="E7" s="131">
        <v>349467</v>
      </c>
      <c r="F7" s="131">
        <v>0</v>
      </c>
      <c r="G7" s="131">
        <v>156204</v>
      </c>
      <c r="H7" s="131">
        <v>237557</v>
      </c>
      <c r="I7" s="131">
        <v>0</v>
      </c>
      <c r="J7" s="131">
        <v>0</v>
      </c>
      <c r="K7" s="131">
        <v>0</v>
      </c>
      <c r="L7" s="131">
        <v>49869</v>
      </c>
      <c r="M7" s="131">
        <v>80489</v>
      </c>
      <c r="N7" s="131">
        <v>19114</v>
      </c>
      <c r="O7" s="131">
        <v>1474</v>
      </c>
      <c r="P7" s="131">
        <v>-4094</v>
      </c>
      <c r="Q7" s="132">
        <v>-170098</v>
      </c>
    </row>
    <row r="8" spans="2:17" ht="26.25" customHeight="1" x14ac:dyDescent="0.3">
      <c r="B8" s="4" t="s">
        <v>148</v>
      </c>
      <c r="C8" s="131">
        <v>1915747</v>
      </c>
      <c r="D8" s="131">
        <v>1441868</v>
      </c>
      <c r="E8" s="131">
        <v>598718</v>
      </c>
      <c r="F8" s="131">
        <v>0</v>
      </c>
      <c r="G8" s="131">
        <v>-309100</v>
      </c>
      <c r="H8" s="131">
        <v>-19095</v>
      </c>
      <c r="I8" s="131">
        <v>0</v>
      </c>
      <c r="J8" s="131">
        <v>0</v>
      </c>
      <c r="K8" s="131">
        <v>0</v>
      </c>
      <c r="L8" s="131">
        <v>-20058</v>
      </c>
      <c r="M8" s="131">
        <v>272451</v>
      </c>
      <c r="N8" s="131">
        <v>49980</v>
      </c>
      <c r="O8" s="131">
        <v>932</v>
      </c>
      <c r="P8" s="131">
        <v>-630600</v>
      </c>
      <c r="Q8" s="132">
        <v>2960815</v>
      </c>
    </row>
    <row r="9" spans="2:17" ht="26.25" customHeight="1" x14ac:dyDescent="0.3">
      <c r="B9" s="4" t="s">
        <v>52</v>
      </c>
      <c r="C9" s="131">
        <v>0</v>
      </c>
      <c r="D9" s="131">
        <v>220726</v>
      </c>
      <c r="E9" s="131">
        <v>177784</v>
      </c>
      <c r="F9" s="131">
        <v>0</v>
      </c>
      <c r="G9" s="131">
        <v>0</v>
      </c>
      <c r="H9" s="131">
        <v>81860</v>
      </c>
      <c r="I9" s="131">
        <v>0</v>
      </c>
      <c r="J9" s="131">
        <v>0</v>
      </c>
      <c r="K9" s="131">
        <v>0</v>
      </c>
      <c r="L9" s="131">
        <v>23366</v>
      </c>
      <c r="M9" s="131">
        <v>0</v>
      </c>
      <c r="N9" s="131">
        <v>0</v>
      </c>
      <c r="O9" s="131">
        <v>0</v>
      </c>
      <c r="P9" s="131">
        <v>0</v>
      </c>
      <c r="Q9" s="132">
        <v>72558</v>
      </c>
    </row>
    <row r="10" spans="2:17" ht="26.25" customHeight="1" x14ac:dyDescent="0.3">
      <c r="B10" s="4" t="s">
        <v>53</v>
      </c>
      <c r="C10" s="131">
        <v>-285199</v>
      </c>
      <c r="D10" s="131">
        <v>689822</v>
      </c>
      <c r="E10" s="131">
        <v>400460</v>
      </c>
      <c r="F10" s="131">
        <v>0</v>
      </c>
      <c r="G10" s="131">
        <v>291966</v>
      </c>
      <c r="H10" s="131">
        <v>441643</v>
      </c>
      <c r="I10" s="131">
        <v>0</v>
      </c>
      <c r="J10" s="131">
        <v>0</v>
      </c>
      <c r="K10" s="131">
        <v>0</v>
      </c>
      <c r="L10" s="131">
        <v>-4329</v>
      </c>
      <c r="M10" s="131">
        <v>157904</v>
      </c>
      <c r="N10" s="131">
        <v>68044</v>
      </c>
      <c r="O10" s="131">
        <v>0</v>
      </c>
      <c r="P10" s="131">
        <v>0</v>
      </c>
      <c r="Q10" s="132">
        <v>-411912</v>
      </c>
    </row>
    <row r="11" spans="2:17" ht="26.25" customHeight="1" x14ac:dyDescent="0.3">
      <c r="B11" s="4" t="s">
        <v>22</v>
      </c>
      <c r="C11" s="131">
        <v>40428</v>
      </c>
      <c r="D11" s="131">
        <v>22197</v>
      </c>
      <c r="E11" s="131">
        <v>22197</v>
      </c>
      <c r="F11" s="131">
        <v>0</v>
      </c>
      <c r="G11" s="131">
        <v>0</v>
      </c>
      <c r="H11" s="131">
        <v>18767</v>
      </c>
      <c r="I11" s="131">
        <v>0</v>
      </c>
      <c r="J11" s="131">
        <v>0</v>
      </c>
      <c r="K11" s="131">
        <v>0</v>
      </c>
      <c r="L11" s="131">
        <v>2308</v>
      </c>
      <c r="M11" s="131">
        <v>1940</v>
      </c>
      <c r="N11" s="131">
        <v>2308</v>
      </c>
      <c r="O11" s="131">
        <v>0</v>
      </c>
      <c r="P11" s="131">
        <v>0</v>
      </c>
      <c r="Q11" s="132">
        <v>41917</v>
      </c>
    </row>
    <row r="12" spans="2:17" ht="26.25" customHeight="1" x14ac:dyDescent="0.3">
      <c r="B12" s="4" t="s">
        <v>55</v>
      </c>
      <c r="C12" s="131">
        <v>8935</v>
      </c>
      <c r="D12" s="131">
        <v>43205</v>
      </c>
      <c r="E12" s="131">
        <v>5821</v>
      </c>
      <c r="F12" s="131">
        <v>0</v>
      </c>
      <c r="G12" s="131">
        <v>795</v>
      </c>
      <c r="H12" s="131">
        <v>1595</v>
      </c>
      <c r="I12" s="131">
        <v>0</v>
      </c>
      <c r="J12" s="131">
        <v>0</v>
      </c>
      <c r="K12" s="131">
        <v>0</v>
      </c>
      <c r="L12" s="131">
        <v>-8299</v>
      </c>
      <c r="M12" s="131">
        <v>7580</v>
      </c>
      <c r="N12" s="131">
        <v>866</v>
      </c>
      <c r="O12" s="131">
        <v>0</v>
      </c>
      <c r="P12" s="131">
        <v>0</v>
      </c>
      <c r="Q12" s="132">
        <v>14746</v>
      </c>
    </row>
    <row r="13" spans="2:17" ht="26.25" customHeight="1" x14ac:dyDescent="0.3">
      <c r="B13" s="4" t="s">
        <v>263</v>
      </c>
      <c r="C13" s="131">
        <v>890603</v>
      </c>
      <c r="D13" s="131">
        <v>434360</v>
      </c>
      <c r="E13" s="131">
        <v>356467</v>
      </c>
      <c r="F13" s="131">
        <v>0</v>
      </c>
      <c r="G13" s="131">
        <v>208430</v>
      </c>
      <c r="H13" s="131">
        <v>231516</v>
      </c>
      <c r="I13" s="131">
        <v>0</v>
      </c>
      <c r="J13" s="131">
        <v>0</v>
      </c>
      <c r="K13" s="131">
        <v>0</v>
      </c>
      <c r="L13" s="131">
        <v>-1891</v>
      </c>
      <c r="M13" s="131">
        <v>133325</v>
      </c>
      <c r="N13" s="131">
        <v>8258</v>
      </c>
      <c r="O13" s="131">
        <v>0</v>
      </c>
      <c r="P13" s="131">
        <v>1776</v>
      </c>
      <c r="Q13" s="132">
        <v>890603</v>
      </c>
    </row>
    <row r="14" spans="2:17" ht="26.25" customHeight="1" x14ac:dyDescent="0.3">
      <c r="B14" s="4" t="s">
        <v>56</v>
      </c>
      <c r="C14" s="131">
        <v>195505</v>
      </c>
      <c r="D14" s="131">
        <v>346220</v>
      </c>
      <c r="E14" s="131">
        <v>169401</v>
      </c>
      <c r="F14" s="131">
        <v>0</v>
      </c>
      <c r="G14" s="131">
        <v>58628</v>
      </c>
      <c r="H14" s="131">
        <v>59104</v>
      </c>
      <c r="I14" s="131">
        <v>0</v>
      </c>
      <c r="J14" s="131">
        <v>0</v>
      </c>
      <c r="K14" s="131">
        <v>0</v>
      </c>
      <c r="L14" s="131">
        <v>-25704</v>
      </c>
      <c r="M14" s="131">
        <v>67293</v>
      </c>
      <c r="N14" s="131">
        <v>16960</v>
      </c>
      <c r="O14" s="131">
        <v>0</v>
      </c>
      <c r="P14" s="131">
        <v>15300</v>
      </c>
      <c r="Q14" s="132">
        <v>265873</v>
      </c>
    </row>
    <row r="15" spans="2:17" ht="26.25" customHeight="1" x14ac:dyDescent="0.3">
      <c r="B15" s="4" t="s">
        <v>57</v>
      </c>
      <c r="C15" s="131">
        <v>211885</v>
      </c>
      <c r="D15" s="131">
        <v>799306</v>
      </c>
      <c r="E15" s="131">
        <v>433059</v>
      </c>
      <c r="F15" s="131">
        <v>0</v>
      </c>
      <c r="G15" s="131">
        <v>296250</v>
      </c>
      <c r="H15" s="131">
        <v>407277</v>
      </c>
      <c r="I15" s="131">
        <v>0</v>
      </c>
      <c r="J15" s="131">
        <v>0</v>
      </c>
      <c r="K15" s="131">
        <v>0</v>
      </c>
      <c r="L15" s="131">
        <v>61476</v>
      </c>
      <c r="M15" s="131">
        <v>111004</v>
      </c>
      <c r="N15" s="131">
        <v>282808</v>
      </c>
      <c r="O15" s="131">
        <v>2223</v>
      </c>
      <c r="P15" s="131">
        <v>129199</v>
      </c>
      <c r="Q15" s="132">
        <v>216573</v>
      </c>
    </row>
    <row r="16" spans="2:17" ht="26.25" customHeight="1" x14ac:dyDescent="0.3">
      <c r="B16" s="4" t="s">
        <v>58</v>
      </c>
      <c r="C16" s="131">
        <v>64892</v>
      </c>
      <c r="D16" s="131">
        <v>47996</v>
      </c>
      <c r="E16" s="131">
        <v>17068</v>
      </c>
      <c r="F16" s="131">
        <v>0</v>
      </c>
      <c r="G16" s="131">
        <v>16818</v>
      </c>
      <c r="H16" s="131">
        <v>20670</v>
      </c>
      <c r="I16" s="131">
        <v>0</v>
      </c>
      <c r="J16" s="131">
        <v>0</v>
      </c>
      <c r="K16" s="131">
        <v>0</v>
      </c>
      <c r="L16" s="131">
        <v>2332</v>
      </c>
      <c r="M16" s="131">
        <v>2684</v>
      </c>
      <c r="N16" s="131">
        <v>12258</v>
      </c>
      <c r="O16" s="131">
        <v>0</v>
      </c>
      <c r="P16" s="131">
        <v>0</v>
      </c>
      <c r="Q16" s="132">
        <v>68533</v>
      </c>
    </row>
    <row r="17" spans="2:17" ht="26.25" customHeight="1" x14ac:dyDescent="0.3">
      <c r="B17" s="4" t="s">
        <v>131</v>
      </c>
      <c r="C17" s="131">
        <v>181</v>
      </c>
      <c r="D17" s="131">
        <v>103235</v>
      </c>
      <c r="E17" s="131">
        <v>91374</v>
      </c>
      <c r="F17" s="131">
        <v>0</v>
      </c>
      <c r="G17" s="131">
        <v>9271</v>
      </c>
      <c r="H17" s="131">
        <v>9271</v>
      </c>
      <c r="I17" s="131">
        <v>0</v>
      </c>
      <c r="J17" s="131">
        <v>0</v>
      </c>
      <c r="K17" s="131">
        <v>0</v>
      </c>
      <c r="L17" s="131">
        <v>4392</v>
      </c>
      <c r="M17" s="131">
        <v>21640</v>
      </c>
      <c r="N17" s="131">
        <v>15008</v>
      </c>
      <c r="O17" s="131">
        <v>0</v>
      </c>
      <c r="P17" s="131">
        <v>0</v>
      </c>
      <c r="Q17" s="132">
        <v>71260</v>
      </c>
    </row>
    <row r="18" spans="2:17" ht="26.25" customHeight="1" x14ac:dyDescent="0.3">
      <c r="B18" s="4" t="s">
        <v>253</v>
      </c>
      <c r="C18" s="131">
        <v>0</v>
      </c>
      <c r="D18" s="131">
        <v>0</v>
      </c>
      <c r="E18" s="131">
        <v>0</v>
      </c>
      <c r="F18" s="131">
        <v>0</v>
      </c>
      <c r="G18" s="131">
        <v>0</v>
      </c>
      <c r="H18" s="131">
        <v>0</v>
      </c>
      <c r="I18" s="131">
        <v>0</v>
      </c>
      <c r="J18" s="131">
        <v>0</v>
      </c>
      <c r="K18" s="131">
        <v>0</v>
      </c>
      <c r="L18" s="131">
        <v>0</v>
      </c>
      <c r="M18" s="131">
        <v>0</v>
      </c>
      <c r="N18" s="131">
        <v>0</v>
      </c>
      <c r="O18" s="131">
        <v>0</v>
      </c>
      <c r="P18" s="131">
        <v>0</v>
      </c>
      <c r="Q18" s="132">
        <v>0</v>
      </c>
    </row>
    <row r="19" spans="2:17" ht="26.25" customHeight="1" x14ac:dyDescent="0.3">
      <c r="B19" s="4" t="s">
        <v>136</v>
      </c>
      <c r="C19" s="131">
        <v>296783</v>
      </c>
      <c r="D19" s="131">
        <v>345884</v>
      </c>
      <c r="E19" s="131">
        <v>274385</v>
      </c>
      <c r="F19" s="131">
        <v>0</v>
      </c>
      <c r="G19" s="131">
        <v>203681</v>
      </c>
      <c r="H19" s="131">
        <v>266922</v>
      </c>
      <c r="I19" s="131">
        <v>0</v>
      </c>
      <c r="J19" s="131">
        <v>0</v>
      </c>
      <c r="K19" s="131">
        <v>0</v>
      </c>
      <c r="L19" s="131">
        <v>27645</v>
      </c>
      <c r="M19" s="131">
        <v>166986</v>
      </c>
      <c r="N19" s="131">
        <v>41552</v>
      </c>
      <c r="O19" s="131">
        <v>0</v>
      </c>
      <c r="P19" s="131">
        <v>0</v>
      </c>
      <c r="Q19" s="132">
        <v>151167</v>
      </c>
    </row>
    <row r="20" spans="2:17" ht="26.25" customHeight="1" x14ac:dyDescent="0.3">
      <c r="B20" s="4" t="s">
        <v>35</v>
      </c>
      <c r="C20" s="131">
        <v>-25157</v>
      </c>
      <c r="D20" s="131">
        <v>199484</v>
      </c>
      <c r="E20" s="131">
        <v>95843</v>
      </c>
      <c r="F20" s="131">
        <v>0</v>
      </c>
      <c r="G20" s="131">
        <v>168122</v>
      </c>
      <c r="H20" s="131">
        <v>168122</v>
      </c>
      <c r="I20" s="131">
        <v>0</v>
      </c>
      <c r="J20" s="131">
        <v>0</v>
      </c>
      <c r="K20" s="131">
        <v>0</v>
      </c>
      <c r="L20" s="131">
        <v>-6969</v>
      </c>
      <c r="M20" s="131">
        <v>21541</v>
      </c>
      <c r="N20" s="131">
        <v>329</v>
      </c>
      <c r="O20" s="131">
        <v>0</v>
      </c>
      <c r="P20" s="131">
        <v>0</v>
      </c>
      <c r="Q20" s="132">
        <v>-111678</v>
      </c>
    </row>
    <row r="21" spans="2:17" ht="26.25" customHeight="1" x14ac:dyDescent="0.3">
      <c r="B21" s="118" t="s">
        <v>191</v>
      </c>
      <c r="C21" s="131">
        <v>118948</v>
      </c>
      <c r="D21" s="131">
        <v>179201</v>
      </c>
      <c r="E21" s="131">
        <v>74899</v>
      </c>
      <c r="F21" s="131">
        <v>0</v>
      </c>
      <c r="G21" s="131">
        <v>92584</v>
      </c>
      <c r="H21" s="131">
        <v>127858</v>
      </c>
      <c r="I21" s="131">
        <v>0</v>
      </c>
      <c r="J21" s="131">
        <v>0</v>
      </c>
      <c r="K21" s="131">
        <v>0</v>
      </c>
      <c r="L21" s="131">
        <v>-719</v>
      </c>
      <c r="M21" s="131">
        <v>72523</v>
      </c>
      <c r="N21" s="131">
        <v>59874</v>
      </c>
      <c r="O21" s="131">
        <v>0</v>
      </c>
      <c r="P21" s="131">
        <v>-64692</v>
      </c>
      <c r="Q21" s="132">
        <v>118751</v>
      </c>
    </row>
    <row r="22" spans="2:17" ht="26.25" customHeight="1" x14ac:dyDescent="0.3">
      <c r="B22" s="4" t="s">
        <v>59</v>
      </c>
      <c r="C22" s="131">
        <v>216998</v>
      </c>
      <c r="D22" s="131">
        <v>365185</v>
      </c>
      <c r="E22" s="131">
        <v>268796</v>
      </c>
      <c r="F22" s="131">
        <v>0</v>
      </c>
      <c r="G22" s="131">
        <v>209607</v>
      </c>
      <c r="H22" s="131">
        <v>239479</v>
      </c>
      <c r="I22" s="131">
        <v>0</v>
      </c>
      <c r="J22" s="131">
        <v>0</v>
      </c>
      <c r="K22" s="131">
        <v>0</v>
      </c>
      <c r="L22" s="131">
        <v>34189</v>
      </c>
      <c r="M22" s="131">
        <v>67796</v>
      </c>
      <c r="N22" s="131">
        <v>45165</v>
      </c>
      <c r="O22" s="131">
        <v>744</v>
      </c>
      <c r="P22" s="131">
        <v>-207272</v>
      </c>
      <c r="Q22" s="132">
        <v>396023</v>
      </c>
    </row>
    <row r="23" spans="2:17" ht="26.25" customHeight="1" x14ac:dyDescent="0.3">
      <c r="B23" s="4" t="s">
        <v>60</v>
      </c>
      <c r="C23" s="131">
        <v>1653818</v>
      </c>
      <c r="D23" s="131">
        <v>1039342</v>
      </c>
      <c r="E23" s="131">
        <v>600074</v>
      </c>
      <c r="F23" s="131">
        <v>0</v>
      </c>
      <c r="G23" s="131">
        <v>541633</v>
      </c>
      <c r="H23" s="131">
        <v>430662</v>
      </c>
      <c r="I23" s="131">
        <v>0</v>
      </c>
      <c r="J23" s="131">
        <v>0</v>
      </c>
      <c r="K23" s="131">
        <v>0</v>
      </c>
      <c r="L23" s="131">
        <v>132853</v>
      </c>
      <c r="M23" s="131">
        <v>107486</v>
      </c>
      <c r="N23" s="131">
        <v>22984</v>
      </c>
      <c r="O23" s="131">
        <v>0</v>
      </c>
      <c r="P23" s="131">
        <v>-153949</v>
      </c>
      <c r="Q23" s="132">
        <v>1759825</v>
      </c>
    </row>
    <row r="24" spans="2:17" ht="26.25" customHeight="1" x14ac:dyDescent="0.3">
      <c r="B24" s="4" t="s">
        <v>134</v>
      </c>
      <c r="C24" s="131">
        <v>67767</v>
      </c>
      <c r="D24" s="131">
        <v>401731</v>
      </c>
      <c r="E24" s="131">
        <v>305963</v>
      </c>
      <c r="F24" s="131">
        <v>23886</v>
      </c>
      <c r="G24" s="131">
        <v>65192</v>
      </c>
      <c r="H24" s="131">
        <v>65192</v>
      </c>
      <c r="I24" s="131">
        <v>0</v>
      </c>
      <c r="J24" s="131">
        <v>0</v>
      </c>
      <c r="K24" s="131">
        <v>0</v>
      </c>
      <c r="L24" s="131">
        <v>21835</v>
      </c>
      <c r="M24" s="131">
        <v>208587</v>
      </c>
      <c r="N24" s="131">
        <v>13152</v>
      </c>
      <c r="O24" s="131">
        <v>688</v>
      </c>
      <c r="P24" s="131">
        <v>0</v>
      </c>
      <c r="Q24" s="132">
        <v>114465</v>
      </c>
    </row>
    <row r="25" spans="2:17" ht="26.25" customHeight="1" x14ac:dyDescent="0.3">
      <c r="B25" s="4" t="s">
        <v>135</v>
      </c>
      <c r="C25" s="131">
        <v>0</v>
      </c>
      <c r="D25" s="131">
        <v>0</v>
      </c>
      <c r="E25" s="131">
        <v>0</v>
      </c>
      <c r="F25" s="131">
        <v>0</v>
      </c>
      <c r="G25" s="131">
        <v>0</v>
      </c>
      <c r="H25" s="131">
        <v>0</v>
      </c>
      <c r="I25" s="131">
        <v>0</v>
      </c>
      <c r="J25" s="131">
        <v>0</v>
      </c>
      <c r="K25" s="131">
        <v>0</v>
      </c>
      <c r="L25" s="131">
        <v>0</v>
      </c>
      <c r="M25" s="131">
        <v>0</v>
      </c>
      <c r="N25" s="131">
        <v>0</v>
      </c>
      <c r="O25" s="131">
        <v>0</v>
      </c>
      <c r="P25" s="131">
        <v>0</v>
      </c>
      <c r="Q25" s="132">
        <v>0</v>
      </c>
    </row>
    <row r="26" spans="2:17" ht="26.25" customHeight="1" x14ac:dyDescent="0.3">
      <c r="B26" s="4" t="s">
        <v>149</v>
      </c>
      <c r="C26" s="131">
        <v>62960</v>
      </c>
      <c r="D26" s="131">
        <v>951424</v>
      </c>
      <c r="E26" s="131">
        <v>430217</v>
      </c>
      <c r="F26" s="131">
        <v>0</v>
      </c>
      <c r="G26" s="131">
        <v>413945</v>
      </c>
      <c r="H26" s="131">
        <v>238128</v>
      </c>
      <c r="I26" s="131">
        <v>0</v>
      </c>
      <c r="J26" s="131">
        <v>0</v>
      </c>
      <c r="K26" s="131">
        <v>0</v>
      </c>
      <c r="L26" s="131">
        <v>43494</v>
      </c>
      <c r="M26" s="131">
        <v>95825</v>
      </c>
      <c r="N26" s="131">
        <v>17544</v>
      </c>
      <c r="O26" s="131">
        <v>0</v>
      </c>
      <c r="P26" s="131">
        <v>0</v>
      </c>
      <c r="Q26" s="132">
        <v>133274</v>
      </c>
    </row>
    <row r="27" spans="2:17" ht="26.25" customHeight="1" x14ac:dyDescent="0.3">
      <c r="B27" s="4" t="s">
        <v>61</v>
      </c>
      <c r="C27" s="131">
        <v>115780</v>
      </c>
      <c r="D27" s="131">
        <v>215178</v>
      </c>
      <c r="E27" s="131">
        <v>117113</v>
      </c>
      <c r="F27" s="131">
        <v>0</v>
      </c>
      <c r="G27" s="131">
        <v>128390</v>
      </c>
      <c r="H27" s="131">
        <v>58328</v>
      </c>
      <c r="I27" s="131">
        <v>0</v>
      </c>
      <c r="J27" s="131">
        <v>0</v>
      </c>
      <c r="K27" s="131">
        <v>0</v>
      </c>
      <c r="L27" s="131">
        <v>-17078</v>
      </c>
      <c r="M27" s="131">
        <v>35326</v>
      </c>
      <c r="N27" s="131">
        <v>24440</v>
      </c>
      <c r="O27" s="131">
        <v>0</v>
      </c>
      <c r="P27" s="131">
        <v>0</v>
      </c>
      <c r="Q27" s="132">
        <v>180758</v>
      </c>
    </row>
    <row r="28" spans="2:17" ht="26.25" customHeight="1" x14ac:dyDescent="0.3">
      <c r="B28" s="4" t="s">
        <v>62</v>
      </c>
      <c r="C28" s="131">
        <v>-29767</v>
      </c>
      <c r="D28" s="131">
        <v>46955</v>
      </c>
      <c r="E28" s="131">
        <v>22424</v>
      </c>
      <c r="F28" s="131">
        <v>0</v>
      </c>
      <c r="G28" s="131">
        <v>57804</v>
      </c>
      <c r="H28" s="131">
        <v>19853</v>
      </c>
      <c r="I28" s="131">
        <v>0</v>
      </c>
      <c r="J28" s="131">
        <v>0</v>
      </c>
      <c r="K28" s="131">
        <v>0</v>
      </c>
      <c r="L28" s="131">
        <v>-2584</v>
      </c>
      <c r="M28" s="131">
        <v>18289</v>
      </c>
      <c r="N28" s="131">
        <v>8156</v>
      </c>
      <c r="O28" s="131">
        <v>0</v>
      </c>
      <c r="P28" s="131">
        <v>-12959</v>
      </c>
      <c r="Q28" s="132">
        <v>-21786</v>
      </c>
    </row>
    <row r="29" spans="2:17" ht="26.25" customHeight="1" x14ac:dyDescent="0.3">
      <c r="B29" s="4" t="s">
        <v>63</v>
      </c>
      <c r="C29" s="131">
        <v>1709680</v>
      </c>
      <c r="D29" s="131">
        <v>668850</v>
      </c>
      <c r="E29" s="131">
        <v>240968</v>
      </c>
      <c r="F29" s="131">
        <v>0</v>
      </c>
      <c r="G29" s="131">
        <v>373777</v>
      </c>
      <c r="H29" s="131">
        <v>237990</v>
      </c>
      <c r="I29" s="131">
        <v>0</v>
      </c>
      <c r="J29" s="131">
        <v>0</v>
      </c>
      <c r="K29" s="131">
        <v>0</v>
      </c>
      <c r="L29" s="131">
        <v>111504</v>
      </c>
      <c r="M29" s="131">
        <v>172541</v>
      </c>
      <c r="N29" s="131">
        <v>31680</v>
      </c>
      <c r="O29" s="131">
        <v>0</v>
      </c>
      <c r="P29" s="131">
        <v>0</v>
      </c>
      <c r="Q29" s="132">
        <v>1460293</v>
      </c>
    </row>
    <row r="30" spans="2:17" ht="26.25" customHeight="1" x14ac:dyDescent="0.3">
      <c r="B30" s="56" t="s">
        <v>45</v>
      </c>
      <c r="C30" s="133">
        <f t="shared" ref="C30:Q30" si="0">SUM(C6:C29)</f>
        <v>7365572</v>
      </c>
      <c r="D30" s="133">
        <f t="shared" si="0"/>
        <v>10757910</v>
      </c>
      <c r="E30" s="133">
        <f t="shared" si="0"/>
        <v>5716339</v>
      </c>
      <c r="F30" s="133">
        <f t="shared" si="0"/>
        <v>23886</v>
      </c>
      <c r="G30" s="133">
        <f t="shared" si="0"/>
        <v>4087054</v>
      </c>
      <c r="H30" s="133">
        <f t="shared" si="0"/>
        <v>4034756</v>
      </c>
      <c r="I30" s="133">
        <f t="shared" si="0"/>
        <v>0</v>
      </c>
      <c r="J30" s="133">
        <f t="shared" si="0"/>
        <v>0</v>
      </c>
      <c r="K30" s="133">
        <f t="shared" si="0"/>
        <v>0</v>
      </c>
      <c r="L30" s="133">
        <f t="shared" si="0"/>
        <v>499040</v>
      </c>
      <c r="M30" s="133">
        <f t="shared" si="0"/>
        <v>1980870</v>
      </c>
      <c r="N30" s="133">
        <f t="shared" si="0"/>
        <v>811366</v>
      </c>
      <c r="O30" s="133">
        <f t="shared" si="0"/>
        <v>6061</v>
      </c>
      <c r="P30" s="134">
        <f t="shared" si="0"/>
        <v>-854484</v>
      </c>
      <c r="Q30" s="133">
        <f t="shared" si="0"/>
        <v>8250923</v>
      </c>
    </row>
    <row r="31" spans="2:17" ht="26.25" customHeight="1" x14ac:dyDescent="0.3">
      <c r="B31" s="280" t="s">
        <v>46</v>
      </c>
      <c r="C31" s="281"/>
      <c r="D31" s="281"/>
      <c r="E31" s="281"/>
      <c r="F31" s="281"/>
      <c r="G31" s="281"/>
      <c r="H31" s="281"/>
      <c r="I31" s="281"/>
      <c r="J31" s="281"/>
      <c r="K31" s="281"/>
      <c r="L31" s="281"/>
      <c r="M31" s="281"/>
      <c r="N31" s="281"/>
      <c r="O31" s="281"/>
      <c r="P31" s="281"/>
      <c r="Q31" s="282"/>
    </row>
    <row r="32" spans="2:17" ht="26.25" customHeight="1" x14ac:dyDescent="0.3">
      <c r="B32" s="4" t="s">
        <v>47</v>
      </c>
      <c r="C32" s="131">
        <v>0</v>
      </c>
      <c r="D32" s="131">
        <v>122253</v>
      </c>
      <c r="E32" s="131">
        <v>100991</v>
      </c>
      <c r="F32" s="131">
        <v>0</v>
      </c>
      <c r="G32" s="131">
        <v>171296</v>
      </c>
      <c r="H32" s="131">
        <v>300670</v>
      </c>
      <c r="I32" s="131">
        <v>0</v>
      </c>
      <c r="J32" s="131">
        <v>0</v>
      </c>
      <c r="K32" s="131">
        <v>0</v>
      </c>
      <c r="L32" s="131">
        <v>23024</v>
      </c>
      <c r="M32" s="131">
        <v>9686</v>
      </c>
      <c r="N32" s="131">
        <v>90866</v>
      </c>
      <c r="O32" s="131">
        <v>0</v>
      </c>
      <c r="P32" s="131">
        <v>0</v>
      </c>
      <c r="Q32" s="132">
        <v>-141524</v>
      </c>
    </row>
    <row r="33" spans="2:18" ht="26.25" customHeight="1" x14ac:dyDescent="0.3">
      <c r="B33" s="4" t="s">
        <v>78</v>
      </c>
      <c r="C33" s="131">
        <v>0</v>
      </c>
      <c r="D33" s="131">
        <v>884241</v>
      </c>
      <c r="E33" s="131">
        <v>685774</v>
      </c>
      <c r="F33" s="131">
        <v>-71614</v>
      </c>
      <c r="G33" s="131">
        <v>597043</v>
      </c>
      <c r="H33" s="131">
        <v>777443</v>
      </c>
      <c r="I33" s="131">
        <v>0</v>
      </c>
      <c r="J33" s="131">
        <v>0</v>
      </c>
      <c r="K33" s="131">
        <v>0</v>
      </c>
      <c r="L33" s="131">
        <v>175198</v>
      </c>
      <c r="M33" s="131">
        <v>38579</v>
      </c>
      <c r="N33" s="131">
        <v>0</v>
      </c>
      <c r="O33" s="131">
        <v>0</v>
      </c>
      <c r="P33" s="131">
        <v>0</v>
      </c>
      <c r="Q33" s="132">
        <v>-377060</v>
      </c>
    </row>
    <row r="34" spans="2:18" ht="26.25" customHeight="1" x14ac:dyDescent="0.3">
      <c r="B34" s="4" t="s">
        <v>48</v>
      </c>
      <c r="C34" s="131">
        <v>8018366</v>
      </c>
      <c r="D34" s="131">
        <v>1227135</v>
      </c>
      <c r="E34" s="131">
        <v>1227135</v>
      </c>
      <c r="F34" s="131">
        <v>0</v>
      </c>
      <c r="G34" s="131">
        <v>958087</v>
      </c>
      <c r="H34" s="131">
        <v>958087</v>
      </c>
      <c r="I34" s="131">
        <v>0</v>
      </c>
      <c r="J34" s="131">
        <v>0</v>
      </c>
      <c r="K34" s="131">
        <v>0</v>
      </c>
      <c r="L34" s="131">
        <v>387538</v>
      </c>
      <c r="M34" s="131">
        <v>127508</v>
      </c>
      <c r="N34" s="131">
        <v>668570</v>
      </c>
      <c r="O34" s="131">
        <v>0</v>
      </c>
      <c r="P34" s="131">
        <v>0</v>
      </c>
      <c r="Q34" s="132">
        <v>8440938</v>
      </c>
    </row>
    <row r="35" spans="2:18" ht="26.25" customHeight="1" x14ac:dyDescent="0.3">
      <c r="B35" s="56" t="s">
        <v>45</v>
      </c>
      <c r="C35" s="133">
        <f>SUM(C32:C34)</f>
        <v>8018366</v>
      </c>
      <c r="D35" s="133">
        <f t="shared" ref="D35:Q35" si="1">SUM(D32:D34)</f>
        <v>2233629</v>
      </c>
      <c r="E35" s="133">
        <f t="shared" si="1"/>
        <v>2013900</v>
      </c>
      <c r="F35" s="133">
        <f t="shared" si="1"/>
        <v>-71614</v>
      </c>
      <c r="G35" s="133">
        <f t="shared" si="1"/>
        <v>1726426</v>
      </c>
      <c r="H35" s="133">
        <f t="shared" si="1"/>
        <v>2036200</v>
      </c>
      <c r="I35" s="133">
        <f t="shared" si="1"/>
        <v>0</v>
      </c>
      <c r="J35" s="133">
        <f t="shared" si="1"/>
        <v>0</v>
      </c>
      <c r="K35" s="133">
        <f t="shared" si="1"/>
        <v>0</v>
      </c>
      <c r="L35" s="133">
        <f t="shared" si="1"/>
        <v>585760</v>
      </c>
      <c r="M35" s="133">
        <f t="shared" si="1"/>
        <v>175773</v>
      </c>
      <c r="N35" s="133">
        <f t="shared" si="1"/>
        <v>759436</v>
      </c>
      <c r="O35" s="133">
        <f t="shared" si="1"/>
        <v>0</v>
      </c>
      <c r="P35" s="133">
        <f t="shared" si="1"/>
        <v>0</v>
      </c>
      <c r="Q35" s="133">
        <f t="shared" si="1"/>
        <v>7922354</v>
      </c>
      <c r="R35" s="2" t="s">
        <v>252</v>
      </c>
    </row>
    <row r="36" spans="2:18" x14ac:dyDescent="0.3">
      <c r="B36" s="284" t="s">
        <v>50</v>
      </c>
      <c r="C36" s="284"/>
      <c r="D36" s="284"/>
      <c r="E36" s="284"/>
      <c r="F36" s="284"/>
      <c r="G36" s="284"/>
      <c r="H36" s="284"/>
      <c r="I36" s="284"/>
      <c r="J36" s="284"/>
      <c r="K36" s="284"/>
      <c r="L36" s="284"/>
      <c r="M36" s="284"/>
      <c r="N36" s="284"/>
      <c r="O36" s="284"/>
      <c r="P36" s="284"/>
      <c r="Q36" s="284"/>
    </row>
    <row r="37" spans="2:18" hidden="1" x14ac:dyDescent="0.3">
      <c r="C37" s="14">
        <f>C30+C35</f>
        <v>15383938</v>
      </c>
      <c r="D37" s="14">
        <f t="shared" ref="D37:Q37" si="2">D30+D35</f>
        <v>12991539</v>
      </c>
      <c r="E37" s="14">
        <f t="shared" si="2"/>
        <v>7730239</v>
      </c>
      <c r="F37" s="14">
        <f t="shared" si="2"/>
        <v>-47728</v>
      </c>
      <c r="G37" s="14">
        <f t="shared" si="2"/>
        <v>5813480</v>
      </c>
      <c r="H37" s="14">
        <f t="shared" si="2"/>
        <v>6070956</v>
      </c>
      <c r="I37" s="14">
        <f t="shared" si="2"/>
        <v>0</v>
      </c>
      <c r="J37" s="14">
        <f t="shared" si="2"/>
        <v>0</v>
      </c>
      <c r="K37" s="14">
        <f t="shared" si="2"/>
        <v>0</v>
      </c>
      <c r="L37" s="14">
        <f t="shared" si="2"/>
        <v>1084800</v>
      </c>
      <c r="M37" s="14">
        <f t="shared" si="2"/>
        <v>2156643</v>
      </c>
      <c r="N37" s="14">
        <f t="shared" si="2"/>
        <v>1570802</v>
      </c>
      <c r="O37" s="14">
        <f t="shared" si="2"/>
        <v>6061</v>
      </c>
      <c r="P37" s="131">
        <f t="shared" si="2"/>
        <v>-854484</v>
      </c>
      <c r="Q37" s="14">
        <f t="shared" si="2"/>
        <v>16173277</v>
      </c>
    </row>
    <row r="38" spans="2:18" x14ac:dyDescent="0.3">
      <c r="C38" s="14"/>
      <c r="D38" s="14"/>
      <c r="E38" s="14"/>
      <c r="F38" s="14"/>
      <c r="G38" s="14"/>
      <c r="H38" s="14"/>
      <c r="I38" s="14"/>
      <c r="J38" s="14"/>
      <c r="K38" s="14"/>
      <c r="L38" s="14"/>
      <c r="M38" s="14"/>
      <c r="N38" s="14"/>
      <c r="O38" s="14"/>
      <c r="P38" s="14"/>
      <c r="Q38" s="14"/>
    </row>
    <row r="40" spans="2:18" x14ac:dyDescent="0.3">
      <c r="Q40" s="16"/>
    </row>
    <row r="41" spans="2:18" x14ac:dyDescent="0.3">
      <c r="Q41" s="121"/>
    </row>
  </sheetData>
  <sheetProtection algorithmName="SHA-512" hashValue="68z/3ND6vxuY6b/XQv1R8nHjzBw/PpBd+OPd5+XKvzHfh0vheUyJHc7+RylN/vx2UGh6SUNoxNTUAChh9bqPjg==" saltValue="SVKdEVcFburDR9A92CZ8gg==" spinCount="100000" sheet="1" objects="1" scenarios="1"/>
  <mergeCells count="4">
    <mergeCell ref="B3:Q3"/>
    <mergeCell ref="B31:Q31"/>
    <mergeCell ref="B36:Q36"/>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1"/>
  <sheetViews>
    <sheetView showGridLines="0" zoomScale="80" zoomScaleNormal="80" workbookViewId="0">
      <selection activeCell="E7" sqref="E7"/>
    </sheetView>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288" t="s">
        <v>273</v>
      </c>
      <c r="C3" s="288"/>
      <c r="D3" s="288"/>
      <c r="E3" s="288"/>
      <c r="F3" s="288"/>
      <c r="G3" s="288"/>
      <c r="H3" s="288"/>
      <c r="I3" s="288"/>
      <c r="J3" s="288"/>
      <c r="K3" s="288"/>
      <c r="L3" s="288"/>
      <c r="M3" s="288"/>
      <c r="N3" s="288"/>
      <c r="O3" s="288"/>
      <c r="P3" s="288"/>
      <c r="Q3" s="288"/>
    </row>
    <row r="4" spans="2:17" s="13" customFormat="1" ht="28"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27" customHeight="1" x14ac:dyDescent="0.3">
      <c r="B5" s="280" t="s">
        <v>16</v>
      </c>
      <c r="C5" s="281"/>
      <c r="D5" s="281"/>
      <c r="E5" s="281"/>
      <c r="F5" s="281"/>
      <c r="G5" s="281"/>
      <c r="H5" s="281"/>
      <c r="I5" s="281"/>
      <c r="J5" s="281"/>
      <c r="K5" s="281"/>
      <c r="L5" s="281"/>
      <c r="M5" s="281"/>
      <c r="N5" s="281"/>
      <c r="O5" s="281"/>
      <c r="P5" s="281"/>
      <c r="Q5" s="282"/>
    </row>
    <row r="6" spans="2:17" ht="27" customHeight="1" x14ac:dyDescent="0.3">
      <c r="B6" s="7" t="s">
        <v>256</v>
      </c>
      <c r="C6" s="131">
        <v>5999</v>
      </c>
      <c r="D6" s="131">
        <v>865288</v>
      </c>
      <c r="E6" s="131">
        <v>840675</v>
      </c>
      <c r="F6" s="131">
        <v>0</v>
      </c>
      <c r="G6" s="131">
        <v>361037</v>
      </c>
      <c r="H6" s="131">
        <v>404407</v>
      </c>
      <c r="I6" s="131">
        <v>0</v>
      </c>
      <c r="J6" s="131">
        <v>0</v>
      </c>
      <c r="K6" s="131">
        <v>0</v>
      </c>
      <c r="L6" s="131">
        <v>268086</v>
      </c>
      <c r="M6" s="131">
        <v>94596</v>
      </c>
      <c r="N6" s="131">
        <v>101899</v>
      </c>
      <c r="O6" s="131">
        <v>0</v>
      </c>
      <c r="P6" s="131">
        <v>0</v>
      </c>
      <c r="Q6" s="132">
        <v>181483</v>
      </c>
    </row>
    <row r="7" spans="2:17" ht="27" customHeight="1" x14ac:dyDescent="0.3">
      <c r="B7" s="4" t="s">
        <v>51</v>
      </c>
      <c r="C7" s="131">
        <v>360736</v>
      </c>
      <c r="D7" s="131">
        <v>414837</v>
      </c>
      <c r="E7" s="131">
        <v>388346</v>
      </c>
      <c r="F7" s="131">
        <v>0</v>
      </c>
      <c r="G7" s="131">
        <v>231624</v>
      </c>
      <c r="H7" s="131">
        <v>254762</v>
      </c>
      <c r="I7" s="131">
        <v>0</v>
      </c>
      <c r="J7" s="131">
        <v>0</v>
      </c>
      <c r="K7" s="131">
        <v>0</v>
      </c>
      <c r="L7" s="131">
        <v>33801</v>
      </c>
      <c r="M7" s="131">
        <v>3965</v>
      </c>
      <c r="N7" s="131">
        <v>5182</v>
      </c>
      <c r="O7" s="131">
        <v>400</v>
      </c>
      <c r="P7" s="131">
        <v>0</v>
      </c>
      <c r="Q7" s="132">
        <v>461337</v>
      </c>
    </row>
    <row r="8" spans="2:17" ht="27" customHeight="1" x14ac:dyDescent="0.3">
      <c r="B8" s="4" t="s">
        <v>148</v>
      </c>
      <c r="C8" s="131">
        <v>1244024</v>
      </c>
      <c r="D8" s="131">
        <v>1635252</v>
      </c>
      <c r="E8" s="131">
        <v>1556888</v>
      </c>
      <c r="F8" s="131">
        <v>0</v>
      </c>
      <c r="G8" s="131">
        <v>374602</v>
      </c>
      <c r="H8" s="131">
        <v>679825</v>
      </c>
      <c r="I8" s="131">
        <v>0</v>
      </c>
      <c r="J8" s="131">
        <v>0</v>
      </c>
      <c r="K8" s="131">
        <v>0</v>
      </c>
      <c r="L8" s="131">
        <v>61468</v>
      </c>
      <c r="M8" s="131">
        <v>308992</v>
      </c>
      <c r="N8" s="131">
        <v>351322</v>
      </c>
      <c r="O8" s="131">
        <v>2116</v>
      </c>
      <c r="P8" s="131">
        <v>181800</v>
      </c>
      <c r="Q8" s="132">
        <v>1918033</v>
      </c>
    </row>
    <row r="9" spans="2:17" ht="27" customHeight="1" x14ac:dyDescent="0.3">
      <c r="B9" s="4" t="s">
        <v>52</v>
      </c>
      <c r="C9" s="131">
        <v>0</v>
      </c>
      <c r="D9" s="131">
        <v>15729</v>
      </c>
      <c r="E9" s="131">
        <v>15729</v>
      </c>
      <c r="F9" s="131">
        <v>0</v>
      </c>
      <c r="G9" s="131">
        <v>0</v>
      </c>
      <c r="H9" s="131">
        <v>3428</v>
      </c>
      <c r="I9" s="131">
        <v>0</v>
      </c>
      <c r="J9" s="131">
        <v>0</v>
      </c>
      <c r="K9" s="131">
        <v>0</v>
      </c>
      <c r="L9" s="131">
        <v>0</v>
      </c>
      <c r="M9" s="131">
        <v>0</v>
      </c>
      <c r="N9" s="131">
        <v>0</v>
      </c>
      <c r="O9" s="131">
        <v>0</v>
      </c>
      <c r="P9" s="131">
        <v>0</v>
      </c>
      <c r="Q9" s="132">
        <v>12301</v>
      </c>
    </row>
    <row r="10" spans="2:17" ht="27" customHeight="1" x14ac:dyDescent="0.3">
      <c r="B10" s="4" t="s">
        <v>53</v>
      </c>
      <c r="C10" s="131">
        <v>977473</v>
      </c>
      <c r="D10" s="131">
        <v>3004665</v>
      </c>
      <c r="E10" s="131">
        <v>2035587</v>
      </c>
      <c r="F10" s="131">
        <v>0</v>
      </c>
      <c r="G10" s="131">
        <v>1301534</v>
      </c>
      <c r="H10" s="131">
        <v>1837877</v>
      </c>
      <c r="I10" s="131">
        <v>0</v>
      </c>
      <c r="J10" s="131">
        <v>0</v>
      </c>
      <c r="K10" s="131">
        <v>0</v>
      </c>
      <c r="L10" s="131">
        <v>28462</v>
      </c>
      <c r="M10" s="131">
        <v>559843</v>
      </c>
      <c r="N10" s="131">
        <v>241248</v>
      </c>
      <c r="O10" s="131">
        <v>0</v>
      </c>
      <c r="P10" s="131">
        <v>0</v>
      </c>
      <c r="Q10" s="132">
        <v>828126</v>
      </c>
    </row>
    <row r="11" spans="2:17" ht="27" customHeight="1" x14ac:dyDescent="0.3">
      <c r="B11" s="4" t="s">
        <v>22</v>
      </c>
      <c r="C11" s="131">
        <v>0</v>
      </c>
      <c r="D11" s="131">
        <v>0</v>
      </c>
      <c r="E11" s="131">
        <v>0</v>
      </c>
      <c r="F11" s="131">
        <v>0</v>
      </c>
      <c r="G11" s="131">
        <v>0</v>
      </c>
      <c r="H11" s="131">
        <v>0</v>
      </c>
      <c r="I11" s="131">
        <v>0</v>
      </c>
      <c r="J11" s="131">
        <v>0</v>
      </c>
      <c r="K11" s="131">
        <v>0</v>
      </c>
      <c r="L11" s="131">
        <v>0</v>
      </c>
      <c r="M11" s="131">
        <v>0</v>
      </c>
      <c r="N11" s="131">
        <v>0</v>
      </c>
      <c r="O11" s="131">
        <v>0</v>
      </c>
      <c r="P11" s="131">
        <v>0</v>
      </c>
      <c r="Q11" s="132">
        <v>0</v>
      </c>
    </row>
    <row r="12" spans="2:17" ht="27" customHeight="1" x14ac:dyDescent="0.3">
      <c r="B12" s="4" t="s">
        <v>55</v>
      </c>
      <c r="C12" s="131">
        <v>728</v>
      </c>
      <c r="D12" s="131">
        <v>3354</v>
      </c>
      <c r="E12" s="131">
        <v>582</v>
      </c>
      <c r="F12" s="131">
        <v>0</v>
      </c>
      <c r="G12" s="131">
        <v>0</v>
      </c>
      <c r="H12" s="131">
        <v>331</v>
      </c>
      <c r="I12" s="131">
        <v>0</v>
      </c>
      <c r="J12" s="131">
        <v>0</v>
      </c>
      <c r="K12" s="131">
        <v>0</v>
      </c>
      <c r="L12" s="131">
        <v>-588</v>
      </c>
      <c r="M12" s="131">
        <v>562</v>
      </c>
      <c r="N12" s="131">
        <v>64</v>
      </c>
      <c r="O12" s="131">
        <v>0</v>
      </c>
      <c r="P12" s="131">
        <v>0</v>
      </c>
      <c r="Q12" s="132">
        <v>1068</v>
      </c>
    </row>
    <row r="13" spans="2:17" ht="27" customHeight="1" x14ac:dyDescent="0.3">
      <c r="B13" s="4" t="s">
        <v>263</v>
      </c>
      <c r="C13" s="131">
        <v>0</v>
      </c>
      <c r="D13" s="131">
        <v>0</v>
      </c>
      <c r="E13" s="131">
        <v>0</v>
      </c>
      <c r="F13" s="131">
        <v>0</v>
      </c>
      <c r="G13" s="131">
        <v>0</v>
      </c>
      <c r="H13" s="131">
        <v>0</v>
      </c>
      <c r="I13" s="131">
        <v>0</v>
      </c>
      <c r="J13" s="131">
        <v>0</v>
      </c>
      <c r="K13" s="131">
        <v>0</v>
      </c>
      <c r="L13" s="131">
        <v>0</v>
      </c>
      <c r="M13" s="131">
        <v>0</v>
      </c>
      <c r="N13" s="131">
        <v>0</v>
      </c>
      <c r="O13" s="131">
        <v>0</v>
      </c>
      <c r="P13" s="131">
        <v>0</v>
      </c>
      <c r="Q13" s="132">
        <v>0</v>
      </c>
    </row>
    <row r="14" spans="2:17" ht="27" customHeight="1" x14ac:dyDescent="0.3">
      <c r="B14" s="4" t="s">
        <v>56</v>
      </c>
      <c r="C14" s="131">
        <v>31537</v>
      </c>
      <c r="D14" s="131">
        <v>176770</v>
      </c>
      <c r="E14" s="131">
        <v>86369</v>
      </c>
      <c r="F14" s="131">
        <v>0</v>
      </c>
      <c r="G14" s="131">
        <v>72525</v>
      </c>
      <c r="H14" s="131">
        <v>113432</v>
      </c>
      <c r="I14" s="131">
        <v>0</v>
      </c>
      <c r="J14" s="131">
        <v>0</v>
      </c>
      <c r="K14" s="131">
        <v>0</v>
      </c>
      <c r="L14" s="131">
        <v>-6150</v>
      </c>
      <c r="M14" s="131">
        <v>55450</v>
      </c>
      <c r="N14" s="131">
        <v>13208</v>
      </c>
      <c r="O14" s="131">
        <v>0</v>
      </c>
      <c r="P14" s="131">
        <v>9180</v>
      </c>
      <c r="Q14" s="132">
        <v>-40798</v>
      </c>
    </row>
    <row r="15" spans="2:17" ht="27" customHeight="1" x14ac:dyDescent="0.3">
      <c r="B15" s="4" t="s">
        <v>57</v>
      </c>
      <c r="C15" s="131">
        <v>101672</v>
      </c>
      <c r="D15" s="131">
        <v>115379</v>
      </c>
      <c r="E15" s="131">
        <v>109270</v>
      </c>
      <c r="F15" s="131">
        <v>0</v>
      </c>
      <c r="G15" s="131">
        <v>80921</v>
      </c>
      <c r="H15" s="131">
        <v>0</v>
      </c>
      <c r="I15" s="131">
        <v>0</v>
      </c>
      <c r="J15" s="131">
        <v>0</v>
      </c>
      <c r="K15" s="131">
        <v>0</v>
      </c>
      <c r="L15" s="131">
        <v>9505</v>
      </c>
      <c r="M15" s="131">
        <v>16023</v>
      </c>
      <c r="N15" s="131">
        <v>40823</v>
      </c>
      <c r="O15" s="131">
        <v>321</v>
      </c>
      <c r="P15" s="131">
        <v>0</v>
      </c>
      <c r="Q15" s="132">
        <v>225916</v>
      </c>
    </row>
    <row r="16" spans="2:17" ht="27" customHeight="1" x14ac:dyDescent="0.3">
      <c r="B16" s="4" t="s">
        <v>58</v>
      </c>
      <c r="C16" s="131">
        <v>0</v>
      </c>
      <c r="D16" s="131">
        <v>0</v>
      </c>
      <c r="E16" s="131">
        <v>0</v>
      </c>
      <c r="F16" s="131">
        <v>0</v>
      </c>
      <c r="G16" s="131">
        <v>0</v>
      </c>
      <c r="H16" s="131">
        <v>0</v>
      </c>
      <c r="I16" s="131">
        <v>0</v>
      </c>
      <c r="J16" s="131">
        <v>0</v>
      </c>
      <c r="K16" s="131">
        <v>0</v>
      </c>
      <c r="L16" s="131">
        <v>0</v>
      </c>
      <c r="M16" s="131">
        <v>0</v>
      </c>
      <c r="N16" s="131">
        <v>0</v>
      </c>
      <c r="O16" s="131">
        <v>0</v>
      </c>
      <c r="P16" s="131">
        <v>0</v>
      </c>
      <c r="Q16" s="132">
        <v>0</v>
      </c>
    </row>
    <row r="17" spans="2:17" ht="27" customHeight="1" x14ac:dyDescent="0.3">
      <c r="B17" s="4" t="s">
        <v>131</v>
      </c>
      <c r="C17" s="131">
        <v>627413</v>
      </c>
      <c r="D17" s="131">
        <v>342512</v>
      </c>
      <c r="E17" s="131">
        <v>314653</v>
      </c>
      <c r="F17" s="131">
        <v>0</v>
      </c>
      <c r="G17" s="131">
        <v>72475</v>
      </c>
      <c r="H17" s="131">
        <v>83785</v>
      </c>
      <c r="I17" s="131">
        <v>0</v>
      </c>
      <c r="J17" s="131">
        <v>0</v>
      </c>
      <c r="K17" s="131">
        <v>0</v>
      </c>
      <c r="L17" s="131">
        <v>20785</v>
      </c>
      <c r="M17" s="131">
        <v>168618</v>
      </c>
      <c r="N17" s="131">
        <v>36782</v>
      </c>
      <c r="O17" s="131">
        <v>0</v>
      </c>
      <c r="P17" s="131">
        <v>0</v>
      </c>
      <c r="Q17" s="132">
        <v>705661</v>
      </c>
    </row>
    <row r="18" spans="2:17" ht="27" customHeight="1" x14ac:dyDescent="0.3">
      <c r="B18" s="4" t="s">
        <v>253</v>
      </c>
      <c r="C18" s="131">
        <v>96630</v>
      </c>
      <c r="D18" s="131">
        <v>1248020</v>
      </c>
      <c r="E18" s="131">
        <v>981374</v>
      </c>
      <c r="F18" s="131">
        <v>0</v>
      </c>
      <c r="G18" s="131">
        <v>0</v>
      </c>
      <c r="H18" s="131">
        <v>720835</v>
      </c>
      <c r="I18" s="131">
        <v>0</v>
      </c>
      <c r="J18" s="131">
        <v>0</v>
      </c>
      <c r="K18" s="131">
        <v>0</v>
      </c>
      <c r="L18" s="131">
        <v>99595</v>
      </c>
      <c r="M18" s="131">
        <v>131354</v>
      </c>
      <c r="N18" s="131">
        <v>4613</v>
      </c>
      <c r="O18" s="131">
        <v>0</v>
      </c>
      <c r="P18" s="131">
        <v>0</v>
      </c>
      <c r="Q18" s="132">
        <v>130832</v>
      </c>
    </row>
    <row r="19" spans="2:17" ht="27" customHeight="1" x14ac:dyDescent="0.3">
      <c r="B19" s="4" t="s">
        <v>136</v>
      </c>
      <c r="C19" s="131">
        <v>841422</v>
      </c>
      <c r="D19" s="131">
        <v>382343</v>
      </c>
      <c r="E19" s="131">
        <v>303691</v>
      </c>
      <c r="F19" s="131">
        <v>0</v>
      </c>
      <c r="G19" s="131">
        <v>205130</v>
      </c>
      <c r="H19" s="131">
        <v>293973</v>
      </c>
      <c r="I19" s="131">
        <v>0</v>
      </c>
      <c r="J19" s="131">
        <v>0</v>
      </c>
      <c r="K19" s="131">
        <v>0</v>
      </c>
      <c r="L19" s="131">
        <v>24351</v>
      </c>
      <c r="M19" s="131">
        <v>0</v>
      </c>
      <c r="N19" s="131">
        <v>0</v>
      </c>
      <c r="O19" s="131">
        <v>0</v>
      </c>
      <c r="P19" s="131">
        <v>0</v>
      </c>
      <c r="Q19" s="132">
        <v>826790</v>
      </c>
    </row>
    <row r="20" spans="2:17" ht="27" customHeight="1" x14ac:dyDescent="0.3">
      <c r="B20" s="4" t="s">
        <v>35</v>
      </c>
      <c r="C20" s="131">
        <v>159241</v>
      </c>
      <c r="D20" s="131">
        <v>317704</v>
      </c>
      <c r="E20" s="131">
        <v>317704</v>
      </c>
      <c r="F20" s="131">
        <v>0</v>
      </c>
      <c r="G20" s="131">
        <v>83777</v>
      </c>
      <c r="H20" s="131">
        <v>83778</v>
      </c>
      <c r="I20" s="131">
        <v>0</v>
      </c>
      <c r="J20" s="131">
        <v>0</v>
      </c>
      <c r="K20" s="131">
        <v>0</v>
      </c>
      <c r="L20" s="131">
        <v>27494</v>
      </c>
      <c r="M20" s="131">
        <v>65486</v>
      </c>
      <c r="N20" s="131">
        <v>4982</v>
      </c>
      <c r="O20" s="131">
        <v>0</v>
      </c>
      <c r="P20" s="131">
        <v>0</v>
      </c>
      <c r="Q20" s="132">
        <v>305168</v>
      </c>
    </row>
    <row r="21" spans="2:17" ht="27" customHeight="1" x14ac:dyDescent="0.3">
      <c r="B21" s="118" t="s">
        <v>191</v>
      </c>
      <c r="C21" s="131">
        <v>35174</v>
      </c>
      <c r="D21" s="131">
        <v>37359</v>
      </c>
      <c r="E21" s="131">
        <v>28681</v>
      </c>
      <c r="F21" s="131">
        <v>0</v>
      </c>
      <c r="G21" s="131">
        <v>41670</v>
      </c>
      <c r="H21" s="131">
        <v>41670</v>
      </c>
      <c r="I21" s="131">
        <v>0</v>
      </c>
      <c r="J21" s="131">
        <v>0</v>
      </c>
      <c r="K21" s="131">
        <v>0</v>
      </c>
      <c r="L21" s="131">
        <v>0</v>
      </c>
      <c r="M21" s="131">
        <v>1295</v>
      </c>
      <c r="N21" s="131">
        <v>0</v>
      </c>
      <c r="O21" s="131">
        <v>0</v>
      </c>
      <c r="P21" s="131">
        <v>0</v>
      </c>
      <c r="Q21" s="132">
        <v>20890</v>
      </c>
    </row>
    <row r="22" spans="2:17" ht="27" customHeight="1" x14ac:dyDescent="0.3">
      <c r="B22" s="4" t="s">
        <v>59</v>
      </c>
      <c r="C22" s="131">
        <v>0</v>
      </c>
      <c r="D22" s="131">
        <v>0</v>
      </c>
      <c r="E22" s="131">
        <v>0</v>
      </c>
      <c r="F22" s="131">
        <v>0</v>
      </c>
      <c r="G22" s="131">
        <v>0</v>
      </c>
      <c r="H22" s="131">
        <v>0</v>
      </c>
      <c r="I22" s="131">
        <v>0</v>
      </c>
      <c r="J22" s="131">
        <v>0</v>
      </c>
      <c r="K22" s="131">
        <v>0</v>
      </c>
      <c r="L22" s="131">
        <v>0</v>
      </c>
      <c r="M22" s="131">
        <v>0</v>
      </c>
      <c r="N22" s="131">
        <v>0</v>
      </c>
      <c r="O22" s="131">
        <v>0</v>
      </c>
      <c r="P22" s="131">
        <v>0</v>
      </c>
      <c r="Q22" s="132">
        <v>0</v>
      </c>
    </row>
    <row r="23" spans="2:17" ht="27" customHeight="1" x14ac:dyDescent="0.3">
      <c r="B23" s="4" t="s">
        <v>60</v>
      </c>
      <c r="C23" s="131">
        <v>132914</v>
      </c>
      <c r="D23" s="131">
        <v>377306</v>
      </c>
      <c r="E23" s="131">
        <v>189048</v>
      </c>
      <c r="F23" s="131">
        <v>0</v>
      </c>
      <c r="G23" s="131">
        <v>352543</v>
      </c>
      <c r="H23" s="131">
        <v>352543</v>
      </c>
      <c r="I23" s="131">
        <v>0</v>
      </c>
      <c r="J23" s="131">
        <v>0</v>
      </c>
      <c r="K23" s="131">
        <v>0</v>
      </c>
      <c r="L23" s="131">
        <v>49194</v>
      </c>
      <c r="M23" s="131">
        <v>0</v>
      </c>
      <c r="N23" s="131">
        <v>3251</v>
      </c>
      <c r="O23" s="131">
        <v>0</v>
      </c>
      <c r="P23" s="131">
        <v>0</v>
      </c>
      <c r="Q23" s="132">
        <v>-76525</v>
      </c>
    </row>
    <row r="24" spans="2:17" ht="27" customHeight="1" x14ac:dyDescent="0.3">
      <c r="B24" s="4" t="s">
        <v>134</v>
      </c>
      <c r="C24" s="131">
        <v>130411</v>
      </c>
      <c r="D24" s="131">
        <v>174113</v>
      </c>
      <c r="E24" s="131">
        <v>163087</v>
      </c>
      <c r="F24" s="131">
        <v>2814</v>
      </c>
      <c r="G24" s="131">
        <v>100981</v>
      </c>
      <c r="H24" s="131">
        <v>100981</v>
      </c>
      <c r="I24" s="131">
        <v>0</v>
      </c>
      <c r="J24" s="131">
        <v>0</v>
      </c>
      <c r="K24" s="131">
        <v>0</v>
      </c>
      <c r="L24" s="131">
        <v>19112</v>
      </c>
      <c r="M24" s="131">
        <v>46806</v>
      </c>
      <c r="N24" s="131">
        <v>15543</v>
      </c>
      <c r="O24" s="131">
        <v>813</v>
      </c>
      <c r="P24" s="131">
        <v>0</v>
      </c>
      <c r="Q24" s="132">
        <v>144143</v>
      </c>
    </row>
    <row r="25" spans="2:17" ht="27" customHeight="1" x14ac:dyDescent="0.3">
      <c r="B25" s="4" t="s">
        <v>135</v>
      </c>
      <c r="C25" s="131">
        <v>0</v>
      </c>
      <c r="D25" s="131">
        <v>0</v>
      </c>
      <c r="E25" s="131">
        <v>0</v>
      </c>
      <c r="F25" s="131">
        <v>0</v>
      </c>
      <c r="G25" s="131">
        <v>0</v>
      </c>
      <c r="H25" s="131">
        <v>0</v>
      </c>
      <c r="I25" s="131">
        <v>0</v>
      </c>
      <c r="J25" s="131">
        <v>0</v>
      </c>
      <c r="K25" s="131">
        <v>0</v>
      </c>
      <c r="L25" s="131">
        <v>0</v>
      </c>
      <c r="M25" s="131">
        <v>0</v>
      </c>
      <c r="N25" s="131">
        <v>0</v>
      </c>
      <c r="O25" s="131">
        <v>0</v>
      </c>
      <c r="P25" s="131">
        <v>0</v>
      </c>
      <c r="Q25" s="132">
        <v>0</v>
      </c>
    </row>
    <row r="26" spans="2:17" ht="27" customHeight="1" x14ac:dyDescent="0.3">
      <c r="B26" s="4" t="s">
        <v>149</v>
      </c>
      <c r="C26" s="131">
        <v>748203</v>
      </c>
      <c r="D26" s="131">
        <v>409541</v>
      </c>
      <c r="E26" s="131">
        <v>289854</v>
      </c>
      <c r="F26" s="131">
        <v>0</v>
      </c>
      <c r="G26" s="131">
        <v>186044</v>
      </c>
      <c r="H26" s="131">
        <v>200039</v>
      </c>
      <c r="I26" s="131">
        <v>0</v>
      </c>
      <c r="J26" s="131">
        <v>0</v>
      </c>
      <c r="K26" s="131">
        <v>0</v>
      </c>
      <c r="L26" s="131">
        <v>81211</v>
      </c>
      <c r="M26" s="131">
        <v>41279</v>
      </c>
      <c r="N26" s="131">
        <v>36349</v>
      </c>
      <c r="O26" s="131">
        <v>0</v>
      </c>
      <c r="P26" s="131">
        <v>0</v>
      </c>
      <c r="Q26" s="132">
        <v>751876</v>
      </c>
    </row>
    <row r="27" spans="2:17" ht="27" customHeight="1" x14ac:dyDescent="0.3">
      <c r="B27" s="4" t="s">
        <v>61</v>
      </c>
      <c r="C27" s="131">
        <v>0</v>
      </c>
      <c r="D27" s="131">
        <v>0</v>
      </c>
      <c r="E27" s="131">
        <v>0</v>
      </c>
      <c r="F27" s="131">
        <v>0</v>
      </c>
      <c r="G27" s="131">
        <v>0</v>
      </c>
      <c r="H27" s="131">
        <v>0</v>
      </c>
      <c r="I27" s="131">
        <v>0</v>
      </c>
      <c r="J27" s="131">
        <v>0</v>
      </c>
      <c r="K27" s="131">
        <v>0</v>
      </c>
      <c r="L27" s="131">
        <v>0</v>
      </c>
      <c r="M27" s="131">
        <v>0</v>
      </c>
      <c r="N27" s="131">
        <v>0</v>
      </c>
      <c r="O27" s="131">
        <v>0</v>
      </c>
      <c r="P27" s="131">
        <v>0</v>
      </c>
      <c r="Q27" s="132">
        <v>0</v>
      </c>
    </row>
    <row r="28" spans="2:17" ht="27" customHeight="1" x14ac:dyDescent="0.3">
      <c r="B28" s="4" t="s">
        <v>62</v>
      </c>
      <c r="C28" s="131">
        <v>0</v>
      </c>
      <c r="D28" s="131">
        <v>0</v>
      </c>
      <c r="E28" s="131">
        <v>0</v>
      </c>
      <c r="F28" s="131">
        <v>0</v>
      </c>
      <c r="G28" s="131">
        <v>0</v>
      </c>
      <c r="H28" s="131">
        <v>0</v>
      </c>
      <c r="I28" s="131">
        <v>0</v>
      </c>
      <c r="J28" s="131">
        <v>0</v>
      </c>
      <c r="K28" s="131">
        <v>0</v>
      </c>
      <c r="L28" s="131">
        <v>0</v>
      </c>
      <c r="M28" s="131">
        <v>0</v>
      </c>
      <c r="N28" s="131">
        <v>0</v>
      </c>
      <c r="O28" s="131">
        <v>0</v>
      </c>
      <c r="P28" s="131">
        <v>0</v>
      </c>
      <c r="Q28" s="132">
        <v>0</v>
      </c>
    </row>
    <row r="29" spans="2:17" ht="27" customHeight="1" x14ac:dyDescent="0.3">
      <c r="B29" s="4" t="s">
        <v>63</v>
      </c>
      <c r="C29" s="131">
        <v>901819</v>
      </c>
      <c r="D29" s="131">
        <v>390190</v>
      </c>
      <c r="E29" s="131">
        <v>390190</v>
      </c>
      <c r="F29" s="131">
        <v>0</v>
      </c>
      <c r="G29" s="131">
        <v>225572</v>
      </c>
      <c r="H29" s="131">
        <v>179567</v>
      </c>
      <c r="I29" s="131">
        <v>0</v>
      </c>
      <c r="J29" s="131">
        <v>0</v>
      </c>
      <c r="K29" s="131">
        <v>0</v>
      </c>
      <c r="L29" s="131">
        <v>0</v>
      </c>
      <c r="M29" s="131">
        <v>0</v>
      </c>
      <c r="N29" s="131">
        <v>8506</v>
      </c>
      <c r="O29" s="131">
        <v>0</v>
      </c>
      <c r="P29" s="131">
        <v>0</v>
      </c>
      <c r="Q29" s="132">
        <v>1120949</v>
      </c>
    </row>
    <row r="30" spans="2:17" ht="27" customHeight="1" x14ac:dyDescent="0.3">
      <c r="B30" s="56" t="s">
        <v>45</v>
      </c>
      <c r="C30" s="133">
        <f>SUM(C6:C29)</f>
        <v>6395396</v>
      </c>
      <c r="D30" s="133">
        <f t="shared" ref="D30:Q30" si="0">SUM(D6:D29)</f>
        <v>9910362</v>
      </c>
      <c r="E30" s="133">
        <f t="shared" si="0"/>
        <v>8011728</v>
      </c>
      <c r="F30" s="133">
        <f t="shared" si="0"/>
        <v>2814</v>
      </c>
      <c r="G30" s="133">
        <f t="shared" si="0"/>
        <v>3690435</v>
      </c>
      <c r="H30" s="133">
        <f t="shared" si="0"/>
        <v>5351233</v>
      </c>
      <c r="I30" s="133">
        <f t="shared" si="0"/>
        <v>0</v>
      </c>
      <c r="J30" s="133">
        <f t="shared" si="0"/>
        <v>0</v>
      </c>
      <c r="K30" s="133">
        <f t="shared" si="0"/>
        <v>0</v>
      </c>
      <c r="L30" s="133">
        <f t="shared" si="0"/>
        <v>716326</v>
      </c>
      <c r="M30" s="133">
        <f t="shared" si="0"/>
        <v>1494269</v>
      </c>
      <c r="N30" s="133">
        <f t="shared" si="0"/>
        <v>863772</v>
      </c>
      <c r="O30" s="133">
        <f t="shared" si="0"/>
        <v>3650</v>
      </c>
      <c r="P30" s="133">
        <f t="shared" si="0"/>
        <v>190980</v>
      </c>
      <c r="Q30" s="133">
        <f t="shared" si="0"/>
        <v>7517250</v>
      </c>
    </row>
    <row r="31" spans="2:17" ht="27" customHeight="1" x14ac:dyDescent="0.3">
      <c r="B31" s="280" t="s">
        <v>46</v>
      </c>
      <c r="C31" s="281"/>
      <c r="D31" s="281"/>
      <c r="E31" s="281"/>
      <c r="F31" s="281"/>
      <c r="G31" s="281"/>
      <c r="H31" s="281"/>
      <c r="I31" s="281"/>
      <c r="J31" s="281"/>
      <c r="K31" s="281"/>
      <c r="L31" s="281"/>
      <c r="M31" s="281"/>
      <c r="N31" s="281"/>
      <c r="O31" s="281"/>
      <c r="P31" s="281"/>
      <c r="Q31" s="282"/>
    </row>
    <row r="32" spans="2:17" ht="27" customHeight="1" x14ac:dyDescent="0.3">
      <c r="B32" s="4" t="s">
        <v>47</v>
      </c>
      <c r="C32" s="131">
        <v>0</v>
      </c>
      <c r="D32" s="131">
        <v>0</v>
      </c>
      <c r="E32" s="131">
        <v>0</v>
      </c>
      <c r="F32" s="131">
        <v>0</v>
      </c>
      <c r="G32" s="131">
        <v>0</v>
      </c>
      <c r="H32" s="131">
        <v>0</v>
      </c>
      <c r="I32" s="131">
        <v>0</v>
      </c>
      <c r="J32" s="131">
        <v>0</v>
      </c>
      <c r="K32" s="131">
        <v>0</v>
      </c>
      <c r="L32" s="131">
        <v>0</v>
      </c>
      <c r="M32" s="131">
        <v>0</v>
      </c>
      <c r="N32" s="131">
        <v>0</v>
      </c>
      <c r="O32" s="131">
        <v>0</v>
      </c>
      <c r="P32" s="131">
        <v>0</v>
      </c>
      <c r="Q32" s="132">
        <v>0</v>
      </c>
    </row>
    <row r="33" spans="2:17" ht="27" customHeight="1" x14ac:dyDescent="0.3">
      <c r="B33" s="4" t="s">
        <v>78</v>
      </c>
      <c r="C33" s="131">
        <v>0</v>
      </c>
      <c r="D33" s="131">
        <v>0</v>
      </c>
      <c r="E33" s="131">
        <v>0</v>
      </c>
      <c r="F33" s="131">
        <v>0</v>
      </c>
      <c r="G33" s="131">
        <v>0</v>
      </c>
      <c r="H33" s="131">
        <v>0</v>
      </c>
      <c r="I33" s="131">
        <v>0</v>
      </c>
      <c r="J33" s="131">
        <v>0</v>
      </c>
      <c r="K33" s="131">
        <v>0</v>
      </c>
      <c r="L33" s="131">
        <v>0</v>
      </c>
      <c r="M33" s="131">
        <v>0</v>
      </c>
      <c r="N33" s="131">
        <v>0</v>
      </c>
      <c r="O33" s="131">
        <v>0</v>
      </c>
      <c r="P33" s="131">
        <v>0</v>
      </c>
      <c r="Q33" s="132">
        <v>0</v>
      </c>
    </row>
    <row r="34" spans="2:17" ht="27" customHeight="1" x14ac:dyDescent="0.3">
      <c r="B34" s="4" t="s">
        <v>48</v>
      </c>
      <c r="C34" s="131">
        <v>0</v>
      </c>
      <c r="D34" s="131">
        <v>0</v>
      </c>
      <c r="E34" s="131">
        <v>0</v>
      </c>
      <c r="F34" s="131">
        <v>0</v>
      </c>
      <c r="G34" s="131">
        <v>0</v>
      </c>
      <c r="H34" s="131">
        <v>0</v>
      </c>
      <c r="I34" s="131">
        <v>0</v>
      </c>
      <c r="J34" s="131">
        <v>0</v>
      </c>
      <c r="K34" s="131">
        <v>0</v>
      </c>
      <c r="L34" s="131">
        <v>0</v>
      </c>
      <c r="M34" s="131">
        <v>0</v>
      </c>
      <c r="N34" s="131">
        <v>0</v>
      </c>
      <c r="O34" s="131">
        <v>0</v>
      </c>
      <c r="P34" s="131">
        <v>0</v>
      </c>
      <c r="Q34" s="132">
        <v>0</v>
      </c>
    </row>
    <row r="35" spans="2:17" ht="27" customHeight="1" x14ac:dyDescent="0.3">
      <c r="B35" s="56" t="s">
        <v>45</v>
      </c>
      <c r="C35" s="133">
        <f>SUM(C32:C34)</f>
        <v>0</v>
      </c>
      <c r="D35" s="133">
        <f t="shared" ref="D35:Q35" si="1">SUM(D32:D34)</f>
        <v>0</v>
      </c>
      <c r="E35" s="133">
        <f t="shared" si="1"/>
        <v>0</v>
      </c>
      <c r="F35" s="133">
        <f t="shared" si="1"/>
        <v>0</v>
      </c>
      <c r="G35" s="133">
        <f t="shared" si="1"/>
        <v>0</v>
      </c>
      <c r="H35" s="133">
        <f t="shared" si="1"/>
        <v>0</v>
      </c>
      <c r="I35" s="133">
        <f t="shared" si="1"/>
        <v>0</v>
      </c>
      <c r="J35" s="133">
        <f t="shared" si="1"/>
        <v>0</v>
      </c>
      <c r="K35" s="133">
        <f t="shared" si="1"/>
        <v>0</v>
      </c>
      <c r="L35" s="133">
        <f t="shared" si="1"/>
        <v>0</v>
      </c>
      <c r="M35" s="133">
        <f t="shared" si="1"/>
        <v>0</v>
      </c>
      <c r="N35" s="133">
        <f t="shared" si="1"/>
        <v>0</v>
      </c>
      <c r="O35" s="133">
        <f t="shared" si="1"/>
        <v>0</v>
      </c>
      <c r="P35" s="133">
        <f t="shared" si="1"/>
        <v>0</v>
      </c>
      <c r="Q35" s="133">
        <f t="shared" si="1"/>
        <v>0</v>
      </c>
    </row>
    <row r="36" spans="2:17" x14ac:dyDescent="0.3">
      <c r="B36" s="284" t="s">
        <v>50</v>
      </c>
      <c r="C36" s="284"/>
      <c r="D36" s="284"/>
      <c r="E36" s="284"/>
      <c r="F36" s="284"/>
      <c r="G36" s="284"/>
      <c r="H36" s="284"/>
      <c r="I36" s="284"/>
      <c r="J36" s="284"/>
      <c r="K36" s="284"/>
      <c r="L36" s="284"/>
      <c r="M36" s="284"/>
      <c r="N36" s="284"/>
      <c r="O36" s="284"/>
      <c r="P36" s="284"/>
      <c r="Q36" s="284"/>
    </row>
    <row r="37" spans="2:17" x14ac:dyDescent="0.3">
      <c r="Q37" s="119"/>
    </row>
    <row r="41" spans="2:17" x14ac:dyDescent="0.3">
      <c r="Q41" s="121"/>
    </row>
  </sheetData>
  <sheetProtection algorithmName="SHA-512" hashValue="rn2AoFh0nCcrobmHIoZcdnZG2bD7Gm5HkM2ACskDTXtypD4xtLSl0Ta5v+r0gpFkPgk3ZqTz8+Vqqoi2EmwRQg==" saltValue="EvF4K3JK7SP/CUq7DU0JEg=="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1"/>
  <sheetViews>
    <sheetView showGridLines="0" zoomScale="80" zoomScaleNormal="80" workbookViewId="0">
      <selection activeCell="E6" sqref="E6"/>
    </sheetView>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288" t="s">
        <v>274</v>
      </c>
      <c r="C3" s="288"/>
      <c r="D3" s="288"/>
      <c r="E3" s="288"/>
      <c r="F3" s="288"/>
      <c r="G3" s="288"/>
      <c r="H3" s="288"/>
      <c r="I3" s="288"/>
      <c r="J3" s="288"/>
      <c r="K3" s="288"/>
      <c r="L3" s="288"/>
      <c r="M3" s="288"/>
      <c r="N3" s="288"/>
      <c r="O3" s="288"/>
      <c r="P3" s="288"/>
      <c r="Q3" s="288"/>
    </row>
    <row r="4" spans="2:17" s="13" customFormat="1" ht="26" x14ac:dyDescent="0.3">
      <c r="B4" s="62" t="s">
        <v>0</v>
      </c>
      <c r="C4" s="59" t="s">
        <v>65</v>
      </c>
      <c r="D4" s="59" t="s">
        <v>66</v>
      </c>
      <c r="E4" s="59" t="s">
        <v>67</v>
      </c>
      <c r="F4" s="59" t="s">
        <v>68</v>
      </c>
      <c r="G4" s="59" t="s">
        <v>69</v>
      </c>
      <c r="H4" s="59" t="s">
        <v>86</v>
      </c>
      <c r="I4" s="63" t="s">
        <v>70</v>
      </c>
      <c r="J4" s="59" t="s">
        <v>71</v>
      </c>
      <c r="K4" s="60" t="s">
        <v>72</v>
      </c>
      <c r="L4" s="60" t="s">
        <v>73</v>
      </c>
      <c r="M4" s="60" t="s">
        <v>74</v>
      </c>
      <c r="N4" s="60" t="s">
        <v>2</v>
      </c>
      <c r="O4" s="60" t="s">
        <v>75</v>
      </c>
      <c r="P4" s="60" t="s">
        <v>76</v>
      </c>
      <c r="Q4" s="163" t="s">
        <v>77</v>
      </c>
    </row>
    <row r="5" spans="2:17" ht="30.75" customHeight="1" x14ac:dyDescent="0.3">
      <c r="B5" s="280" t="s">
        <v>16</v>
      </c>
      <c r="C5" s="281"/>
      <c r="D5" s="281"/>
      <c r="E5" s="281"/>
      <c r="F5" s="281"/>
      <c r="G5" s="281"/>
      <c r="H5" s="281"/>
      <c r="I5" s="281"/>
      <c r="J5" s="281"/>
      <c r="K5" s="281"/>
      <c r="L5" s="281"/>
      <c r="M5" s="281"/>
      <c r="N5" s="281"/>
      <c r="O5" s="281"/>
      <c r="P5" s="281"/>
      <c r="Q5" s="282"/>
    </row>
    <row r="6" spans="2:17" ht="30.75" customHeight="1" x14ac:dyDescent="0.3">
      <c r="B6" s="7" t="s">
        <v>256</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51</v>
      </c>
      <c r="C7" s="17">
        <f>+LINKED!C7+'NON-LINKED'!C7</f>
        <v>1225</v>
      </c>
      <c r="D7" s="17">
        <f>+LINKED!D7+'NON-LINKED'!D7</f>
        <v>44</v>
      </c>
      <c r="E7" s="17">
        <f>+LINKED!E7+'NON-LINKED'!E7</f>
        <v>44</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1269</v>
      </c>
    </row>
    <row r="8" spans="2:17" ht="30.75" customHeight="1" x14ac:dyDescent="0.3">
      <c r="B8" s="4" t="s">
        <v>148</v>
      </c>
      <c r="C8" s="17">
        <f>+LINKED!C8+'NON-LINKED'!C8</f>
        <v>2143228</v>
      </c>
      <c r="D8" s="17">
        <f>+LINKED!D8+'NON-LINKED'!D8</f>
        <v>1024704</v>
      </c>
      <c r="E8" s="17">
        <f>+LINKED!E8+'NON-LINKED'!E8</f>
        <v>1024704</v>
      </c>
      <c r="F8" s="17">
        <f>+LINKED!F8+'NON-LINKED'!F8</f>
        <v>0</v>
      </c>
      <c r="G8" s="17">
        <f>+LINKED!G8+'NON-LINKED'!G8</f>
        <v>697058</v>
      </c>
      <c r="H8" s="17">
        <f>+LINKED!H8+'NON-LINKED'!H8</f>
        <v>318881</v>
      </c>
      <c r="I8" s="17">
        <f>+LINKED!I8+'NON-LINKED'!I8</f>
        <v>222951</v>
      </c>
      <c r="J8" s="17">
        <f>+LINKED!J8+'NON-LINKED'!J8</f>
        <v>96539</v>
      </c>
      <c r="K8" s="17">
        <f>+LINKED!K8+'NON-LINKED'!K8</f>
        <v>0</v>
      </c>
      <c r="L8" s="17">
        <f>+LINKED!L8+'NON-LINKED'!L8</f>
        <v>26841</v>
      </c>
      <c r="M8" s="17">
        <f>+LINKED!M8+'NON-LINKED'!M8</f>
        <v>78442</v>
      </c>
      <c r="N8" s="17">
        <f>+LINKED!N8+'NON-LINKED'!N8</f>
        <v>227730</v>
      </c>
      <c r="O8" s="17">
        <f>+LINKED!O8+'NON-LINKED'!O8</f>
        <v>5675</v>
      </c>
      <c r="P8" s="17">
        <f>+LINKED!P8+'NON-LINKED'!P8</f>
        <v>153603</v>
      </c>
      <c r="Q8" s="18">
        <f>+LINKED!Q8+'NON-LINKED'!Q8</f>
        <v>2492730</v>
      </c>
    </row>
    <row r="9" spans="2:17" ht="30.75" customHeight="1" x14ac:dyDescent="0.3">
      <c r="B9" s="4" t="s">
        <v>52</v>
      </c>
      <c r="C9" s="17">
        <f>+LINKED!C9+'NON-LINKED'!C9</f>
        <v>0</v>
      </c>
      <c r="D9" s="17">
        <f>+LINKED!D9+'NON-LINKED'!D9</f>
        <v>0</v>
      </c>
      <c r="E9" s="17">
        <f>+LINKED!E9+'NON-LINKED'!E9</f>
        <v>0</v>
      </c>
      <c r="F9" s="17">
        <f>+LINKED!F9+'NON-LINKED'!F9</f>
        <v>0</v>
      </c>
      <c r="G9" s="17">
        <f>+LINKED!G9+'NON-LINKED'!G9</f>
        <v>0</v>
      </c>
      <c r="H9" s="17">
        <f>+LINKED!H9+'NON-LINKED'!H9</f>
        <v>0</v>
      </c>
      <c r="I9" s="17">
        <f>+LINKED!I9+'NON-LINKED'!I9</f>
        <v>0</v>
      </c>
      <c r="J9" s="17">
        <f>+LINKED!J9+'NON-LINKED'!J9</f>
        <v>0</v>
      </c>
      <c r="K9" s="17">
        <f>+LINKED!K9+'NON-LINKED'!K9</f>
        <v>0</v>
      </c>
      <c r="L9" s="17">
        <f>+LINKED!L9+'NON-LINKED'!L9</f>
        <v>0</v>
      </c>
      <c r="M9" s="17">
        <f>+LINKED!M9+'NON-LINKED'!M9</f>
        <v>0</v>
      </c>
      <c r="N9" s="17">
        <f>+LINKED!N9+'NON-LINKED'!N9</f>
        <v>0</v>
      </c>
      <c r="O9" s="17">
        <f>+LINKED!O9+'NON-LINKED'!O9</f>
        <v>0</v>
      </c>
      <c r="P9" s="17">
        <f>+LINKED!P9+'NON-LINKED'!P9</f>
        <v>0</v>
      </c>
      <c r="Q9" s="18">
        <f>+LINKED!Q9+'NON-LINKED'!Q9</f>
        <v>0</v>
      </c>
    </row>
    <row r="10" spans="2:17" ht="30.75" customHeight="1" x14ac:dyDescent="0.3">
      <c r="B10" s="4" t="s">
        <v>53</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22</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55</v>
      </c>
      <c r="C12" s="17">
        <f>+LINKED!C12+'NON-LINKED'!C12</f>
        <v>0</v>
      </c>
      <c r="D12" s="17">
        <f>+LINKED!D12+'NON-LINKED'!D12</f>
        <v>0</v>
      </c>
      <c r="E12" s="17">
        <f>+LINKED!E12+'NON-LINKED'!E12</f>
        <v>0</v>
      </c>
      <c r="F12" s="17">
        <f>+LINKED!F12+'NON-LINKED'!F12</f>
        <v>0</v>
      </c>
      <c r="G12" s="17">
        <f>+LINKED!G12+'NON-LINKED'!G12</f>
        <v>0</v>
      </c>
      <c r="H12" s="17">
        <f>+LINKED!H12+'NON-LINKED'!H12</f>
        <v>0</v>
      </c>
      <c r="I12" s="17">
        <f>+LINKED!I12+'NON-LINKED'!I12</f>
        <v>0</v>
      </c>
      <c r="J12" s="17">
        <f>+LINKED!J12+'NON-LINKED'!J12</f>
        <v>0</v>
      </c>
      <c r="K12" s="17">
        <f>+LINKED!K12+'NON-LINKED'!K12</f>
        <v>0</v>
      </c>
      <c r="L12" s="17">
        <f>+LINKED!L12+'NON-LINKED'!L12</f>
        <v>0</v>
      </c>
      <c r="M12" s="17">
        <f>+LINKED!M12+'NON-LINKED'!M12</f>
        <v>0</v>
      </c>
      <c r="N12" s="17">
        <f>+LINKED!N12+'NON-LINKED'!N12</f>
        <v>0</v>
      </c>
      <c r="O12" s="17">
        <f>+LINKED!O12+'NON-LINKED'!O12</f>
        <v>0</v>
      </c>
      <c r="P12" s="17">
        <f>+LINKED!P12+'NON-LINKED'!P12</f>
        <v>0</v>
      </c>
      <c r="Q12" s="18">
        <f>+LINKED!Q12+'NON-LINKED'!Q12</f>
        <v>0</v>
      </c>
    </row>
    <row r="13" spans="2:17" ht="30.75" customHeight="1" x14ac:dyDescent="0.3">
      <c r="B13" s="4" t="s">
        <v>263</v>
      </c>
      <c r="C13" s="17">
        <f>+LINKED!C13+'NON-LINKED'!C13</f>
        <v>78156</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76</v>
      </c>
      <c r="M13" s="17">
        <f>+LINKED!M13+'NON-LINKED'!M13</f>
        <v>2010</v>
      </c>
      <c r="N13" s="17">
        <f>+LINKED!N13+'NON-LINKED'!N13</f>
        <v>6664</v>
      </c>
      <c r="O13" s="17">
        <f>+LINKED!O13+'NON-LINKED'!O13</f>
        <v>4484</v>
      </c>
      <c r="P13" s="17">
        <f>+LINKED!P13+'NON-LINKED'!P13</f>
        <v>94</v>
      </c>
      <c r="Q13" s="18">
        <f>+LINKED!Q13+'NON-LINKED'!Q13</f>
        <v>78156</v>
      </c>
    </row>
    <row r="14" spans="2:17" ht="30.75" customHeight="1" x14ac:dyDescent="0.3">
      <c r="B14" s="4" t="s">
        <v>56</v>
      </c>
      <c r="C14" s="17">
        <f>+LINKED!C14+'NON-LINKED'!C14</f>
        <v>-102395</v>
      </c>
      <c r="D14" s="17">
        <f>+LINKED!D14+'NON-LINKED'!D14</f>
        <v>11764</v>
      </c>
      <c r="E14" s="17">
        <f>+LINKED!E14+'NON-LINKED'!E14</f>
        <v>11764</v>
      </c>
      <c r="F14" s="17">
        <f>+LINKED!F14+'NON-LINKED'!F14</f>
        <v>0</v>
      </c>
      <c r="G14" s="17">
        <f>+LINKED!G14+'NON-LINKED'!G14</f>
        <v>849</v>
      </c>
      <c r="H14" s="17">
        <f>+LINKED!H14+'NON-LINKED'!H14</f>
        <v>19540</v>
      </c>
      <c r="I14" s="17">
        <f>+LINKED!I14+'NON-LINKED'!I14</f>
        <v>13317</v>
      </c>
      <c r="J14" s="17">
        <f>+LINKED!J14+'NON-LINKED'!J14</f>
        <v>0</v>
      </c>
      <c r="K14" s="17">
        <f>+LINKED!K14+'NON-LINKED'!K14</f>
        <v>0</v>
      </c>
      <c r="L14" s="17">
        <f>+LINKED!L14+'NON-LINKED'!L14</f>
        <v>0</v>
      </c>
      <c r="M14" s="17">
        <f>+LINKED!M14+'NON-LINKED'!M14</f>
        <v>118</v>
      </c>
      <c r="N14" s="17">
        <f>+LINKED!N14+'NON-LINKED'!N14</f>
        <v>130484</v>
      </c>
      <c r="O14" s="17">
        <f>+LINKED!O14+'NON-LINKED'!O14</f>
        <v>0</v>
      </c>
      <c r="P14" s="17">
        <f>+LINKED!P14+'NON-LINKED'!P14</f>
        <v>1417</v>
      </c>
      <c r="Q14" s="18">
        <f>+LINKED!Q14+'NON-LINKED'!Q14</f>
        <v>5461</v>
      </c>
    </row>
    <row r="15" spans="2:17" ht="30.75" customHeight="1" x14ac:dyDescent="0.3">
      <c r="B15" s="4" t="s">
        <v>57</v>
      </c>
      <c r="C15" s="17">
        <f>+LINKED!C15+'NON-LINKED'!C15</f>
        <v>0</v>
      </c>
      <c r="D15" s="17">
        <f>+LINKED!D15+'NON-LINKED'!D15</f>
        <v>0</v>
      </c>
      <c r="E15" s="17">
        <f>+LINKED!E15+'NON-LINKED'!E15</f>
        <v>0</v>
      </c>
      <c r="F15" s="17">
        <f>+LINKED!F15+'NON-LINKED'!F15</f>
        <v>0</v>
      </c>
      <c r="G15" s="17">
        <f>+LINKED!G15+'NON-LINKED'!G15</f>
        <v>0</v>
      </c>
      <c r="H15" s="17">
        <f>+LINKED!H15+'NON-LINKED'!H15</f>
        <v>0</v>
      </c>
      <c r="I15" s="17">
        <f>+LINKED!I15+'NON-LINKED'!I15</f>
        <v>0</v>
      </c>
      <c r="J15" s="17">
        <f>+LINKED!J15+'NON-LINKED'!J15</f>
        <v>0</v>
      </c>
      <c r="K15" s="17">
        <f>+LINKED!K15+'NON-LINKED'!K15</f>
        <v>0</v>
      </c>
      <c r="L15" s="17">
        <f>+LINKED!L15+'NON-LINKED'!L15</f>
        <v>0</v>
      </c>
      <c r="M15" s="17">
        <f>+LINKED!M15+'NON-LINKED'!M15</f>
        <v>0</v>
      </c>
      <c r="N15" s="17">
        <f>+LINKED!N15+'NON-LINKED'!N15</f>
        <v>0</v>
      </c>
      <c r="O15" s="17">
        <f>+LINKED!O15+'NON-LINKED'!O15</f>
        <v>0</v>
      </c>
      <c r="P15" s="17">
        <f>+LINKED!P15+'NON-LINKED'!P15</f>
        <v>0</v>
      </c>
      <c r="Q15" s="18">
        <f>+LINKED!Q15+'NON-LINKED'!Q15</f>
        <v>0</v>
      </c>
    </row>
    <row r="16" spans="2:17" ht="30.75" customHeight="1" x14ac:dyDescent="0.3">
      <c r="B16" s="4" t="s">
        <v>58</v>
      </c>
      <c r="C16" s="17">
        <f>+LINKED!C16+'NON-LINKED'!C16</f>
        <v>0</v>
      </c>
      <c r="D16" s="17">
        <f>+LINKED!D16+'NON-LINKED'!D16</f>
        <v>0</v>
      </c>
      <c r="E16" s="17">
        <f>+LINKED!E16+'NON-LINKED'!E16</f>
        <v>0</v>
      </c>
      <c r="F16" s="17">
        <f>+LINKED!F16+'NON-LINKED'!F16</f>
        <v>0</v>
      </c>
      <c r="G16" s="17">
        <f>+LINKED!G16+'NON-LINKED'!G16</f>
        <v>0</v>
      </c>
      <c r="H16" s="17">
        <f>+LINKED!H16+'NON-LINKED'!H16</f>
        <v>0</v>
      </c>
      <c r="I16" s="17">
        <f>+LINKED!I16+'NON-LINKED'!I16</f>
        <v>0</v>
      </c>
      <c r="J16" s="17">
        <f>+LINKED!J16+'NON-LINKED'!J16</f>
        <v>0</v>
      </c>
      <c r="K16" s="17">
        <f>+LINKED!K16+'NON-LINKED'!K16</f>
        <v>0</v>
      </c>
      <c r="L16" s="17">
        <f>+LINKED!L16+'NON-LINKED'!L16</f>
        <v>0</v>
      </c>
      <c r="M16" s="17">
        <f>+LINKED!M16+'NON-LINKED'!M16</f>
        <v>0</v>
      </c>
      <c r="N16" s="17">
        <f>+LINKED!N16+'NON-LINKED'!N16</f>
        <v>0</v>
      </c>
      <c r="O16" s="17">
        <f>+LINKED!O16+'NON-LINKED'!O16</f>
        <v>0</v>
      </c>
      <c r="P16" s="17">
        <f>+LINKED!P16+'NON-LINKED'!P16</f>
        <v>0</v>
      </c>
      <c r="Q16" s="18">
        <f>+LINKED!Q16+'NON-LINKED'!Q16</f>
        <v>0</v>
      </c>
    </row>
    <row r="17" spans="2:17" ht="30.75" customHeight="1" x14ac:dyDescent="0.3">
      <c r="B17" s="4" t="s">
        <v>131</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253</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136</v>
      </c>
      <c r="C19" s="17">
        <f>+LINKED!C19+'NON-LINKED'!C19</f>
        <v>2395468</v>
      </c>
      <c r="D19" s="17">
        <f>+LINKED!D19+'NON-LINKED'!D19</f>
        <v>1853066</v>
      </c>
      <c r="E19" s="17">
        <f>+LINKED!E19+'NON-LINKED'!E19</f>
        <v>1853066</v>
      </c>
      <c r="F19" s="17">
        <f>+LINKED!F19+'NON-LINKED'!F19</f>
        <v>0</v>
      </c>
      <c r="G19" s="17">
        <f>+LINKED!G19+'NON-LINKED'!G19</f>
        <v>748172</v>
      </c>
      <c r="H19" s="17">
        <f>+LINKED!H19+'NON-LINKED'!H19</f>
        <v>726979</v>
      </c>
      <c r="I19" s="17">
        <f>+LINKED!I19+'NON-LINKED'!I19</f>
        <v>0</v>
      </c>
      <c r="J19" s="17">
        <f>+LINKED!J19+'NON-LINKED'!J19</f>
        <v>0</v>
      </c>
      <c r="K19" s="17">
        <f>+LINKED!K19+'NON-LINKED'!K19</f>
        <v>0</v>
      </c>
      <c r="L19" s="17">
        <f>+LINKED!L19+'NON-LINKED'!L19</f>
        <v>49267</v>
      </c>
      <c r="M19" s="17">
        <f>+LINKED!M19+'NON-LINKED'!M19</f>
        <v>373849</v>
      </c>
      <c r="N19" s="17">
        <f>+LINKED!N19+'NON-LINKED'!N19</f>
        <v>1050275</v>
      </c>
      <c r="O19" s="17">
        <f>+LINKED!O19+'NON-LINKED'!O19</f>
        <v>0</v>
      </c>
      <c r="P19" s="17">
        <f>+LINKED!P19+'NON-LINKED'!P19</f>
        <v>0</v>
      </c>
      <c r="Q19" s="18">
        <f>+LINKED!Q19+'NON-LINKED'!Q19</f>
        <v>4148714</v>
      </c>
    </row>
    <row r="20" spans="2:17" ht="30.75" customHeight="1" x14ac:dyDescent="0.3">
      <c r="B20" s="4" t="s">
        <v>35</v>
      </c>
      <c r="C20" s="17">
        <f>+LINKED!C20+'NON-LINKED'!C20</f>
        <v>35390</v>
      </c>
      <c r="D20" s="17">
        <f>+LINKED!D20+'NON-LINKED'!D20</f>
        <v>1640</v>
      </c>
      <c r="E20" s="17">
        <f>+LINKED!E20+'NON-LINKED'!E20</f>
        <v>1640</v>
      </c>
      <c r="F20" s="17">
        <f>+LINKED!F20+'NON-LINKED'!F20</f>
        <v>0</v>
      </c>
      <c r="G20" s="17">
        <f>+LINKED!G20+'NON-LINKED'!G20</f>
        <v>19779</v>
      </c>
      <c r="H20" s="17">
        <f>+LINKED!H20+'NON-LINKED'!H20</f>
        <v>19983</v>
      </c>
      <c r="I20" s="17">
        <f>+LINKED!I20+'NON-LINKED'!I20</f>
        <v>1210</v>
      </c>
      <c r="J20" s="17">
        <f>+LINKED!J20+'NON-LINKED'!J20</f>
        <v>0</v>
      </c>
      <c r="K20" s="17">
        <f>+LINKED!K20+'NON-LINKED'!K20</f>
        <v>0</v>
      </c>
      <c r="L20" s="17">
        <f>+LINKED!L20+'NON-LINKED'!L20</f>
        <v>0</v>
      </c>
      <c r="M20" s="17">
        <f>+LINKED!M20+'NON-LINKED'!M20</f>
        <v>503</v>
      </c>
      <c r="N20" s="17">
        <f>+LINKED!N20+'NON-LINKED'!N20</f>
        <v>0</v>
      </c>
      <c r="O20" s="17">
        <f>+LINKED!O20+'NON-LINKED'!O20</f>
        <v>0</v>
      </c>
      <c r="P20" s="17">
        <f>+LINKED!P20+'NON-LINKED'!P20</f>
        <v>0</v>
      </c>
      <c r="Q20" s="18">
        <f>+LINKED!Q20+'NON-LINKED'!Q20</f>
        <v>15334</v>
      </c>
    </row>
    <row r="21" spans="2:17" ht="30.75" customHeight="1" x14ac:dyDescent="0.3">
      <c r="B21" s="118" t="s">
        <v>191</v>
      </c>
      <c r="C21" s="17">
        <f>+LINKED!C21+'NON-LINKED'!C21</f>
        <v>299504</v>
      </c>
      <c r="D21" s="17">
        <f>+LINKED!D21+'NON-LINKED'!D21</f>
        <v>5739</v>
      </c>
      <c r="E21" s="17">
        <f>+LINKED!E21+'NON-LINKED'!E21</f>
        <v>5739</v>
      </c>
      <c r="F21" s="17">
        <f>+LINKED!F21+'NON-LINKED'!F21</f>
        <v>13954</v>
      </c>
      <c r="G21" s="17">
        <f>+LINKED!G21+'NON-LINKED'!G21</f>
        <v>15871</v>
      </c>
      <c r="H21" s="17">
        <f>+LINKED!H21+'NON-LINKED'!H21</f>
        <v>15871</v>
      </c>
      <c r="I21" s="17">
        <f>+LINKED!I21+'NON-LINKED'!I21</f>
        <v>0</v>
      </c>
      <c r="J21" s="17">
        <f>+LINKED!J21+'NON-LINKED'!J21</f>
        <v>0</v>
      </c>
      <c r="K21" s="17">
        <f>+LINKED!K21+'NON-LINKED'!K21</f>
        <v>0</v>
      </c>
      <c r="L21" s="17">
        <f>+LINKED!L21+'NON-LINKED'!L21</f>
        <v>0</v>
      </c>
      <c r="M21" s="17">
        <f>+LINKED!M21+'NON-LINKED'!M21</f>
        <v>1295</v>
      </c>
      <c r="N21" s="17">
        <f>+LINKED!N21+'NON-LINKED'!N21</f>
        <v>0</v>
      </c>
      <c r="O21" s="17">
        <f>+LINKED!O21+'NON-LINKED'!O21</f>
        <v>0</v>
      </c>
      <c r="P21" s="17">
        <f>+LINKED!P21+'NON-LINKED'!P21</f>
        <v>0</v>
      </c>
      <c r="Q21" s="18">
        <f>+LINKED!Q21+'NON-LINKED'!Q21</f>
        <v>302030</v>
      </c>
    </row>
    <row r="22" spans="2:17" ht="30.75" customHeight="1" x14ac:dyDescent="0.3">
      <c r="B22" s="4" t="s">
        <v>59</v>
      </c>
      <c r="C22" s="17">
        <f>+LINKED!C22+'NON-LINKED'!C22</f>
        <v>5965580</v>
      </c>
      <c r="D22" s="17">
        <f>+LINKED!D22+'NON-LINKED'!D22</f>
        <v>516009</v>
      </c>
      <c r="E22" s="17">
        <f>+LINKED!E22+'NON-LINKED'!E22</f>
        <v>516009</v>
      </c>
      <c r="F22" s="17">
        <f>+LINKED!F22+'NON-LINKED'!F22</f>
        <v>0</v>
      </c>
      <c r="G22" s="17">
        <f>+LINKED!G22+'NON-LINKED'!G22</f>
        <v>1433243</v>
      </c>
      <c r="H22" s="17">
        <f>+LINKED!H22+'NON-LINKED'!H22</f>
        <v>166355</v>
      </c>
      <c r="I22" s="17">
        <f>+LINKED!I22+'NON-LINKED'!I22</f>
        <v>1147748</v>
      </c>
      <c r="J22" s="17">
        <f>+LINKED!J22+'NON-LINKED'!J22</f>
        <v>0</v>
      </c>
      <c r="K22" s="17">
        <f>+LINKED!K22+'NON-LINKED'!K22</f>
        <v>0</v>
      </c>
      <c r="L22" s="17">
        <f>+LINKED!L22+'NON-LINKED'!L22</f>
        <v>0</v>
      </c>
      <c r="M22" s="17">
        <f>+LINKED!M22+'NON-LINKED'!M22</f>
        <v>0</v>
      </c>
      <c r="N22" s="17">
        <f>+LINKED!N22+'NON-LINKED'!N22</f>
        <v>356247</v>
      </c>
      <c r="O22" s="17">
        <f>+LINKED!O22+'NON-LINKED'!O22</f>
        <v>14154</v>
      </c>
      <c r="P22" s="17">
        <f>+LINKED!P22+'NON-LINKED'!P22</f>
        <v>0</v>
      </c>
      <c r="Q22" s="18">
        <f>+LINKED!Q22+'NON-LINKED'!Q22</f>
        <v>5509580</v>
      </c>
    </row>
    <row r="23" spans="2:17" ht="30.75" customHeight="1" x14ac:dyDescent="0.3">
      <c r="B23" s="4" t="s">
        <v>60</v>
      </c>
      <c r="C23" s="17">
        <f>+LINKED!C23+'NON-LINKED'!C23</f>
        <v>312825</v>
      </c>
      <c r="D23" s="17">
        <f>+LINKED!D23+'NON-LINKED'!D23</f>
        <v>45783</v>
      </c>
      <c r="E23" s="17">
        <f>+LINKED!E23+'NON-LINKED'!E23</f>
        <v>45783</v>
      </c>
      <c r="F23" s="17">
        <f>+LINKED!F23+'NON-LINKED'!F23</f>
        <v>0</v>
      </c>
      <c r="G23" s="17">
        <f>+LINKED!G23+'NON-LINKED'!G23</f>
        <v>21901</v>
      </c>
      <c r="H23" s="17">
        <f>+LINKED!H23+'NON-LINKED'!H23</f>
        <v>21901</v>
      </c>
      <c r="I23" s="17">
        <f>+LINKED!I23+'NON-LINKED'!I23</f>
        <v>0</v>
      </c>
      <c r="J23" s="17">
        <f>+LINKED!J23+'NON-LINKED'!J23</f>
        <v>0</v>
      </c>
      <c r="K23" s="17">
        <f>+LINKED!K23+'NON-LINKED'!K23</f>
        <v>0</v>
      </c>
      <c r="L23" s="17">
        <f>+LINKED!L23+'NON-LINKED'!L23</f>
        <v>0</v>
      </c>
      <c r="M23" s="17">
        <f>+LINKED!M23+'NON-LINKED'!M23</f>
        <v>0</v>
      </c>
      <c r="N23" s="17">
        <f>+LINKED!N23+'NON-LINKED'!N23</f>
        <v>0</v>
      </c>
      <c r="O23" s="17">
        <f>+LINKED!O23+'NON-LINKED'!O23</f>
        <v>0</v>
      </c>
      <c r="P23" s="17">
        <f>+LINKED!P23+'NON-LINKED'!P23</f>
        <v>0</v>
      </c>
      <c r="Q23" s="18">
        <f>+LINKED!Q23+'NON-LINKED'!Q23</f>
        <v>336706</v>
      </c>
    </row>
    <row r="24" spans="2:17" ht="30.75" customHeight="1" x14ac:dyDescent="0.3">
      <c r="B24" s="4" t="s">
        <v>134</v>
      </c>
      <c r="C24" s="17">
        <f>+LINKED!C24+'NON-LINKED'!C24</f>
        <v>0</v>
      </c>
      <c r="D24" s="17">
        <f>+LINKED!D24+'NON-LINKED'!D24</f>
        <v>0</v>
      </c>
      <c r="E24" s="17">
        <f>+LINKED!E24+'NON-LINKED'!E24</f>
        <v>0</v>
      </c>
      <c r="F24" s="17">
        <f>+LINKED!F24+'NON-LINKED'!F24</f>
        <v>0</v>
      </c>
      <c r="G24" s="17">
        <f>+LINKED!G24+'NON-LINKED'!G24</f>
        <v>0</v>
      </c>
      <c r="H24" s="17">
        <f>+LINKED!H24+'NON-LINKED'!H24</f>
        <v>0</v>
      </c>
      <c r="I24" s="17">
        <f>+LINKED!I24+'NON-LINKED'!I24</f>
        <v>0</v>
      </c>
      <c r="J24" s="17">
        <f>+LINKED!J24+'NON-LINKED'!J24</f>
        <v>0</v>
      </c>
      <c r="K24" s="17">
        <f>+LINKED!K24+'NON-LINKED'!K24</f>
        <v>0</v>
      </c>
      <c r="L24" s="17">
        <f>+LINKED!L24+'NON-LINKED'!L24</f>
        <v>0</v>
      </c>
      <c r="M24" s="17">
        <f>+LINKED!M24+'NON-LINKED'!M24</f>
        <v>0</v>
      </c>
      <c r="N24" s="17">
        <f>+LINKED!N24+'NON-LINKED'!N24</f>
        <v>0</v>
      </c>
      <c r="O24" s="17">
        <f>+LINKED!O24+'NON-LINKED'!O24</f>
        <v>0</v>
      </c>
      <c r="P24" s="17">
        <f>+LINKED!P24+'NON-LINKED'!P24</f>
        <v>0</v>
      </c>
      <c r="Q24" s="18">
        <f>+LINKED!Q24+'NON-LINKED'!Q24</f>
        <v>0</v>
      </c>
    </row>
    <row r="25" spans="2:17" ht="30.75" customHeight="1" x14ac:dyDescent="0.3">
      <c r="B25" s="4" t="s">
        <v>135</v>
      </c>
      <c r="C25" s="17">
        <f>+LINKED!C25+'NON-LINKED'!C25</f>
        <v>0</v>
      </c>
      <c r="D25" s="17">
        <f>+LINKED!D25+'NON-LINKED'!D25</f>
        <v>0</v>
      </c>
      <c r="E25" s="17">
        <f>+LINKED!E25+'NON-LINKED'!E25</f>
        <v>0</v>
      </c>
      <c r="F25" s="17">
        <f>+LINKED!F25+'NON-LINKED'!F25</f>
        <v>0</v>
      </c>
      <c r="G25" s="17">
        <f>+LINKED!G25+'NON-LINKED'!G25</f>
        <v>0</v>
      </c>
      <c r="H25" s="17">
        <f>+LINKED!H25+'NON-LINKED'!H25</f>
        <v>0</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0</v>
      </c>
    </row>
    <row r="26" spans="2:17" ht="30.75" customHeight="1" x14ac:dyDescent="0.3">
      <c r="B26" s="4" t="s">
        <v>149</v>
      </c>
      <c r="C26" s="17">
        <f>+LINKED!C26+'NON-LINKED'!C26</f>
        <v>3776327</v>
      </c>
      <c r="D26" s="17">
        <f>+LINKED!D26+'NON-LINKED'!D26</f>
        <v>377500</v>
      </c>
      <c r="E26" s="17">
        <f>+LINKED!E26+'NON-LINKED'!E26</f>
        <v>377475</v>
      </c>
      <c r="F26" s="17">
        <f>+LINKED!F26+'NON-LINKED'!F26</f>
        <v>0</v>
      </c>
      <c r="G26" s="17">
        <f>+LINKED!G26+'NON-LINKED'!G26</f>
        <v>1313054</v>
      </c>
      <c r="H26" s="17">
        <f>+LINKED!H26+'NON-LINKED'!H26</f>
        <v>1331253</v>
      </c>
      <c r="I26" s="17">
        <f>+LINKED!I26+'NON-LINKED'!I26</f>
        <v>0</v>
      </c>
      <c r="J26" s="17">
        <f>+LINKED!J26+'NON-LINKED'!J26</f>
        <v>0</v>
      </c>
      <c r="K26" s="17">
        <f>+LINKED!K26+'NON-LINKED'!K26</f>
        <v>0</v>
      </c>
      <c r="L26" s="17">
        <f>+LINKED!L26+'NON-LINKED'!L26</f>
        <v>-4</v>
      </c>
      <c r="M26" s="17">
        <f>+LINKED!M26+'NON-LINKED'!M26</f>
        <v>182116</v>
      </c>
      <c r="N26" s="17">
        <f>+LINKED!N26+'NON-LINKED'!N26</f>
        <v>294759</v>
      </c>
      <c r="O26" s="17">
        <f>+LINKED!O26+'NON-LINKED'!O26</f>
        <v>0</v>
      </c>
      <c r="P26" s="17">
        <f>+LINKED!P26+'NON-LINKED'!P26</f>
        <v>0</v>
      </c>
      <c r="Q26" s="18">
        <f>+LINKED!Q26+'NON-LINKED'!Q26</f>
        <v>2935196</v>
      </c>
    </row>
    <row r="27" spans="2:17" ht="30.75" customHeight="1" x14ac:dyDescent="0.3">
      <c r="B27" s="4" t="s">
        <v>61</v>
      </c>
      <c r="C27" s="17">
        <f>+LINKED!C27+'NON-LINKED'!C27</f>
        <v>343448</v>
      </c>
      <c r="D27" s="17">
        <f>+LINKED!D27+'NON-LINKED'!D27</f>
        <v>156424</v>
      </c>
      <c r="E27" s="17">
        <f>+LINKED!E27+'NON-LINKED'!E27</f>
        <v>156424</v>
      </c>
      <c r="F27" s="17">
        <f>+LINKED!F27+'NON-LINKED'!F27</f>
        <v>0</v>
      </c>
      <c r="G27" s="17">
        <f>+LINKED!G27+'NON-LINKED'!G27</f>
        <v>134983</v>
      </c>
      <c r="H27" s="17">
        <f>+LINKED!H27+'NON-LINKED'!H27</f>
        <v>115581</v>
      </c>
      <c r="I27" s="17">
        <f>+LINKED!I27+'NON-LINKED'!I27</f>
        <v>0</v>
      </c>
      <c r="J27" s="17">
        <f>+LINKED!J27+'NON-LINKED'!J27</f>
        <v>0</v>
      </c>
      <c r="K27" s="17">
        <f>+LINKED!K27+'NON-LINKED'!K27</f>
        <v>0</v>
      </c>
      <c r="L27" s="17">
        <f>+LINKED!L27+'NON-LINKED'!L27</f>
        <v>5300</v>
      </c>
      <c r="M27" s="17">
        <f>+LINKED!M27+'NON-LINKED'!M27</f>
        <v>27094</v>
      </c>
      <c r="N27" s="17">
        <f>+LINKED!N27+'NON-LINKED'!N27</f>
        <v>17766</v>
      </c>
      <c r="O27" s="17">
        <f>+LINKED!O27+'NON-LINKED'!O27</f>
        <v>0</v>
      </c>
      <c r="P27" s="17">
        <f>+LINKED!P27+'NON-LINKED'!P27</f>
        <v>0</v>
      </c>
      <c r="Q27" s="18">
        <f>+LINKED!Q27+'NON-LINKED'!Q27</f>
        <v>369664</v>
      </c>
    </row>
    <row r="28" spans="2:17" ht="30.75" customHeight="1" x14ac:dyDescent="0.3">
      <c r="B28" s="4" t="s">
        <v>62</v>
      </c>
      <c r="C28" s="17">
        <f>+LINKED!C28+'NON-LINKED'!C28</f>
        <v>0</v>
      </c>
      <c r="D28" s="17">
        <f>+LINKED!D28+'NON-LINKED'!D28</f>
        <v>0</v>
      </c>
      <c r="E28" s="17">
        <f>+LINKED!E28+'NON-LINKED'!E28</f>
        <v>0</v>
      </c>
      <c r="F28" s="17">
        <f>+LINKED!F28+'NON-LINKED'!F28</f>
        <v>0</v>
      </c>
      <c r="G28" s="17">
        <f>+LINKED!G28+'NON-LINKED'!G28</f>
        <v>0</v>
      </c>
      <c r="H28" s="17">
        <f>+LINKED!H28+'NON-LINKED'!H28</f>
        <v>0</v>
      </c>
      <c r="I28" s="17">
        <f>+LINKED!I28+'NON-LINKED'!I28</f>
        <v>0</v>
      </c>
      <c r="J28" s="17">
        <f>+LINKED!J28+'NON-LINKED'!J28</f>
        <v>0</v>
      </c>
      <c r="K28" s="17">
        <f>+LINKED!K28+'NON-LINKED'!K28</f>
        <v>0</v>
      </c>
      <c r="L28" s="17">
        <f>+LINKED!L28+'NON-LINKED'!L28</f>
        <v>0</v>
      </c>
      <c r="M28" s="17">
        <f>+LINKED!M28+'NON-LINKED'!M28</f>
        <v>0</v>
      </c>
      <c r="N28" s="17">
        <f>+LINKED!N28+'NON-LINKED'!N28</f>
        <v>0</v>
      </c>
      <c r="O28" s="17">
        <f>+LINKED!O28+'NON-LINKED'!O28</f>
        <v>0</v>
      </c>
      <c r="P28" s="17">
        <f>+LINKED!P28+'NON-LINKED'!P28</f>
        <v>0</v>
      </c>
      <c r="Q28" s="18">
        <f>+LINKED!Q28+'NON-LINKED'!Q28</f>
        <v>0</v>
      </c>
    </row>
    <row r="29" spans="2:17" ht="30.75" customHeight="1" x14ac:dyDescent="0.3">
      <c r="B29" s="4" t="s">
        <v>63</v>
      </c>
      <c r="C29" s="17">
        <f>+LINKED!C29+'NON-LINKED'!C29</f>
        <v>940398</v>
      </c>
      <c r="D29" s="17">
        <f>+LINKED!D29+'NON-LINKED'!D29</f>
        <v>18493</v>
      </c>
      <c r="E29" s="17">
        <f>+LINKED!E29+'NON-LINKED'!E29</f>
        <v>18493</v>
      </c>
      <c r="F29" s="17">
        <f>+LINKED!F29+'NON-LINKED'!F29</f>
        <v>0</v>
      </c>
      <c r="G29" s="17">
        <f>+LINKED!G29+'NON-LINKED'!G29</f>
        <v>164176</v>
      </c>
      <c r="H29" s="17">
        <f>+LINKED!H29+'NON-LINKED'!H29</f>
        <v>109608</v>
      </c>
      <c r="I29" s="17">
        <f>+LINKED!I29+'NON-LINKED'!I29</f>
        <v>40851</v>
      </c>
      <c r="J29" s="17">
        <f>+LINKED!J29+'NON-LINKED'!J29</f>
        <v>0</v>
      </c>
      <c r="K29" s="17">
        <f>+LINKED!K29+'NON-LINKED'!K29</f>
        <v>0</v>
      </c>
      <c r="L29" s="17">
        <f>+LINKED!L29+'NON-LINKED'!L29</f>
        <v>20554</v>
      </c>
      <c r="M29" s="17">
        <f>+LINKED!M29+'NON-LINKED'!M29</f>
        <v>0</v>
      </c>
      <c r="N29" s="17">
        <f>+LINKED!N29+'NON-LINKED'!N29</f>
        <v>198754</v>
      </c>
      <c r="O29" s="17">
        <f>+LINKED!O29+'NON-LINKED'!O29</f>
        <v>0</v>
      </c>
      <c r="P29" s="17">
        <f>+LINKED!P29+'NON-LINKED'!P29</f>
        <v>0</v>
      </c>
      <c r="Q29" s="18">
        <f>+LINKED!Q29+'NON-LINKED'!Q29</f>
        <v>986631</v>
      </c>
    </row>
    <row r="30" spans="2:17" ht="30.75" customHeight="1" x14ac:dyDescent="0.3">
      <c r="B30" s="56" t="s">
        <v>45</v>
      </c>
      <c r="C30" s="57">
        <f t="shared" ref="C30:Q30" si="0">SUM(C6:C29)</f>
        <v>16189154</v>
      </c>
      <c r="D30" s="57">
        <f t="shared" si="0"/>
        <v>4011166</v>
      </c>
      <c r="E30" s="57">
        <f t="shared" si="0"/>
        <v>4011141</v>
      </c>
      <c r="F30" s="57">
        <f t="shared" si="0"/>
        <v>13954</v>
      </c>
      <c r="G30" s="57">
        <f t="shared" si="0"/>
        <v>4549086</v>
      </c>
      <c r="H30" s="57">
        <f t="shared" si="0"/>
        <v>2845952</v>
      </c>
      <c r="I30" s="57">
        <f t="shared" si="0"/>
        <v>1426077</v>
      </c>
      <c r="J30" s="57">
        <f t="shared" si="0"/>
        <v>96539</v>
      </c>
      <c r="K30" s="57">
        <f t="shared" si="0"/>
        <v>0</v>
      </c>
      <c r="L30" s="57">
        <f t="shared" si="0"/>
        <v>102034</v>
      </c>
      <c r="M30" s="57">
        <f t="shared" si="0"/>
        <v>665427</v>
      </c>
      <c r="N30" s="57">
        <f t="shared" si="0"/>
        <v>2282679</v>
      </c>
      <c r="O30" s="57">
        <f t="shared" si="0"/>
        <v>24313</v>
      </c>
      <c r="P30" s="57">
        <f t="shared" si="0"/>
        <v>155114</v>
      </c>
      <c r="Q30" s="57">
        <f t="shared" si="0"/>
        <v>17181471</v>
      </c>
    </row>
    <row r="31" spans="2:17" ht="30.75" customHeight="1" x14ac:dyDescent="0.3">
      <c r="B31" s="280" t="s">
        <v>46</v>
      </c>
      <c r="C31" s="281"/>
      <c r="D31" s="281"/>
      <c r="E31" s="281"/>
      <c r="F31" s="281"/>
      <c r="G31" s="281"/>
      <c r="H31" s="281"/>
      <c r="I31" s="281"/>
      <c r="J31" s="281"/>
      <c r="K31" s="281"/>
      <c r="L31" s="281"/>
      <c r="M31" s="281"/>
      <c r="N31" s="281"/>
      <c r="O31" s="281"/>
      <c r="P31" s="281"/>
      <c r="Q31" s="282"/>
    </row>
    <row r="32" spans="2:17" ht="30.75" customHeight="1" x14ac:dyDescent="0.3">
      <c r="B32" s="4" t="s">
        <v>47</v>
      </c>
      <c r="C32" s="17">
        <f>+LINKED!C32+'NON-LINKED'!C32</f>
        <v>0</v>
      </c>
      <c r="D32" s="17">
        <f>+LINKED!D32+'NON-LINKED'!D32</f>
        <v>0</v>
      </c>
      <c r="E32" s="17">
        <f>+LINKED!E32+'NON-LINKED'!E32</f>
        <v>0</v>
      </c>
      <c r="F32" s="17">
        <f>+LINKED!F32+'NON-LINKED'!F32</f>
        <v>0</v>
      </c>
      <c r="G32" s="17">
        <f>+LINKED!G32+'NON-LINKED'!G32</f>
        <v>0</v>
      </c>
      <c r="H32" s="17">
        <f>+LINKED!H32+'NON-LINKED'!H32</f>
        <v>0</v>
      </c>
      <c r="I32" s="17">
        <f>+LINKED!I32+'NON-LINKED'!I32</f>
        <v>0</v>
      </c>
      <c r="J32" s="17">
        <f>+LINKED!J32+'NON-LINKED'!J32</f>
        <v>0</v>
      </c>
      <c r="K32" s="17">
        <f>+LINKED!K32+'NON-LINKED'!K32</f>
        <v>0</v>
      </c>
      <c r="L32" s="17">
        <f>+LINKED!L32+'NON-LINKED'!L32</f>
        <v>0</v>
      </c>
      <c r="M32" s="17">
        <f>+LINKED!M32+'NON-LINKED'!M32</f>
        <v>0</v>
      </c>
      <c r="N32" s="17">
        <f>+LINKED!N32+'NON-LINKED'!N32</f>
        <v>0</v>
      </c>
      <c r="O32" s="17">
        <f>+LINKED!O32+'NON-LINKED'!O32</f>
        <v>0</v>
      </c>
      <c r="P32" s="17">
        <f>+LINKED!P32+'NON-LINKED'!P32</f>
        <v>0</v>
      </c>
      <c r="Q32" s="18">
        <f>+LINKED!Q32+'NON-LINKED'!Q32</f>
        <v>0</v>
      </c>
    </row>
    <row r="33" spans="2:17" ht="30.75" customHeight="1" x14ac:dyDescent="0.3">
      <c r="B33" s="4" t="s">
        <v>78</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48</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56" t="s">
        <v>45</v>
      </c>
      <c r="C35" s="57">
        <f>SUM(C32:C34)</f>
        <v>0</v>
      </c>
      <c r="D35" s="57">
        <f t="shared" ref="D35:Q35" si="1">SUM(D32:D34)</f>
        <v>0</v>
      </c>
      <c r="E35" s="57">
        <f t="shared" si="1"/>
        <v>0</v>
      </c>
      <c r="F35" s="57">
        <f t="shared" si="1"/>
        <v>0</v>
      </c>
      <c r="G35" s="57">
        <f t="shared" si="1"/>
        <v>0</v>
      </c>
      <c r="H35" s="57">
        <f t="shared" si="1"/>
        <v>0</v>
      </c>
      <c r="I35" s="57">
        <f t="shared" si="1"/>
        <v>0</v>
      </c>
      <c r="J35" s="57">
        <f t="shared" si="1"/>
        <v>0</v>
      </c>
      <c r="K35" s="57">
        <f t="shared" si="1"/>
        <v>0</v>
      </c>
      <c r="L35" s="57">
        <f t="shared" si="1"/>
        <v>0</v>
      </c>
      <c r="M35" s="57">
        <f t="shared" si="1"/>
        <v>0</v>
      </c>
      <c r="N35" s="57">
        <f t="shared" si="1"/>
        <v>0</v>
      </c>
      <c r="O35" s="57">
        <f t="shared" si="1"/>
        <v>0</v>
      </c>
      <c r="P35" s="57">
        <f t="shared" si="1"/>
        <v>0</v>
      </c>
      <c r="Q35" s="57">
        <f t="shared" si="1"/>
        <v>0</v>
      </c>
    </row>
    <row r="36" spans="2:17" x14ac:dyDescent="0.3">
      <c r="B36" s="284" t="s">
        <v>50</v>
      </c>
      <c r="C36" s="284"/>
      <c r="D36" s="284"/>
      <c r="E36" s="284"/>
      <c r="F36" s="284"/>
      <c r="G36" s="284"/>
      <c r="H36" s="284"/>
      <c r="I36" s="284"/>
      <c r="J36" s="284"/>
      <c r="K36" s="284"/>
      <c r="L36" s="284"/>
      <c r="M36" s="284"/>
      <c r="N36" s="284"/>
      <c r="O36" s="284"/>
      <c r="P36" s="284"/>
      <c r="Q36" s="284"/>
    </row>
    <row r="37" spans="2:17" x14ac:dyDescent="0.3">
      <c r="Q37" s="119"/>
    </row>
    <row r="38" spans="2:17" x14ac:dyDescent="0.3">
      <c r="C38" s="14"/>
      <c r="D38" s="14"/>
      <c r="E38" s="14"/>
      <c r="F38" s="14"/>
      <c r="G38" s="14"/>
      <c r="H38" s="14"/>
      <c r="I38" s="14"/>
      <c r="J38" s="14"/>
      <c r="K38" s="14"/>
      <c r="L38" s="14"/>
      <c r="M38" s="14"/>
      <c r="N38" s="14"/>
      <c r="O38" s="14"/>
      <c r="P38" s="14"/>
      <c r="Q38" s="16"/>
    </row>
    <row r="41" spans="2:17" x14ac:dyDescent="0.3">
      <c r="Q41" s="121"/>
    </row>
  </sheetData>
  <sheetProtection algorithmName="SHA-512" hashValue="vgm4DWSvQ6lgoDgtnGreMZDA20/PROxMUzZdfLDJ0MyHA2Do13QB/ck/jtqKoL1Ntd1KeEZYvef4uJWyPmFBzg==" saltValue="fF9ThSc/qdg0rf54vEjP8w==" spinCount="100000" sheet="1" objects="1" scenarios="1"/>
  <mergeCells count="4">
    <mergeCell ref="B3:Q3"/>
    <mergeCell ref="B5:Q5"/>
    <mergeCell ref="B31:Q31"/>
    <mergeCell ref="B36:Q36"/>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8"/>
  <sheetViews>
    <sheetView topLeftCell="A3" workbookViewId="0">
      <selection activeCell="D24" sqref="D24"/>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256" width="14.36328125" style="148"/>
    <col min="257" max="257" width="9.6328125" style="148" customWidth="1"/>
    <col min="258" max="258" width="43.54296875" style="148" customWidth="1"/>
    <col min="259" max="273" width="17.90625" style="148" customWidth="1"/>
    <col min="274" max="512" width="14.36328125" style="148"/>
    <col min="513" max="513" width="9.6328125" style="148" customWidth="1"/>
    <col min="514" max="514" width="43.54296875" style="148" customWidth="1"/>
    <col min="515" max="529" width="17.90625" style="148" customWidth="1"/>
    <col min="530" max="768" width="14.36328125" style="148"/>
    <col min="769" max="769" width="9.6328125" style="148" customWidth="1"/>
    <col min="770" max="770" width="43.54296875" style="148" customWidth="1"/>
    <col min="771" max="785" width="17.90625" style="148" customWidth="1"/>
    <col min="786" max="1024" width="14.36328125" style="148"/>
    <col min="1025" max="1025" width="9.6328125" style="148" customWidth="1"/>
    <col min="1026" max="1026" width="43.54296875" style="148" customWidth="1"/>
    <col min="1027" max="1041" width="17.90625" style="148" customWidth="1"/>
    <col min="1042" max="1280" width="14.36328125" style="148"/>
    <col min="1281" max="1281" width="9.6328125" style="148" customWidth="1"/>
    <col min="1282" max="1282" width="43.54296875" style="148" customWidth="1"/>
    <col min="1283" max="1297" width="17.90625" style="148" customWidth="1"/>
    <col min="1298" max="1536" width="14.36328125" style="148"/>
    <col min="1537" max="1537" width="9.6328125" style="148" customWidth="1"/>
    <col min="1538" max="1538" width="43.54296875" style="148" customWidth="1"/>
    <col min="1539" max="1553" width="17.90625" style="148" customWidth="1"/>
    <col min="1554" max="1792" width="14.36328125" style="148"/>
    <col min="1793" max="1793" width="9.6328125" style="148" customWidth="1"/>
    <col min="1794" max="1794" width="43.54296875" style="148" customWidth="1"/>
    <col min="1795" max="1809" width="17.90625" style="148" customWidth="1"/>
    <col min="1810" max="2048" width="14.36328125" style="148"/>
    <col min="2049" max="2049" width="9.6328125" style="148" customWidth="1"/>
    <col min="2050" max="2050" width="43.54296875" style="148" customWidth="1"/>
    <col min="2051" max="2065" width="17.90625" style="148" customWidth="1"/>
    <col min="2066" max="2304" width="14.36328125" style="148"/>
    <col min="2305" max="2305" width="9.6328125" style="148" customWidth="1"/>
    <col min="2306" max="2306" width="43.54296875" style="148" customWidth="1"/>
    <col min="2307" max="2321" width="17.90625" style="148" customWidth="1"/>
    <col min="2322" max="2560" width="14.36328125" style="148"/>
    <col min="2561" max="2561" width="9.6328125" style="148" customWidth="1"/>
    <col min="2562" max="2562" width="43.54296875" style="148" customWidth="1"/>
    <col min="2563" max="2577" width="17.90625" style="148" customWidth="1"/>
    <col min="2578" max="2816" width="14.36328125" style="148"/>
    <col min="2817" max="2817" width="9.6328125" style="148" customWidth="1"/>
    <col min="2818" max="2818" width="43.54296875" style="148" customWidth="1"/>
    <col min="2819" max="2833" width="17.90625" style="148" customWidth="1"/>
    <col min="2834" max="3072" width="14.36328125" style="148"/>
    <col min="3073" max="3073" width="9.6328125" style="148" customWidth="1"/>
    <col min="3074" max="3074" width="43.54296875" style="148" customWidth="1"/>
    <col min="3075" max="3089" width="17.90625" style="148" customWidth="1"/>
    <col min="3090" max="3328" width="14.36328125" style="148"/>
    <col min="3329" max="3329" width="9.6328125" style="148" customWidth="1"/>
    <col min="3330" max="3330" width="43.54296875" style="148" customWidth="1"/>
    <col min="3331" max="3345" width="17.90625" style="148" customWidth="1"/>
    <col min="3346" max="3584" width="14.36328125" style="148"/>
    <col min="3585" max="3585" width="9.6328125" style="148" customWidth="1"/>
    <col min="3586" max="3586" width="43.54296875" style="148" customWidth="1"/>
    <col min="3587" max="3601" width="17.90625" style="148" customWidth="1"/>
    <col min="3602" max="3840" width="14.36328125" style="148"/>
    <col min="3841" max="3841" width="9.6328125" style="148" customWidth="1"/>
    <col min="3842" max="3842" width="43.54296875" style="148" customWidth="1"/>
    <col min="3843" max="3857" width="17.90625" style="148" customWidth="1"/>
    <col min="3858" max="4096" width="14.36328125" style="148"/>
    <col min="4097" max="4097" width="9.6328125" style="148" customWidth="1"/>
    <col min="4098" max="4098" width="43.54296875" style="148" customWidth="1"/>
    <col min="4099" max="4113" width="17.90625" style="148" customWidth="1"/>
    <col min="4114" max="4352" width="14.36328125" style="148"/>
    <col min="4353" max="4353" width="9.6328125" style="148" customWidth="1"/>
    <col min="4354" max="4354" width="43.54296875" style="148" customWidth="1"/>
    <col min="4355" max="4369" width="17.90625" style="148" customWidth="1"/>
    <col min="4370" max="4608" width="14.36328125" style="148"/>
    <col min="4609" max="4609" width="9.6328125" style="148" customWidth="1"/>
    <col min="4610" max="4610" width="43.54296875" style="148" customWidth="1"/>
    <col min="4611" max="4625" width="17.90625" style="148" customWidth="1"/>
    <col min="4626" max="4864" width="14.36328125" style="148"/>
    <col min="4865" max="4865" width="9.6328125" style="148" customWidth="1"/>
    <col min="4866" max="4866" width="43.54296875" style="148" customWidth="1"/>
    <col min="4867" max="4881" width="17.90625" style="148" customWidth="1"/>
    <col min="4882" max="5120" width="14.36328125" style="148"/>
    <col min="5121" max="5121" width="9.6328125" style="148" customWidth="1"/>
    <col min="5122" max="5122" width="43.54296875" style="148" customWidth="1"/>
    <col min="5123" max="5137" width="17.90625" style="148" customWidth="1"/>
    <col min="5138" max="5376" width="14.36328125" style="148"/>
    <col min="5377" max="5377" width="9.6328125" style="148" customWidth="1"/>
    <col min="5378" max="5378" width="43.54296875" style="148" customWidth="1"/>
    <col min="5379" max="5393" width="17.90625" style="148" customWidth="1"/>
    <col min="5394" max="5632" width="14.36328125" style="148"/>
    <col min="5633" max="5633" width="9.6328125" style="148" customWidth="1"/>
    <col min="5634" max="5634" width="43.54296875" style="148" customWidth="1"/>
    <col min="5635" max="5649" width="17.90625" style="148" customWidth="1"/>
    <col min="5650" max="5888" width="14.36328125" style="148"/>
    <col min="5889" max="5889" width="9.6328125" style="148" customWidth="1"/>
    <col min="5890" max="5890" width="43.54296875" style="148" customWidth="1"/>
    <col min="5891" max="5905" width="17.90625" style="148" customWidth="1"/>
    <col min="5906" max="6144" width="14.36328125" style="148"/>
    <col min="6145" max="6145" width="9.6328125" style="148" customWidth="1"/>
    <col min="6146" max="6146" width="43.54296875" style="148" customWidth="1"/>
    <col min="6147" max="6161" width="17.90625" style="148" customWidth="1"/>
    <col min="6162" max="6400" width="14.36328125" style="148"/>
    <col min="6401" max="6401" width="9.6328125" style="148" customWidth="1"/>
    <col min="6402" max="6402" width="43.54296875" style="148" customWidth="1"/>
    <col min="6403" max="6417" width="17.90625" style="148" customWidth="1"/>
    <col min="6418" max="6656" width="14.36328125" style="148"/>
    <col min="6657" max="6657" width="9.6328125" style="148" customWidth="1"/>
    <col min="6658" max="6658" width="43.54296875" style="148" customWidth="1"/>
    <col min="6659" max="6673" width="17.90625" style="148" customWidth="1"/>
    <col min="6674" max="6912" width="14.36328125" style="148"/>
    <col min="6913" max="6913" width="9.6328125" style="148" customWidth="1"/>
    <col min="6914" max="6914" width="43.54296875" style="148" customWidth="1"/>
    <col min="6915" max="6929" width="17.90625" style="148" customWidth="1"/>
    <col min="6930" max="7168" width="14.36328125" style="148"/>
    <col min="7169" max="7169" width="9.6328125" style="148" customWidth="1"/>
    <col min="7170" max="7170" width="43.54296875" style="148" customWidth="1"/>
    <col min="7171" max="7185" width="17.90625" style="148" customWidth="1"/>
    <col min="7186" max="7424" width="14.36328125" style="148"/>
    <col min="7425" max="7425" width="9.6328125" style="148" customWidth="1"/>
    <col min="7426" max="7426" width="43.54296875" style="148" customWidth="1"/>
    <col min="7427" max="7441" width="17.90625" style="148" customWidth="1"/>
    <col min="7442" max="7680" width="14.36328125" style="148"/>
    <col min="7681" max="7681" width="9.6328125" style="148" customWidth="1"/>
    <col min="7682" max="7682" width="43.54296875" style="148" customWidth="1"/>
    <col min="7683" max="7697" width="17.90625" style="148" customWidth="1"/>
    <col min="7698" max="7936" width="14.36328125" style="148"/>
    <col min="7937" max="7937" width="9.6328125" style="148" customWidth="1"/>
    <col min="7938" max="7938" width="43.54296875" style="148" customWidth="1"/>
    <col min="7939" max="7953" width="17.90625" style="148" customWidth="1"/>
    <col min="7954" max="8192" width="14.36328125" style="148"/>
    <col min="8193" max="8193" width="9.6328125" style="148" customWidth="1"/>
    <col min="8194" max="8194" width="43.54296875" style="148" customWidth="1"/>
    <col min="8195" max="8209" width="17.90625" style="148" customWidth="1"/>
    <col min="8210" max="8448" width="14.36328125" style="148"/>
    <col min="8449" max="8449" width="9.6328125" style="148" customWidth="1"/>
    <col min="8450" max="8450" width="43.54296875" style="148" customWidth="1"/>
    <col min="8451" max="8465" width="17.90625" style="148" customWidth="1"/>
    <col min="8466" max="8704" width="14.36328125" style="148"/>
    <col min="8705" max="8705" width="9.6328125" style="148" customWidth="1"/>
    <col min="8706" max="8706" width="43.54296875" style="148" customWidth="1"/>
    <col min="8707" max="8721" width="17.90625" style="148" customWidth="1"/>
    <col min="8722" max="8960" width="14.36328125" style="148"/>
    <col min="8961" max="8961" width="9.6328125" style="148" customWidth="1"/>
    <col min="8962" max="8962" width="43.54296875" style="148" customWidth="1"/>
    <col min="8963" max="8977" width="17.90625" style="148" customWidth="1"/>
    <col min="8978" max="9216" width="14.36328125" style="148"/>
    <col min="9217" max="9217" width="9.6328125" style="148" customWidth="1"/>
    <col min="9218" max="9218" width="43.54296875" style="148" customWidth="1"/>
    <col min="9219" max="9233" width="17.90625" style="148" customWidth="1"/>
    <col min="9234" max="9472" width="14.36328125" style="148"/>
    <col min="9473" max="9473" width="9.6328125" style="148" customWidth="1"/>
    <col min="9474" max="9474" width="43.54296875" style="148" customWidth="1"/>
    <col min="9475" max="9489" width="17.90625" style="148" customWidth="1"/>
    <col min="9490" max="9728" width="14.36328125" style="148"/>
    <col min="9729" max="9729" width="9.6328125" style="148" customWidth="1"/>
    <col min="9730" max="9730" width="43.54296875" style="148" customWidth="1"/>
    <col min="9731" max="9745" width="17.90625" style="148" customWidth="1"/>
    <col min="9746" max="9984" width="14.36328125" style="148"/>
    <col min="9985" max="9985" width="9.6328125" style="148" customWidth="1"/>
    <col min="9986" max="9986" width="43.54296875" style="148" customWidth="1"/>
    <col min="9987" max="10001" width="17.90625" style="148" customWidth="1"/>
    <col min="10002" max="10240" width="14.36328125" style="148"/>
    <col min="10241" max="10241" width="9.6328125" style="148" customWidth="1"/>
    <col min="10242" max="10242" width="43.54296875" style="148" customWidth="1"/>
    <col min="10243" max="10257" width="17.90625" style="148" customWidth="1"/>
    <col min="10258" max="10496" width="14.36328125" style="148"/>
    <col min="10497" max="10497" width="9.6328125" style="148" customWidth="1"/>
    <col min="10498" max="10498" width="43.54296875" style="148" customWidth="1"/>
    <col min="10499" max="10513" width="17.90625" style="148" customWidth="1"/>
    <col min="10514" max="10752" width="14.36328125" style="148"/>
    <col min="10753" max="10753" width="9.6328125" style="148" customWidth="1"/>
    <col min="10754" max="10754" width="43.54296875" style="148" customWidth="1"/>
    <col min="10755" max="10769" width="17.90625" style="148" customWidth="1"/>
    <col min="10770" max="11008" width="14.36328125" style="148"/>
    <col min="11009" max="11009" width="9.6328125" style="148" customWidth="1"/>
    <col min="11010" max="11010" width="43.54296875" style="148" customWidth="1"/>
    <col min="11011" max="11025" width="17.90625" style="148" customWidth="1"/>
    <col min="11026" max="11264" width="14.36328125" style="148"/>
    <col min="11265" max="11265" width="9.6328125" style="148" customWidth="1"/>
    <col min="11266" max="11266" width="43.54296875" style="148" customWidth="1"/>
    <col min="11267" max="11281" width="17.90625" style="148" customWidth="1"/>
    <col min="11282" max="11520" width="14.36328125" style="148"/>
    <col min="11521" max="11521" width="9.6328125" style="148" customWidth="1"/>
    <col min="11522" max="11522" width="43.54296875" style="148" customWidth="1"/>
    <col min="11523" max="11537" width="17.90625" style="148" customWidth="1"/>
    <col min="11538" max="11776" width="14.36328125" style="148"/>
    <col min="11777" max="11777" width="9.6328125" style="148" customWidth="1"/>
    <col min="11778" max="11778" width="43.54296875" style="148" customWidth="1"/>
    <col min="11779" max="11793" width="17.90625" style="148" customWidth="1"/>
    <col min="11794" max="12032" width="14.36328125" style="148"/>
    <col min="12033" max="12033" width="9.6328125" style="148" customWidth="1"/>
    <col min="12034" max="12034" width="43.54296875" style="148" customWidth="1"/>
    <col min="12035" max="12049" width="17.90625" style="148" customWidth="1"/>
    <col min="12050" max="12288" width="14.36328125" style="148"/>
    <col min="12289" max="12289" width="9.6328125" style="148" customWidth="1"/>
    <col min="12290" max="12290" width="43.54296875" style="148" customWidth="1"/>
    <col min="12291" max="12305" width="17.90625" style="148" customWidth="1"/>
    <col min="12306" max="12544" width="14.36328125" style="148"/>
    <col min="12545" max="12545" width="9.6328125" style="148" customWidth="1"/>
    <col min="12546" max="12546" width="43.54296875" style="148" customWidth="1"/>
    <col min="12547" max="12561" width="17.90625" style="148" customWidth="1"/>
    <col min="12562" max="12800" width="14.36328125" style="148"/>
    <col min="12801" max="12801" width="9.6328125" style="148" customWidth="1"/>
    <col min="12802" max="12802" width="43.54296875" style="148" customWidth="1"/>
    <col min="12803" max="12817" width="17.90625" style="148" customWidth="1"/>
    <col min="12818" max="13056" width="14.36328125" style="148"/>
    <col min="13057" max="13057" width="9.6328125" style="148" customWidth="1"/>
    <col min="13058" max="13058" width="43.54296875" style="148" customWidth="1"/>
    <col min="13059" max="13073" width="17.90625" style="148" customWidth="1"/>
    <col min="13074" max="13312" width="14.36328125" style="148"/>
    <col min="13313" max="13313" width="9.6328125" style="148" customWidth="1"/>
    <col min="13314" max="13314" width="43.54296875" style="148" customWidth="1"/>
    <col min="13315" max="13329" width="17.90625" style="148" customWidth="1"/>
    <col min="13330" max="13568" width="14.36328125" style="148"/>
    <col min="13569" max="13569" width="9.6328125" style="148" customWidth="1"/>
    <col min="13570" max="13570" width="43.54296875" style="148" customWidth="1"/>
    <col min="13571" max="13585" width="17.90625" style="148" customWidth="1"/>
    <col min="13586" max="13824" width="14.36328125" style="148"/>
    <col min="13825" max="13825" width="9.6328125" style="148" customWidth="1"/>
    <col min="13826" max="13826" width="43.54296875" style="148" customWidth="1"/>
    <col min="13827" max="13841" width="17.90625" style="148" customWidth="1"/>
    <col min="13842" max="14080" width="14.36328125" style="148"/>
    <col min="14081" max="14081" width="9.6328125" style="148" customWidth="1"/>
    <col min="14082" max="14082" width="43.54296875" style="148" customWidth="1"/>
    <col min="14083" max="14097" width="17.90625" style="148" customWidth="1"/>
    <col min="14098" max="14336" width="14.36328125" style="148"/>
    <col min="14337" max="14337" width="9.6328125" style="148" customWidth="1"/>
    <col min="14338" max="14338" width="43.54296875" style="148" customWidth="1"/>
    <col min="14339" max="14353" width="17.90625" style="148" customWidth="1"/>
    <col min="14354" max="14592" width="14.36328125" style="148"/>
    <col min="14593" max="14593" width="9.6328125" style="148" customWidth="1"/>
    <col min="14594" max="14594" width="43.54296875" style="148" customWidth="1"/>
    <col min="14595" max="14609" width="17.90625" style="148" customWidth="1"/>
    <col min="14610" max="14848" width="14.36328125" style="148"/>
    <col min="14849" max="14849" width="9.6328125" style="148" customWidth="1"/>
    <col min="14850" max="14850" width="43.54296875" style="148" customWidth="1"/>
    <col min="14851" max="14865" width="17.90625" style="148" customWidth="1"/>
    <col min="14866" max="15104" width="14.36328125" style="148"/>
    <col min="15105" max="15105" width="9.6328125" style="148" customWidth="1"/>
    <col min="15106" max="15106" width="43.54296875" style="148" customWidth="1"/>
    <col min="15107" max="15121" width="17.90625" style="148" customWidth="1"/>
    <col min="15122" max="15360" width="14.36328125" style="148"/>
    <col min="15361" max="15361" width="9.6328125" style="148" customWidth="1"/>
    <col min="15362" max="15362" width="43.54296875" style="148" customWidth="1"/>
    <col min="15363" max="15377" width="17.90625" style="148" customWidth="1"/>
    <col min="15378" max="15616" width="14.36328125" style="148"/>
    <col min="15617" max="15617" width="9.6328125" style="148" customWidth="1"/>
    <col min="15618" max="15618" width="43.54296875" style="148" customWidth="1"/>
    <col min="15619" max="15633" width="17.90625" style="148" customWidth="1"/>
    <col min="15634" max="15872" width="14.36328125" style="148"/>
    <col min="15873" max="15873" width="9.6328125" style="148" customWidth="1"/>
    <col min="15874" max="15874" width="43.54296875" style="148" customWidth="1"/>
    <col min="15875" max="15889" width="17.90625" style="148" customWidth="1"/>
    <col min="15890" max="16128" width="14.36328125" style="148"/>
    <col min="16129" max="16129" width="9.6328125" style="148" customWidth="1"/>
    <col min="16130" max="16130" width="43.54296875" style="148" customWidth="1"/>
    <col min="16131" max="16145" width="17.90625" style="148" customWidth="1"/>
    <col min="16146" max="16384" width="14.36328125" style="148"/>
  </cols>
  <sheetData>
    <row r="1" spans="2:17" ht="15.75" customHeight="1" x14ac:dyDescent="0.3"/>
    <row r="2" spans="2:17" ht="15.75" customHeight="1" x14ac:dyDescent="0.3"/>
    <row r="3" spans="2:17" ht="18.75" customHeight="1" x14ac:dyDescent="0.3">
      <c r="B3" s="289" t="s">
        <v>275</v>
      </c>
      <c r="C3" s="289"/>
      <c r="D3" s="289"/>
      <c r="E3" s="289"/>
      <c r="F3" s="289"/>
      <c r="G3" s="289"/>
      <c r="H3" s="289"/>
      <c r="I3" s="289"/>
      <c r="J3" s="289"/>
      <c r="K3" s="289"/>
      <c r="L3" s="289"/>
      <c r="M3" s="289"/>
      <c r="N3" s="289"/>
      <c r="O3" s="289"/>
      <c r="P3" s="289"/>
      <c r="Q3" s="289"/>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90" t="s">
        <v>16</v>
      </c>
      <c r="C5" s="291"/>
      <c r="D5" s="291"/>
      <c r="E5" s="291"/>
      <c r="F5" s="291"/>
      <c r="G5" s="291"/>
      <c r="H5" s="291"/>
      <c r="I5" s="291"/>
      <c r="J5" s="291"/>
      <c r="K5" s="291"/>
      <c r="L5" s="291"/>
      <c r="M5" s="291"/>
      <c r="N5" s="291"/>
      <c r="O5" s="291"/>
      <c r="P5" s="291"/>
      <c r="Q5" s="292"/>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1225</v>
      </c>
      <c r="D7" s="156">
        <v>44</v>
      </c>
      <c r="E7" s="156">
        <v>44</v>
      </c>
      <c r="F7" s="156">
        <v>0</v>
      </c>
      <c r="G7" s="156">
        <v>0</v>
      </c>
      <c r="H7" s="156">
        <v>0</v>
      </c>
      <c r="I7" s="156">
        <v>0</v>
      </c>
      <c r="J7" s="156">
        <v>0</v>
      </c>
      <c r="K7" s="156">
        <v>0</v>
      </c>
      <c r="L7" s="156">
        <v>0</v>
      </c>
      <c r="M7" s="156">
        <v>0</v>
      </c>
      <c r="N7" s="156">
        <v>0</v>
      </c>
      <c r="O7" s="156">
        <v>0</v>
      </c>
      <c r="P7" s="156">
        <v>0</v>
      </c>
      <c r="Q7" s="157">
        <v>1269</v>
      </c>
    </row>
    <row r="8" spans="2:17" ht="18.75" customHeight="1" x14ac:dyDescent="0.3">
      <c r="B8" s="155" t="s">
        <v>148</v>
      </c>
      <c r="C8" s="156">
        <v>2143228</v>
      </c>
      <c r="D8" s="156">
        <v>1024704</v>
      </c>
      <c r="E8" s="156">
        <v>1024704</v>
      </c>
      <c r="F8" s="156">
        <v>0</v>
      </c>
      <c r="G8" s="156">
        <v>697058</v>
      </c>
      <c r="H8" s="156">
        <v>318881</v>
      </c>
      <c r="I8" s="156">
        <v>222951</v>
      </c>
      <c r="J8" s="156">
        <v>96539</v>
      </c>
      <c r="K8" s="156">
        <v>0</v>
      </c>
      <c r="L8" s="156">
        <v>26841</v>
      </c>
      <c r="M8" s="156">
        <v>78442</v>
      </c>
      <c r="N8" s="156">
        <v>227730</v>
      </c>
      <c r="O8" s="156">
        <v>5675</v>
      </c>
      <c r="P8" s="156">
        <v>153603</v>
      </c>
      <c r="Q8" s="157">
        <v>2492730</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0</v>
      </c>
      <c r="D10" s="156">
        <v>0</v>
      </c>
      <c r="E10" s="156">
        <v>0</v>
      </c>
      <c r="F10" s="156">
        <v>0</v>
      </c>
      <c r="G10" s="156">
        <v>0</v>
      </c>
      <c r="H10" s="156">
        <v>0</v>
      </c>
      <c r="I10" s="156">
        <v>0</v>
      </c>
      <c r="J10" s="156">
        <v>0</v>
      </c>
      <c r="K10" s="156">
        <v>0</v>
      </c>
      <c r="L10" s="156">
        <v>0</v>
      </c>
      <c r="M10" s="156">
        <v>0</v>
      </c>
      <c r="N10" s="156">
        <v>0</v>
      </c>
      <c r="O10" s="156">
        <v>0</v>
      </c>
      <c r="P10" s="156">
        <v>0</v>
      </c>
      <c r="Q10" s="157">
        <v>0</v>
      </c>
    </row>
    <row r="11" spans="2:17" ht="18.75" customHeight="1" x14ac:dyDescent="0.3">
      <c r="B11" s="155" t="s">
        <v>22</v>
      </c>
      <c r="C11" s="156">
        <v>0</v>
      </c>
      <c r="D11" s="156">
        <v>0</v>
      </c>
      <c r="E11" s="156">
        <v>0</v>
      </c>
      <c r="F11" s="156">
        <v>0</v>
      </c>
      <c r="G11" s="156">
        <v>0</v>
      </c>
      <c r="H11" s="156">
        <v>0</v>
      </c>
      <c r="I11" s="156">
        <v>0</v>
      </c>
      <c r="J11" s="156">
        <v>0</v>
      </c>
      <c r="K11" s="156">
        <v>0</v>
      </c>
      <c r="L11" s="156">
        <v>0</v>
      </c>
      <c r="M11" s="156">
        <v>0</v>
      </c>
      <c r="N11" s="156">
        <v>0</v>
      </c>
      <c r="O11" s="156">
        <v>0</v>
      </c>
      <c r="P11" s="156">
        <v>0</v>
      </c>
      <c r="Q11" s="157">
        <v>0</v>
      </c>
    </row>
    <row r="12" spans="2:17" ht="18.75" customHeight="1" x14ac:dyDescent="0.3">
      <c r="B12" s="155" t="s">
        <v>55</v>
      </c>
      <c r="C12" s="156">
        <v>0</v>
      </c>
      <c r="D12" s="156">
        <v>0</v>
      </c>
      <c r="E12" s="156">
        <v>0</v>
      </c>
      <c r="F12" s="156">
        <v>0</v>
      </c>
      <c r="G12" s="156">
        <v>0</v>
      </c>
      <c r="H12" s="156">
        <v>0</v>
      </c>
      <c r="I12" s="156">
        <v>0</v>
      </c>
      <c r="J12" s="156">
        <v>0</v>
      </c>
      <c r="K12" s="156">
        <v>0</v>
      </c>
      <c r="L12" s="156">
        <v>0</v>
      </c>
      <c r="M12" s="156">
        <v>0</v>
      </c>
      <c r="N12" s="156">
        <v>0</v>
      </c>
      <c r="O12" s="156">
        <v>0</v>
      </c>
      <c r="P12" s="156">
        <v>0</v>
      </c>
      <c r="Q12" s="157">
        <v>0</v>
      </c>
    </row>
    <row r="13" spans="2:17" ht="18.75" customHeight="1" x14ac:dyDescent="0.3">
      <c r="B13" s="4" t="s">
        <v>263</v>
      </c>
      <c r="C13" s="156">
        <v>0</v>
      </c>
      <c r="D13" s="156">
        <v>0</v>
      </c>
      <c r="E13" s="156">
        <v>0</v>
      </c>
      <c r="F13" s="156">
        <v>0</v>
      </c>
      <c r="G13" s="156">
        <v>0</v>
      </c>
      <c r="H13" s="156">
        <v>0</v>
      </c>
      <c r="I13" s="156">
        <v>0</v>
      </c>
      <c r="J13" s="156">
        <v>0</v>
      </c>
      <c r="K13" s="156">
        <v>0</v>
      </c>
      <c r="L13" s="156">
        <v>0</v>
      </c>
      <c r="M13" s="156">
        <v>0</v>
      </c>
      <c r="N13" s="156">
        <v>0</v>
      </c>
      <c r="O13" s="156">
        <v>0</v>
      </c>
      <c r="P13" s="156">
        <v>0</v>
      </c>
      <c r="Q13" s="157">
        <v>0</v>
      </c>
    </row>
    <row r="14" spans="2:17" ht="18.75" customHeight="1" x14ac:dyDescent="0.3">
      <c r="B14" s="155" t="s">
        <v>56</v>
      </c>
      <c r="C14" s="156">
        <v>-102395</v>
      </c>
      <c r="D14" s="156">
        <v>11764</v>
      </c>
      <c r="E14" s="156">
        <v>11764</v>
      </c>
      <c r="F14" s="156">
        <v>0</v>
      </c>
      <c r="G14" s="156">
        <v>849</v>
      </c>
      <c r="H14" s="156">
        <v>19540</v>
      </c>
      <c r="I14" s="156">
        <v>13317</v>
      </c>
      <c r="J14" s="156">
        <v>0</v>
      </c>
      <c r="K14" s="156">
        <v>0</v>
      </c>
      <c r="L14" s="156">
        <v>0</v>
      </c>
      <c r="M14" s="156">
        <v>118</v>
      </c>
      <c r="N14" s="156">
        <v>130484</v>
      </c>
      <c r="O14" s="156">
        <v>0</v>
      </c>
      <c r="P14" s="156">
        <v>1417</v>
      </c>
      <c r="Q14" s="157">
        <v>5461</v>
      </c>
    </row>
    <row r="15" spans="2:17" ht="18.75" customHeight="1" x14ac:dyDescent="0.3">
      <c r="B15" s="155" t="s">
        <v>57</v>
      </c>
      <c r="C15" s="156">
        <v>0</v>
      </c>
      <c r="D15" s="156">
        <v>0</v>
      </c>
      <c r="E15" s="156">
        <v>0</v>
      </c>
      <c r="F15" s="156">
        <v>0</v>
      </c>
      <c r="G15" s="156">
        <v>0</v>
      </c>
      <c r="H15" s="156">
        <v>0</v>
      </c>
      <c r="I15" s="156">
        <v>0</v>
      </c>
      <c r="J15" s="156">
        <v>0</v>
      </c>
      <c r="K15" s="156">
        <v>0</v>
      </c>
      <c r="L15" s="156">
        <v>0</v>
      </c>
      <c r="M15" s="156">
        <v>0</v>
      </c>
      <c r="N15" s="156">
        <v>0</v>
      </c>
      <c r="O15" s="156">
        <v>0</v>
      </c>
      <c r="P15" s="156">
        <v>0</v>
      </c>
      <c r="Q15" s="157">
        <v>0</v>
      </c>
    </row>
    <row r="16" spans="2:17" ht="18.75" customHeight="1" x14ac:dyDescent="0.3">
      <c r="B16" s="155" t="s">
        <v>58</v>
      </c>
      <c r="C16" s="156">
        <v>0</v>
      </c>
      <c r="D16" s="156">
        <v>0</v>
      </c>
      <c r="E16" s="156">
        <v>0</v>
      </c>
      <c r="F16" s="156">
        <v>0</v>
      </c>
      <c r="G16" s="156">
        <v>0</v>
      </c>
      <c r="H16" s="156">
        <v>0</v>
      </c>
      <c r="I16" s="156">
        <v>0</v>
      </c>
      <c r="J16" s="156">
        <v>0</v>
      </c>
      <c r="K16" s="156">
        <v>0</v>
      </c>
      <c r="L16" s="156">
        <v>0</v>
      </c>
      <c r="M16" s="156">
        <v>0</v>
      </c>
      <c r="N16" s="156">
        <v>0</v>
      </c>
      <c r="O16" s="156">
        <v>0</v>
      </c>
      <c r="P16" s="156">
        <v>0</v>
      </c>
      <c r="Q16" s="157">
        <v>0</v>
      </c>
    </row>
    <row r="17" spans="2:18" ht="18.75" customHeight="1" x14ac:dyDescent="0.3">
      <c r="B17" s="155" t="s">
        <v>131</v>
      </c>
      <c r="C17" s="156">
        <v>0</v>
      </c>
      <c r="D17" s="156">
        <v>0</v>
      </c>
      <c r="E17" s="156">
        <v>0</v>
      </c>
      <c r="F17" s="156">
        <v>0</v>
      </c>
      <c r="G17" s="156">
        <v>0</v>
      </c>
      <c r="H17" s="156">
        <v>0</v>
      </c>
      <c r="I17" s="156">
        <v>0</v>
      </c>
      <c r="J17" s="156">
        <v>0</v>
      </c>
      <c r="K17" s="156">
        <v>0</v>
      </c>
      <c r="L17" s="156">
        <v>0</v>
      </c>
      <c r="M17" s="156">
        <v>0</v>
      </c>
      <c r="N17" s="156">
        <v>0</v>
      </c>
      <c r="O17" s="156">
        <v>0</v>
      </c>
      <c r="P17" s="156">
        <v>0</v>
      </c>
      <c r="Q17" s="157">
        <v>0</v>
      </c>
    </row>
    <row r="18" spans="2:18"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8" ht="18.75" customHeight="1" x14ac:dyDescent="0.3">
      <c r="B19" s="155" t="s">
        <v>136</v>
      </c>
      <c r="C19" s="156">
        <v>2650244</v>
      </c>
      <c r="D19" s="156">
        <v>1853066</v>
      </c>
      <c r="E19" s="156">
        <v>1853066</v>
      </c>
      <c r="F19" s="156">
        <v>0</v>
      </c>
      <c r="G19" s="156">
        <v>748172</v>
      </c>
      <c r="H19" s="156">
        <v>726979</v>
      </c>
      <c r="I19" s="156">
        <v>0</v>
      </c>
      <c r="J19" s="156">
        <v>0</v>
      </c>
      <c r="K19" s="156">
        <v>0</v>
      </c>
      <c r="L19" s="156">
        <v>49267</v>
      </c>
      <c r="M19" s="156">
        <v>373849</v>
      </c>
      <c r="N19" s="156">
        <v>874774</v>
      </c>
      <c r="O19" s="156">
        <v>0</v>
      </c>
      <c r="P19" s="156">
        <v>0</v>
      </c>
      <c r="Q19" s="157">
        <v>4227989</v>
      </c>
    </row>
    <row r="20" spans="2:18" ht="18.75" customHeight="1" x14ac:dyDescent="0.3">
      <c r="B20" s="155" t="s">
        <v>35</v>
      </c>
      <c r="C20" s="156">
        <v>35390</v>
      </c>
      <c r="D20" s="156">
        <v>1640</v>
      </c>
      <c r="E20" s="156">
        <v>1640</v>
      </c>
      <c r="F20" s="156">
        <v>0</v>
      </c>
      <c r="G20" s="156">
        <v>19779</v>
      </c>
      <c r="H20" s="156">
        <v>19983</v>
      </c>
      <c r="I20" s="156">
        <v>1210</v>
      </c>
      <c r="J20" s="156">
        <v>0</v>
      </c>
      <c r="K20" s="156">
        <v>0</v>
      </c>
      <c r="L20" s="156">
        <v>0</v>
      </c>
      <c r="M20" s="156">
        <v>503</v>
      </c>
      <c r="N20" s="156">
        <v>0</v>
      </c>
      <c r="O20" s="156">
        <v>0</v>
      </c>
      <c r="P20" s="156">
        <v>0</v>
      </c>
      <c r="Q20" s="157">
        <v>15334</v>
      </c>
    </row>
    <row r="21" spans="2:18" ht="18.75" customHeight="1" x14ac:dyDescent="0.3">
      <c r="B21" s="155" t="s">
        <v>191</v>
      </c>
      <c r="C21" s="156">
        <v>299504</v>
      </c>
      <c r="D21" s="156">
        <v>5739</v>
      </c>
      <c r="E21" s="156">
        <v>5739</v>
      </c>
      <c r="F21" s="156">
        <v>13954</v>
      </c>
      <c r="G21" s="156">
        <v>15871</v>
      </c>
      <c r="H21" s="156">
        <v>15871</v>
      </c>
      <c r="I21" s="156">
        <v>0</v>
      </c>
      <c r="J21" s="156">
        <v>0</v>
      </c>
      <c r="K21" s="156">
        <v>0</v>
      </c>
      <c r="L21" s="156">
        <v>0</v>
      </c>
      <c r="M21" s="156">
        <v>1295</v>
      </c>
      <c r="N21" s="156">
        <v>0</v>
      </c>
      <c r="O21" s="156">
        <v>0</v>
      </c>
      <c r="P21" s="156">
        <v>0</v>
      </c>
      <c r="Q21" s="157">
        <v>302030</v>
      </c>
    </row>
    <row r="22" spans="2:18" ht="18.75" customHeight="1" x14ac:dyDescent="0.3">
      <c r="B22" s="155" t="s">
        <v>59</v>
      </c>
      <c r="C22" s="156">
        <v>5965580</v>
      </c>
      <c r="D22" s="156">
        <v>516009</v>
      </c>
      <c r="E22" s="156">
        <v>516009</v>
      </c>
      <c r="F22" s="156">
        <v>0</v>
      </c>
      <c r="G22" s="156">
        <v>1433243</v>
      </c>
      <c r="H22" s="156">
        <v>166355</v>
      </c>
      <c r="I22" s="156">
        <v>1147748</v>
      </c>
      <c r="J22" s="156">
        <v>0</v>
      </c>
      <c r="K22" s="156">
        <v>0</v>
      </c>
      <c r="L22" s="156">
        <v>0</v>
      </c>
      <c r="M22" s="156">
        <v>0</v>
      </c>
      <c r="N22" s="156">
        <v>356247</v>
      </c>
      <c r="O22" s="156">
        <v>14154</v>
      </c>
      <c r="P22" s="156">
        <v>0</v>
      </c>
      <c r="Q22" s="157">
        <v>5509580</v>
      </c>
    </row>
    <row r="23" spans="2:18" ht="18.75" customHeight="1" x14ac:dyDescent="0.3">
      <c r="B23" s="155" t="s">
        <v>60</v>
      </c>
      <c r="C23" s="156">
        <v>312825</v>
      </c>
      <c r="D23" s="156">
        <v>45783</v>
      </c>
      <c r="E23" s="156">
        <v>45783</v>
      </c>
      <c r="F23" s="156">
        <v>0</v>
      </c>
      <c r="G23" s="156">
        <v>21901</v>
      </c>
      <c r="H23" s="156">
        <v>21901</v>
      </c>
      <c r="I23" s="156">
        <v>0</v>
      </c>
      <c r="J23" s="156">
        <v>0</v>
      </c>
      <c r="K23" s="156">
        <v>0</v>
      </c>
      <c r="L23" s="156">
        <v>0</v>
      </c>
      <c r="M23" s="156">
        <v>0</v>
      </c>
      <c r="N23" s="156">
        <v>0</v>
      </c>
      <c r="O23" s="156">
        <v>0</v>
      </c>
      <c r="P23" s="156">
        <v>0</v>
      </c>
      <c r="Q23" s="157">
        <v>336706</v>
      </c>
    </row>
    <row r="24" spans="2:18" ht="18.75" customHeight="1" x14ac:dyDescent="0.3">
      <c r="B24" s="155" t="s">
        <v>134</v>
      </c>
      <c r="C24" s="156">
        <v>0</v>
      </c>
      <c r="D24" s="156">
        <v>0</v>
      </c>
      <c r="E24" s="156">
        <v>0</v>
      </c>
      <c r="F24" s="156">
        <v>0</v>
      </c>
      <c r="G24" s="156">
        <v>0</v>
      </c>
      <c r="H24" s="156">
        <v>0</v>
      </c>
      <c r="I24" s="156">
        <v>0</v>
      </c>
      <c r="J24" s="156">
        <v>0</v>
      </c>
      <c r="K24" s="156">
        <v>0</v>
      </c>
      <c r="L24" s="156">
        <v>0</v>
      </c>
      <c r="M24" s="156">
        <v>0</v>
      </c>
      <c r="N24" s="156">
        <v>0</v>
      </c>
      <c r="O24" s="156">
        <v>0</v>
      </c>
      <c r="P24" s="156">
        <v>0</v>
      </c>
      <c r="Q24" s="157">
        <v>0</v>
      </c>
    </row>
    <row r="25" spans="2:18" ht="18.75" customHeight="1" x14ac:dyDescent="0.3">
      <c r="B25" s="155" t="s">
        <v>135</v>
      </c>
      <c r="C25" s="156">
        <v>0</v>
      </c>
      <c r="D25" s="156">
        <v>0</v>
      </c>
      <c r="E25" s="156">
        <v>0</v>
      </c>
      <c r="F25" s="156">
        <v>0</v>
      </c>
      <c r="G25" s="156">
        <v>0</v>
      </c>
      <c r="H25" s="156">
        <v>0</v>
      </c>
      <c r="I25" s="156">
        <v>0</v>
      </c>
      <c r="J25" s="156">
        <v>0</v>
      </c>
      <c r="K25" s="156">
        <v>0</v>
      </c>
      <c r="L25" s="156">
        <v>0</v>
      </c>
      <c r="M25" s="156">
        <v>0</v>
      </c>
      <c r="N25" s="156">
        <v>0</v>
      </c>
      <c r="O25" s="156">
        <v>0</v>
      </c>
      <c r="P25" s="156">
        <v>0</v>
      </c>
      <c r="Q25" s="157">
        <v>0</v>
      </c>
    </row>
    <row r="26" spans="2:18" ht="18.75" customHeight="1" x14ac:dyDescent="0.3">
      <c r="B26" s="155" t="s">
        <v>149</v>
      </c>
      <c r="C26" s="156">
        <v>3776327</v>
      </c>
      <c r="D26" s="156">
        <v>377500</v>
      </c>
      <c r="E26" s="156">
        <v>377475</v>
      </c>
      <c r="F26" s="156">
        <v>0</v>
      </c>
      <c r="G26" s="156">
        <v>1313054</v>
      </c>
      <c r="H26" s="156">
        <v>1331253</v>
      </c>
      <c r="I26" s="156">
        <v>0</v>
      </c>
      <c r="J26" s="156">
        <v>0</v>
      </c>
      <c r="K26" s="156">
        <v>0</v>
      </c>
      <c r="L26" s="156">
        <v>-4</v>
      </c>
      <c r="M26" s="156">
        <v>182116</v>
      </c>
      <c r="N26" s="156">
        <v>294759</v>
      </c>
      <c r="O26" s="156">
        <v>0</v>
      </c>
      <c r="P26" s="156">
        <v>0</v>
      </c>
      <c r="Q26" s="157">
        <v>2935196</v>
      </c>
    </row>
    <row r="27" spans="2:18" ht="18.75" customHeight="1" x14ac:dyDescent="0.3">
      <c r="B27" s="155" t="s">
        <v>61</v>
      </c>
      <c r="C27" s="156">
        <v>0</v>
      </c>
      <c r="D27" s="156">
        <v>0</v>
      </c>
      <c r="E27" s="156">
        <v>0</v>
      </c>
      <c r="F27" s="156">
        <v>0</v>
      </c>
      <c r="G27" s="156">
        <v>0</v>
      </c>
      <c r="H27" s="156">
        <v>0</v>
      </c>
      <c r="I27" s="156">
        <v>0</v>
      </c>
      <c r="J27" s="156">
        <v>0</v>
      </c>
      <c r="K27" s="156">
        <v>0</v>
      </c>
      <c r="L27" s="156">
        <v>0</v>
      </c>
      <c r="M27" s="156">
        <v>0</v>
      </c>
      <c r="N27" s="156">
        <v>0</v>
      </c>
      <c r="O27" s="156">
        <v>0</v>
      </c>
      <c r="P27" s="156">
        <v>0</v>
      </c>
      <c r="Q27" s="157">
        <v>0</v>
      </c>
    </row>
    <row r="28" spans="2:18" ht="18.75" customHeight="1" x14ac:dyDescent="0.3">
      <c r="B28" s="155" t="s">
        <v>62</v>
      </c>
      <c r="C28" s="156">
        <v>0</v>
      </c>
      <c r="D28" s="156">
        <v>0</v>
      </c>
      <c r="E28" s="156">
        <v>0</v>
      </c>
      <c r="F28" s="156">
        <v>0</v>
      </c>
      <c r="G28" s="156">
        <v>0</v>
      </c>
      <c r="H28" s="156">
        <v>0</v>
      </c>
      <c r="I28" s="156">
        <v>0</v>
      </c>
      <c r="J28" s="156">
        <v>0</v>
      </c>
      <c r="K28" s="156">
        <v>0</v>
      </c>
      <c r="L28" s="156">
        <v>0</v>
      </c>
      <c r="M28" s="156">
        <v>0</v>
      </c>
      <c r="N28" s="156">
        <v>0</v>
      </c>
      <c r="O28" s="156">
        <v>0</v>
      </c>
      <c r="P28" s="156">
        <v>0</v>
      </c>
      <c r="Q28" s="157">
        <v>0</v>
      </c>
    </row>
    <row r="29" spans="2:18" ht="18.75" customHeight="1" x14ac:dyDescent="0.3">
      <c r="B29" s="155" t="s">
        <v>63</v>
      </c>
      <c r="C29" s="156">
        <v>764432</v>
      </c>
      <c r="D29" s="156">
        <v>18493</v>
      </c>
      <c r="E29" s="156">
        <v>18493</v>
      </c>
      <c r="F29" s="156">
        <v>0</v>
      </c>
      <c r="G29" s="156">
        <v>164176</v>
      </c>
      <c r="H29" s="156">
        <v>109608</v>
      </c>
      <c r="I29" s="156">
        <v>40851</v>
      </c>
      <c r="J29" s="156">
        <v>0</v>
      </c>
      <c r="K29" s="156">
        <v>0</v>
      </c>
      <c r="L29" s="156">
        <v>20554</v>
      </c>
      <c r="M29" s="156">
        <v>0</v>
      </c>
      <c r="N29" s="156">
        <v>101273</v>
      </c>
      <c r="O29" s="156">
        <v>0</v>
      </c>
      <c r="P29" s="156">
        <v>0</v>
      </c>
      <c r="Q29" s="157">
        <v>713185</v>
      </c>
    </row>
    <row r="30" spans="2:18" ht="18.75" customHeight="1" x14ac:dyDescent="0.3">
      <c r="B30" s="158" t="s">
        <v>45</v>
      </c>
      <c r="C30" s="159">
        <f>SUM(C6:C29)</f>
        <v>15846360</v>
      </c>
      <c r="D30" s="159">
        <f t="shared" ref="D30:Q30" si="0">SUM(D6:D29)</f>
        <v>3854742</v>
      </c>
      <c r="E30" s="159">
        <f t="shared" si="0"/>
        <v>3854717</v>
      </c>
      <c r="F30" s="159">
        <f t="shared" si="0"/>
        <v>13954</v>
      </c>
      <c r="G30" s="159">
        <f t="shared" si="0"/>
        <v>4414103</v>
      </c>
      <c r="H30" s="159">
        <f t="shared" si="0"/>
        <v>2730371</v>
      </c>
      <c r="I30" s="159">
        <f t="shared" si="0"/>
        <v>1426077</v>
      </c>
      <c r="J30" s="159">
        <f t="shared" si="0"/>
        <v>96539</v>
      </c>
      <c r="K30" s="159">
        <f t="shared" si="0"/>
        <v>0</v>
      </c>
      <c r="L30" s="159">
        <f t="shared" si="0"/>
        <v>96658</v>
      </c>
      <c r="M30" s="159">
        <f t="shared" si="0"/>
        <v>636323</v>
      </c>
      <c r="N30" s="159">
        <f t="shared" si="0"/>
        <v>1985267</v>
      </c>
      <c r="O30" s="159">
        <f t="shared" si="0"/>
        <v>19829</v>
      </c>
      <c r="P30" s="159">
        <f t="shared" si="0"/>
        <v>155020</v>
      </c>
      <c r="Q30" s="159">
        <f t="shared" si="0"/>
        <v>16539480</v>
      </c>
      <c r="R30" s="160"/>
    </row>
    <row r="31" spans="2:18" ht="18.75" customHeight="1" x14ac:dyDescent="0.3">
      <c r="B31" s="290" t="s">
        <v>46</v>
      </c>
      <c r="C31" s="291"/>
      <c r="D31" s="291"/>
      <c r="E31" s="291"/>
      <c r="F31" s="291"/>
      <c r="G31" s="291"/>
      <c r="H31" s="291"/>
      <c r="I31" s="291"/>
      <c r="J31" s="291"/>
      <c r="K31" s="291"/>
      <c r="L31" s="291"/>
      <c r="M31" s="291"/>
      <c r="N31" s="291"/>
      <c r="O31" s="291"/>
      <c r="P31" s="291"/>
      <c r="Q31" s="292"/>
    </row>
    <row r="32" spans="2:18"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93" t="s">
        <v>50</v>
      </c>
      <c r="C36" s="293"/>
      <c r="D36" s="293"/>
      <c r="E36" s="293"/>
      <c r="F36" s="293"/>
      <c r="G36" s="293"/>
      <c r="H36" s="293"/>
      <c r="I36" s="293"/>
      <c r="J36" s="293"/>
      <c r="K36" s="293"/>
      <c r="L36" s="293"/>
      <c r="M36" s="293"/>
      <c r="N36" s="293"/>
      <c r="O36" s="293"/>
      <c r="P36" s="293"/>
      <c r="Q36" s="293"/>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row>
  </sheetData>
  <mergeCells count="4">
    <mergeCell ref="B3:Q3"/>
    <mergeCell ref="B5:Q5"/>
    <mergeCell ref="B31:Q31"/>
    <mergeCell ref="B36:Q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8"/>
  <sheetViews>
    <sheetView topLeftCell="J23" workbookViewId="0">
      <selection activeCell="C30" sqref="C30"/>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18" width="14.54296875" style="148" bestFit="1" customWidth="1"/>
    <col min="19" max="19" width="15.90625" style="148" bestFit="1" customWidth="1"/>
    <col min="20" max="256" width="14.36328125" style="148"/>
    <col min="257" max="257" width="9.6328125" style="148" customWidth="1"/>
    <col min="258" max="258" width="43.54296875" style="148" customWidth="1"/>
    <col min="259" max="273" width="17.90625" style="148" customWidth="1"/>
    <col min="274" max="274" width="14.54296875" style="148" bestFit="1" customWidth="1"/>
    <col min="275" max="275" width="15.90625" style="148" bestFit="1" customWidth="1"/>
    <col min="276" max="512" width="14.36328125" style="148"/>
    <col min="513" max="513" width="9.6328125" style="148" customWidth="1"/>
    <col min="514" max="514" width="43.54296875" style="148" customWidth="1"/>
    <col min="515" max="529" width="17.90625" style="148" customWidth="1"/>
    <col min="530" max="530" width="14.54296875" style="148" bestFit="1" customWidth="1"/>
    <col min="531" max="531" width="15.90625" style="148" bestFit="1" customWidth="1"/>
    <col min="532" max="768" width="14.36328125" style="148"/>
    <col min="769" max="769" width="9.6328125" style="148" customWidth="1"/>
    <col min="770" max="770" width="43.54296875" style="148" customWidth="1"/>
    <col min="771" max="785" width="17.90625" style="148" customWidth="1"/>
    <col min="786" max="786" width="14.54296875" style="148" bestFit="1" customWidth="1"/>
    <col min="787" max="787" width="15.90625" style="148" bestFit="1" customWidth="1"/>
    <col min="788" max="1024" width="14.36328125" style="148"/>
    <col min="1025" max="1025" width="9.6328125" style="148" customWidth="1"/>
    <col min="1026" max="1026" width="43.54296875" style="148" customWidth="1"/>
    <col min="1027" max="1041" width="17.90625" style="148" customWidth="1"/>
    <col min="1042" max="1042" width="14.54296875" style="148" bestFit="1" customWidth="1"/>
    <col min="1043" max="1043" width="15.90625" style="148" bestFit="1" customWidth="1"/>
    <col min="1044" max="1280" width="14.36328125" style="148"/>
    <col min="1281" max="1281" width="9.6328125" style="148" customWidth="1"/>
    <col min="1282" max="1282" width="43.54296875" style="148" customWidth="1"/>
    <col min="1283" max="1297" width="17.90625" style="148" customWidth="1"/>
    <col min="1298" max="1298" width="14.54296875" style="148" bestFit="1" customWidth="1"/>
    <col min="1299" max="1299" width="15.90625" style="148" bestFit="1" customWidth="1"/>
    <col min="1300" max="1536" width="14.36328125" style="148"/>
    <col min="1537" max="1537" width="9.6328125" style="148" customWidth="1"/>
    <col min="1538" max="1538" width="43.54296875" style="148" customWidth="1"/>
    <col min="1539" max="1553" width="17.90625" style="148" customWidth="1"/>
    <col min="1554" max="1554" width="14.54296875" style="148" bestFit="1" customWidth="1"/>
    <col min="1555" max="1555" width="15.90625" style="148" bestFit="1" customWidth="1"/>
    <col min="1556" max="1792" width="14.36328125" style="148"/>
    <col min="1793" max="1793" width="9.6328125" style="148" customWidth="1"/>
    <col min="1794" max="1794" width="43.54296875" style="148" customWidth="1"/>
    <col min="1795" max="1809" width="17.90625" style="148" customWidth="1"/>
    <col min="1810" max="1810" width="14.54296875" style="148" bestFit="1" customWidth="1"/>
    <col min="1811" max="1811" width="15.90625" style="148" bestFit="1" customWidth="1"/>
    <col min="1812" max="2048" width="14.36328125" style="148"/>
    <col min="2049" max="2049" width="9.6328125" style="148" customWidth="1"/>
    <col min="2050" max="2050" width="43.54296875" style="148" customWidth="1"/>
    <col min="2051" max="2065" width="17.90625" style="148" customWidth="1"/>
    <col min="2066" max="2066" width="14.54296875" style="148" bestFit="1" customWidth="1"/>
    <col min="2067" max="2067" width="15.90625" style="148" bestFit="1" customWidth="1"/>
    <col min="2068" max="2304" width="14.36328125" style="148"/>
    <col min="2305" max="2305" width="9.6328125" style="148" customWidth="1"/>
    <col min="2306" max="2306" width="43.54296875" style="148" customWidth="1"/>
    <col min="2307" max="2321" width="17.90625" style="148" customWidth="1"/>
    <col min="2322" max="2322" width="14.54296875" style="148" bestFit="1" customWidth="1"/>
    <col min="2323" max="2323" width="15.90625" style="148" bestFit="1" customWidth="1"/>
    <col min="2324" max="2560" width="14.36328125" style="148"/>
    <col min="2561" max="2561" width="9.6328125" style="148" customWidth="1"/>
    <col min="2562" max="2562" width="43.54296875" style="148" customWidth="1"/>
    <col min="2563" max="2577" width="17.90625" style="148" customWidth="1"/>
    <col min="2578" max="2578" width="14.54296875" style="148" bestFit="1" customWidth="1"/>
    <col min="2579" max="2579" width="15.90625" style="148" bestFit="1" customWidth="1"/>
    <col min="2580" max="2816" width="14.36328125" style="148"/>
    <col min="2817" max="2817" width="9.6328125" style="148" customWidth="1"/>
    <col min="2818" max="2818" width="43.54296875" style="148" customWidth="1"/>
    <col min="2819" max="2833" width="17.90625" style="148" customWidth="1"/>
    <col min="2834" max="2834" width="14.54296875" style="148" bestFit="1" customWidth="1"/>
    <col min="2835" max="2835" width="15.90625" style="148" bestFit="1" customWidth="1"/>
    <col min="2836" max="3072" width="14.36328125" style="148"/>
    <col min="3073" max="3073" width="9.6328125" style="148" customWidth="1"/>
    <col min="3074" max="3074" width="43.54296875" style="148" customWidth="1"/>
    <col min="3075" max="3089" width="17.90625" style="148" customWidth="1"/>
    <col min="3090" max="3090" width="14.54296875" style="148" bestFit="1" customWidth="1"/>
    <col min="3091" max="3091" width="15.90625" style="148" bestFit="1" customWidth="1"/>
    <col min="3092" max="3328" width="14.36328125" style="148"/>
    <col min="3329" max="3329" width="9.6328125" style="148" customWidth="1"/>
    <col min="3330" max="3330" width="43.54296875" style="148" customWidth="1"/>
    <col min="3331" max="3345" width="17.90625" style="148" customWidth="1"/>
    <col min="3346" max="3346" width="14.54296875" style="148" bestFit="1" customWidth="1"/>
    <col min="3347" max="3347" width="15.90625" style="148" bestFit="1" customWidth="1"/>
    <col min="3348" max="3584" width="14.36328125" style="148"/>
    <col min="3585" max="3585" width="9.6328125" style="148" customWidth="1"/>
    <col min="3586" max="3586" width="43.54296875" style="148" customWidth="1"/>
    <col min="3587" max="3601" width="17.90625" style="148" customWidth="1"/>
    <col min="3602" max="3602" width="14.54296875" style="148" bestFit="1" customWidth="1"/>
    <col min="3603" max="3603" width="15.90625" style="148" bestFit="1" customWidth="1"/>
    <col min="3604" max="3840" width="14.36328125" style="148"/>
    <col min="3841" max="3841" width="9.6328125" style="148" customWidth="1"/>
    <col min="3842" max="3842" width="43.54296875" style="148" customWidth="1"/>
    <col min="3843" max="3857" width="17.90625" style="148" customWidth="1"/>
    <col min="3858" max="3858" width="14.54296875" style="148" bestFit="1" customWidth="1"/>
    <col min="3859" max="3859" width="15.90625" style="148" bestFit="1" customWidth="1"/>
    <col min="3860" max="4096" width="14.36328125" style="148"/>
    <col min="4097" max="4097" width="9.6328125" style="148" customWidth="1"/>
    <col min="4098" max="4098" width="43.54296875" style="148" customWidth="1"/>
    <col min="4099" max="4113" width="17.90625" style="148" customWidth="1"/>
    <col min="4114" max="4114" width="14.54296875" style="148" bestFit="1" customWidth="1"/>
    <col min="4115" max="4115" width="15.90625" style="148" bestFit="1" customWidth="1"/>
    <col min="4116" max="4352" width="14.36328125" style="148"/>
    <col min="4353" max="4353" width="9.6328125" style="148" customWidth="1"/>
    <col min="4354" max="4354" width="43.54296875" style="148" customWidth="1"/>
    <col min="4355" max="4369" width="17.90625" style="148" customWidth="1"/>
    <col min="4370" max="4370" width="14.54296875" style="148" bestFit="1" customWidth="1"/>
    <col min="4371" max="4371" width="15.90625" style="148" bestFit="1" customWidth="1"/>
    <col min="4372" max="4608" width="14.36328125" style="148"/>
    <col min="4609" max="4609" width="9.6328125" style="148" customWidth="1"/>
    <col min="4610" max="4610" width="43.54296875" style="148" customWidth="1"/>
    <col min="4611" max="4625" width="17.90625" style="148" customWidth="1"/>
    <col min="4626" max="4626" width="14.54296875" style="148" bestFit="1" customWidth="1"/>
    <col min="4627" max="4627" width="15.90625" style="148" bestFit="1" customWidth="1"/>
    <col min="4628" max="4864" width="14.36328125" style="148"/>
    <col min="4865" max="4865" width="9.6328125" style="148" customWidth="1"/>
    <col min="4866" max="4866" width="43.54296875" style="148" customWidth="1"/>
    <col min="4867" max="4881" width="17.90625" style="148" customWidth="1"/>
    <col min="4882" max="4882" width="14.54296875" style="148" bestFit="1" customWidth="1"/>
    <col min="4883" max="4883" width="15.90625" style="148" bestFit="1" customWidth="1"/>
    <col min="4884" max="5120" width="14.36328125" style="148"/>
    <col min="5121" max="5121" width="9.6328125" style="148" customWidth="1"/>
    <col min="5122" max="5122" width="43.54296875" style="148" customWidth="1"/>
    <col min="5123" max="5137" width="17.90625" style="148" customWidth="1"/>
    <col min="5138" max="5138" width="14.54296875" style="148" bestFit="1" customWidth="1"/>
    <col min="5139" max="5139" width="15.90625" style="148" bestFit="1" customWidth="1"/>
    <col min="5140" max="5376" width="14.36328125" style="148"/>
    <col min="5377" max="5377" width="9.6328125" style="148" customWidth="1"/>
    <col min="5378" max="5378" width="43.54296875" style="148" customWidth="1"/>
    <col min="5379" max="5393" width="17.90625" style="148" customWidth="1"/>
    <col min="5394" max="5394" width="14.54296875" style="148" bestFit="1" customWidth="1"/>
    <col min="5395" max="5395" width="15.90625" style="148" bestFit="1" customWidth="1"/>
    <col min="5396" max="5632" width="14.36328125" style="148"/>
    <col min="5633" max="5633" width="9.6328125" style="148" customWidth="1"/>
    <col min="5634" max="5634" width="43.54296875" style="148" customWidth="1"/>
    <col min="5635" max="5649" width="17.90625" style="148" customWidth="1"/>
    <col min="5650" max="5650" width="14.54296875" style="148" bestFit="1" customWidth="1"/>
    <col min="5651" max="5651" width="15.90625" style="148" bestFit="1" customWidth="1"/>
    <col min="5652" max="5888" width="14.36328125" style="148"/>
    <col min="5889" max="5889" width="9.6328125" style="148" customWidth="1"/>
    <col min="5890" max="5890" width="43.54296875" style="148" customWidth="1"/>
    <col min="5891" max="5905" width="17.90625" style="148" customWidth="1"/>
    <col min="5906" max="5906" width="14.54296875" style="148" bestFit="1" customWidth="1"/>
    <col min="5907" max="5907" width="15.90625" style="148" bestFit="1" customWidth="1"/>
    <col min="5908" max="6144" width="14.36328125" style="148"/>
    <col min="6145" max="6145" width="9.6328125" style="148" customWidth="1"/>
    <col min="6146" max="6146" width="43.54296875" style="148" customWidth="1"/>
    <col min="6147" max="6161" width="17.90625" style="148" customWidth="1"/>
    <col min="6162" max="6162" width="14.54296875" style="148" bestFit="1" customWidth="1"/>
    <col min="6163" max="6163" width="15.90625" style="148" bestFit="1" customWidth="1"/>
    <col min="6164" max="6400" width="14.36328125" style="148"/>
    <col min="6401" max="6401" width="9.6328125" style="148" customWidth="1"/>
    <col min="6402" max="6402" width="43.54296875" style="148" customWidth="1"/>
    <col min="6403" max="6417" width="17.90625" style="148" customWidth="1"/>
    <col min="6418" max="6418" width="14.54296875" style="148" bestFit="1" customWidth="1"/>
    <col min="6419" max="6419" width="15.90625" style="148" bestFit="1" customWidth="1"/>
    <col min="6420" max="6656" width="14.36328125" style="148"/>
    <col min="6657" max="6657" width="9.6328125" style="148" customWidth="1"/>
    <col min="6658" max="6658" width="43.54296875" style="148" customWidth="1"/>
    <col min="6659" max="6673" width="17.90625" style="148" customWidth="1"/>
    <col min="6674" max="6674" width="14.54296875" style="148" bestFit="1" customWidth="1"/>
    <col min="6675" max="6675" width="15.90625" style="148" bestFit="1" customWidth="1"/>
    <col min="6676" max="6912" width="14.36328125" style="148"/>
    <col min="6913" max="6913" width="9.6328125" style="148" customWidth="1"/>
    <col min="6914" max="6914" width="43.54296875" style="148" customWidth="1"/>
    <col min="6915" max="6929" width="17.90625" style="148" customWidth="1"/>
    <col min="6930" max="6930" width="14.54296875" style="148" bestFit="1" customWidth="1"/>
    <col min="6931" max="6931" width="15.90625" style="148" bestFit="1" customWidth="1"/>
    <col min="6932" max="7168" width="14.36328125" style="148"/>
    <col min="7169" max="7169" width="9.6328125" style="148" customWidth="1"/>
    <col min="7170" max="7170" width="43.54296875" style="148" customWidth="1"/>
    <col min="7171" max="7185" width="17.90625" style="148" customWidth="1"/>
    <col min="7186" max="7186" width="14.54296875" style="148" bestFit="1" customWidth="1"/>
    <col min="7187" max="7187" width="15.90625" style="148" bestFit="1" customWidth="1"/>
    <col min="7188" max="7424" width="14.36328125" style="148"/>
    <col min="7425" max="7425" width="9.6328125" style="148" customWidth="1"/>
    <col min="7426" max="7426" width="43.54296875" style="148" customWidth="1"/>
    <col min="7427" max="7441" width="17.90625" style="148" customWidth="1"/>
    <col min="7442" max="7442" width="14.54296875" style="148" bestFit="1" customWidth="1"/>
    <col min="7443" max="7443" width="15.90625" style="148" bestFit="1" customWidth="1"/>
    <col min="7444" max="7680" width="14.36328125" style="148"/>
    <col min="7681" max="7681" width="9.6328125" style="148" customWidth="1"/>
    <col min="7682" max="7682" width="43.54296875" style="148" customWidth="1"/>
    <col min="7683" max="7697" width="17.90625" style="148" customWidth="1"/>
    <col min="7698" max="7698" width="14.54296875" style="148" bestFit="1" customWidth="1"/>
    <col min="7699" max="7699" width="15.90625" style="148" bestFit="1" customWidth="1"/>
    <col min="7700" max="7936" width="14.36328125" style="148"/>
    <col min="7937" max="7937" width="9.6328125" style="148" customWidth="1"/>
    <col min="7938" max="7938" width="43.54296875" style="148" customWidth="1"/>
    <col min="7939" max="7953" width="17.90625" style="148" customWidth="1"/>
    <col min="7954" max="7954" width="14.54296875" style="148" bestFit="1" customWidth="1"/>
    <col min="7955" max="7955" width="15.90625" style="148" bestFit="1" customWidth="1"/>
    <col min="7956" max="8192" width="14.36328125" style="148"/>
    <col min="8193" max="8193" width="9.6328125" style="148" customWidth="1"/>
    <col min="8194" max="8194" width="43.54296875" style="148" customWidth="1"/>
    <col min="8195" max="8209" width="17.90625" style="148" customWidth="1"/>
    <col min="8210" max="8210" width="14.54296875" style="148" bestFit="1" customWidth="1"/>
    <col min="8211" max="8211" width="15.90625" style="148" bestFit="1" customWidth="1"/>
    <col min="8212" max="8448" width="14.36328125" style="148"/>
    <col min="8449" max="8449" width="9.6328125" style="148" customWidth="1"/>
    <col min="8450" max="8450" width="43.54296875" style="148" customWidth="1"/>
    <col min="8451" max="8465" width="17.90625" style="148" customWidth="1"/>
    <col min="8466" max="8466" width="14.54296875" style="148" bestFit="1" customWidth="1"/>
    <col min="8467" max="8467" width="15.90625" style="148" bestFit="1" customWidth="1"/>
    <col min="8468" max="8704" width="14.36328125" style="148"/>
    <col min="8705" max="8705" width="9.6328125" style="148" customWidth="1"/>
    <col min="8706" max="8706" width="43.54296875" style="148" customWidth="1"/>
    <col min="8707" max="8721" width="17.90625" style="148" customWidth="1"/>
    <col min="8722" max="8722" width="14.54296875" style="148" bestFit="1" customWidth="1"/>
    <col min="8723" max="8723" width="15.90625" style="148" bestFit="1" customWidth="1"/>
    <col min="8724" max="8960" width="14.36328125" style="148"/>
    <col min="8961" max="8961" width="9.6328125" style="148" customWidth="1"/>
    <col min="8962" max="8962" width="43.54296875" style="148" customWidth="1"/>
    <col min="8963" max="8977" width="17.90625" style="148" customWidth="1"/>
    <col min="8978" max="8978" width="14.54296875" style="148" bestFit="1" customWidth="1"/>
    <col min="8979" max="8979" width="15.90625" style="148" bestFit="1" customWidth="1"/>
    <col min="8980" max="9216" width="14.36328125" style="148"/>
    <col min="9217" max="9217" width="9.6328125" style="148" customWidth="1"/>
    <col min="9218" max="9218" width="43.54296875" style="148" customWidth="1"/>
    <col min="9219" max="9233" width="17.90625" style="148" customWidth="1"/>
    <col min="9234" max="9234" width="14.54296875" style="148" bestFit="1" customWidth="1"/>
    <col min="9235" max="9235" width="15.90625" style="148" bestFit="1" customWidth="1"/>
    <col min="9236" max="9472" width="14.36328125" style="148"/>
    <col min="9473" max="9473" width="9.6328125" style="148" customWidth="1"/>
    <col min="9474" max="9474" width="43.54296875" style="148" customWidth="1"/>
    <col min="9475" max="9489" width="17.90625" style="148" customWidth="1"/>
    <col min="9490" max="9490" width="14.54296875" style="148" bestFit="1" customWidth="1"/>
    <col min="9491" max="9491" width="15.90625" style="148" bestFit="1" customWidth="1"/>
    <col min="9492" max="9728" width="14.36328125" style="148"/>
    <col min="9729" max="9729" width="9.6328125" style="148" customWidth="1"/>
    <col min="9730" max="9730" width="43.54296875" style="148" customWidth="1"/>
    <col min="9731" max="9745" width="17.90625" style="148" customWidth="1"/>
    <col min="9746" max="9746" width="14.54296875" style="148" bestFit="1" customWidth="1"/>
    <col min="9747" max="9747" width="15.90625" style="148" bestFit="1" customWidth="1"/>
    <col min="9748" max="9984" width="14.36328125" style="148"/>
    <col min="9985" max="9985" width="9.6328125" style="148" customWidth="1"/>
    <col min="9986" max="9986" width="43.54296875" style="148" customWidth="1"/>
    <col min="9987" max="10001" width="17.90625" style="148" customWidth="1"/>
    <col min="10002" max="10002" width="14.54296875" style="148" bestFit="1" customWidth="1"/>
    <col min="10003" max="10003" width="15.90625" style="148" bestFit="1" customWidth="1"/>
    <col min="10004" max="10240" width="14.36328125" style="148"/>
    <col min="10241" max="10241" width="9.6328125" style="148" customWidth="1"/>
    <col min="10242" max="10242" width="43.54296875" style="148" customWidth="1"/>
    <col min="10243" max="10257" width="17.90625" style="148" customWidth="1"/>
    <col min="10258" max="10258" width="14.54296875" style="148" bestFit="1" customWidth="1"/>
    <col min="10259" max="10259" width="15.90625" style="148" bestFit="1" customWidth="1"/>
    <col min="10260" max="10496" width="14.36328125" style="148"/>
    <col min="10497" max="10497" width="9.6328125" style="148" customWidth="1"/>
    <col min="10498" max="10498" width="43.54296875" style="148" customWidth="1"/>
    <col min="10499" max="10513" width="17.90625" style="148" customWidth="1"/>
    <col min="10514" max="10514" width="14.54296875" style="148" bestFit="1" customWidth="1"/>
    <col min="10515" max="10515" width="15.90625" style="148" bestFit="1" customWidth="1"/>
    <col min="10516" max="10752" width="14.36328125" style="148"/>
    <col min="10753" max="10753" width="9.6328125" style="148" customWidth="1"/>
    <col min="10754" max="10754" width="43.54296875" style="148" customWidth="1"/>
    <col min="10755" max="10769" width="17.90625" style="148" customWidth="1"/>
    <col min="10770" max="10770" width="14.54296875" style="148" bestFit="1" customWidth="1"/>
    <col min="10771" max="10771" width="15.90625" style="148" bestFit="1" customWidth="1"/>
    <col min="10772" max="11008" width="14.36328125" style="148"/>
    <col min="11009" max="11009" width="9.6328125" style="148" customWidth="1"/>
    <col min="11010" max="11010" width="43.54296875" style="148" customWidth="1"/>
    <col min="11011" max="11025" width="17.90625" style="148" customWidth="1"/>
    <col min="11026" max="11026" width="14.54296875" style="148" bestFit="1" customWidth="1"/>
    <col min="11027" max="11027" width="15.90625" style="148" bestFit="1" customWidth="1"/>
    <col min="11028" max="11264" width="14.36328125" style="148"/>
    <col min="11265" max="11265" width="9.6328125" style="148" customWidth="1"/>
    <col min="11266" max="11266" width="43.54296875" style="148" customWidth="1"/>
    <col min="11267" max="11281" width="17.90625" style="148" customWidth="1"/>
    <col min="11282" max="11282" width="14.54296875" style="148" bestFit="1" customWidth="1"/>
    <col min="11283" max="11283" width="15.90625" style="148" bestFit="1" customWidth="1"/>
    <col min="11284" max="11520" width="14.36328125" style="148"/>
    <col min="11521" max="11521" width="9.6328125" style="148" customWidth="1"/>
    <col min="11522" max="11522" width="43.54296875" style="148" customWidth="1"/>
    <col min="11523" max="11537" width="17.90625" style="148" customWidth="1"/>
    <col min="11538" max="11538" width="14.54296875" style="148" bestFit="1" customWidth="1"/>
    <col min="11539" max="11539" width="15.90625" style="148" bestFit="1" customWidth="1"/>
    <col min="11540" max="11776" width="14.36328125" style="148"/>
    <col min="11777" max="11777" width="9.6328125" style="148" customWidth="1"/>
    <col min="11778" max="11778" width="43.54296875" style="148" customWidth="1"/>
    <col min="11779" max="11793" width="17.90625" style="148" customWidth="1"/>
    <col min="11794" max="11794" width="14.54296875" style="148" bestFit="1" customWidth="1"/>
    <col min="11795" max="11795" width="15.90625" style="148" bestFit="1" customWidth="1"/>
    <col min="11796" max="12032" width="14.36328125" style="148"/>
    <col min="12033" max="12033" width="9.6328125" style="148" customWidth="1"/>
    <col min="12034" max="12034" width="43.54296875" style="148" customWidth="1"/>
    <col min="12035" max="12049" width="17.90625" style="148" customWidth="1"/>
    <col min="12050" max="12050" width="14.54296875" style="148" bestFit="1" customWidth="1"/>
    <col min="12051" max="12051" width="15.90625" style="148" bestFit="1" customWidth="1"/>
    <col min="12052" max="12288" width="14.36328125" style="148"/>
    <col min="12289" max="12289" width="9.6328125" style="148" customWidth="1"/>
    <col min="12290" max="12290" width="43.54296875" style="148" customWidth="1"/>
    <col min="12291" max="12305" width="17.90625" style="148" customWidth="1"/>
    <col min="12306" max="12306" width="14.54296875" style="148" bestFit="1" customWidth="1"/>
    <col min="12307" max="12307" width="15.90625" style="148" bestFit="1" customWidth="1"/>
    <col min="12308" max="12544" width="14.36328125" style="148"/>
    <col min="12545" max="12545" width="9.6328125" style="148" customWidth="1"/>
    <col min="12546" max="12546" width="43.54296875" style="148" customWidth="1"/>
    <col min="12547" max="12561" width="17.90625" style="148" customWidth="1"/>
    <col min="12562" max="12562" width="14.54296875" style="148" bestFit="1" customWidth="1"/>
    <col min="12563" max="12563" width="15.90625" style="148" bestFit="1" customWidth="1"/>
    <col min="12564" max="12800" width="14.36328125" style="148"/>
    <col min="12801" max="12801" width="9.6328125" style="148" customWidth="1"/>
    <col min="12802" max="12802" width="43.54296875" style="148" customWidth="1"/>
    <col min="12803" max="12817" width="17.90625" style="148" customWidth="1"/>
    <col min="12818" max="12818" width="14.54296875" style="148" bestFit="1" customWidth="1"/>
    <col min="12819" max="12819" width="15.90625" style="148" bestFit="1" customWidth="1"/>
    <col min="12820" max="13056" width="14.36328125" style="148"/>
    <col min="13057" max="13057" width="9.6328125" style="148" customWidth="1"/>
    <col min="13058" max="13058" width="43.54296875" style="148" customWidth="1"/>
    <col min="13059" max="13073" width="17.90625" style="148" customWidth="1"/>
    <col min="13074" max="13074" width="14.54296875" style="148" bestFit="1" customWidth="1"/>
    <col min="13075" max="13075" width="15.90625" style="148" bestFit="1" customWidth="1"/>
    <col min="13076" max="13312" width="14.36328125" style="148"/>
    <col min="13313" max="13313" width="9.6328125" style="148" customWidth="1"/>
    <col min="13314" max="13314" width="43.54296875" style="148" customWidth="1"/>
    <col min="13315" max="13329" width="17.90625" style="148" customWidth="1"/>
    <col min="13330" max="13330" width="14.54296875" style="148" bestFit="1" customWidth="1"/>
    <col min="13331" max="13331" width="15.90625" style="148" bestFit="1" customWidth="1"/>
    <col min="13332" max="13568" width="14.36328125" style="148"/>
    <col min="13569" max="13569" width="9.6328125" style="148" customWidth="1"/>
    <col min="13570" max="13570" width="43.54296875" style="148" customWidth="1"/>
    <col min="13571" max="13585" width="17.90625" style="148" customWidth="1"/>
    <col min="13586" max="13586" width="14.54296875" style="148" bestFit="1" customWidth="1"/>
    <col min="13587" max="13587" width="15.90625" style="148" bestFit="1" customWidth="1"/>
    <col min="13588" max="13824" width="14.36328125" style="148"/>
    <col min="13825" max="13825" width="9.6328125" style="148" customWidth="1"/>
    <col min="13826" max="13826" width="43.54296875" style="148" customWidth="1"/>
    <col min="13827" max="13841" width="17.90625" style="148" customWidth="1"/>
    <col min="13842" max="13842" width="14.54296875" style="148" bestFit="1" customWidth="1"/>
    <col min="13843" max="13843" width="15.90625" style="148" bestFit="1" customWidth="1"/>
    <col min="13844" max="14080" width="14.36328125" style="148"/>
    <col min="14081" max="14081" width="9.6328125" style="148" customWidth="1"/>
    <col min="14082" max="14082" width="43.54296875" style="148" customWidth="1"/>
    <col min="14083" max="14097" width="17.90625" style="148" customWidth="1"/>
    <col min="14098" max="14098" width="14.54296875" style="148" bestFit="1" customWidth="1"/>
    <col min="14099" max="14099" width="15.90625" style="148" bestFit="1" customWidth="1"/>
    <col min="14100" max="14336" width="14.36328125" style="148"/>
    <col min="14337" max="14337" width="9.6328125" style="148" customWidth="1"/>
    <col min="14338" max="14338" width="43.54296875" style="148" customWidth="1"/>
    <col min="14339" max="14353" width="17.90625" style="148" customWidth="1"/>
    <col min="14354" max="14354" width="14.54296875" style="148" bestFit="1" customWidth="1"/>
    <col min="14355" max="14355" width="15.90625" style="148" bestFit="1" customWidth="1"/>
    <col min="14356" max="14592" width="14.36328125" style="148"/>
    <col min="14593" max="14593" width="9.6328125" style="148" customWidth="1"/>
    <col min="14594" max="14594" width="43.54296875" style="148" customWidth="1"/>
    <col min="14595" max="14609" width="17.90625" style="148" customWidth="1"/>
    <col min="14610" max="14610" width="14.54296875" style="148" bestFit="1" customWidth="1"/>
    <col min="14611" max="14611" width="15.90625" style="148" bestFit="1" customWidth="1"/>
    <col min="14612" max="14848" width="14.36328125" style="148"/>
    <col min="14849" max="14849" width="9.6328125" style="148" customWidth="1"/>
    <col min="14850" max="14850" width="43.54296875" style="148" customWidth="1"/>
    <col min="14851" max="14865" width="17.90625" style="148" customWidth="1"/>
    <col min="14866" max="14866" width="14.54296875" style="148" bestFit="1" customWidth="1"/>
    <col min="14867" max="14867" width="15.90625" style="148" bestFit="1" customWidth="1"/>
    <col min="14868" max="15104" width="14.36328125" style="148"/>
    <col min="15105" max="15105" width="9.6328125" style="148" customWidth="1"/>
    <col min="15106" max="15106" width="43.54296875" style="148" customWidth="1"/>
    <col min="15107" max="15121" width="17.90625" style="148" customWidth="1"/>
    <col min="15122" max="15122" width="14.54296875" style="148" bestFit="1" customWidth="1"/>
    <col min="15123" max="15123" width="15.90625" style="148" bestFit="1" customWidth="1"/>
    <col min="15124" max="15360" width="14.36328125" style="148"/>
    <col min="15361" max="15361" width="9.6328125" style="148" customWidth="1"/>
    <col min="15362" max="15362" width="43.54296875" style="148" customWidth="1"/>
    <col min="15363" max="15377" width="17.90625" style="148" customWidth="1"/>
    <col min="15378" max="15378" width="14.54296875" style="148" bestFit="1" customWidth="1"/>
    <col min="15379" max="15379" width="15.90625" style="148" bestFit="1" customWidth="1"/>
    <col min="15380" max="15616" width="14.36328125" style="148"/>
    <col min="15617" max="15617" width="9.6328125" style="148" customWidth="1"/>
    <col min="15618" max="15618" width="43.54296875" style="148" customWidth="1"/>
    <col min="15619" max="15633" width="17.90625" style="148" customWidth="1"/>
    <col min="15634" max="15634" width="14.54296875" style="148" bestFit="1" customWidth="1"/>
    <col min="15635" max="15635" width="15.90625" style="148" bestFit="1" customWidth="1"/>
    <col min="15636" max="15872" width="14.36328125" style="148"/>
    <col min="15873" max="15873" width="9.6328125" style="148" customWidth="1"/>
    <col min="15874" max="15874" width="43.54296875" style="148" customWidth="1"/>
    <col min="15875" max="15889" width="17.90625" style="148" customWidth="1"/>
    <col min="15890" max="15890" width="14.54296875" style="148" bestFit="1" customWidth="1"/>
    <col min="15891" max="15891" width="15.90625" style="148" bestFit="1" customWidth="1"/>
    <col min="15892" max="16128" width="14.36328125" style="148"/>
    <col min="16129" max="16129" width="9.6328125" style="148" customWidth="1"/>
    <col min="16130" max="16130" width="43.54296875" style="148" customWidth="1"/>
    <col min="16131" max="16145" width="17.90625" style="148" customWidth="1"/>
    <col min="16146" max="16146" width="14.54296875" style="148" bestFit="1" customWidth="1"/>
    <col min="16147" max="16147" width="15.90625" style="148" bestFit="1" customWidth="1"/>
    <col min="16148" max="16384" width="14.36328125" style="148"/>
  </cols>
  <sheetData>
    <row r="1" spans="2:17" ht="15.75" customHeight="1" x14ac:dyDescent="0.3"/>
    <row r="2" spans="2:17" ht="15.75" customHeight="1" x14ac:dyDescent="0.3"/>
    <row r="3" spans="2:17" ht="18.75" customHeight="1" x14ac:dyDescent="0.3">
      <c r="B3" s="289" t="s">
        <v>323</v>
      </c>
      <c r="C3" s="289"/>
      <c r="D3" s="289"/>
      <c r="E3" s="289"/>
      <c r="F3" s="289"/>
      <c r="G3" s="289"/>
      <c r="H3" s="289"/>
      <c r="I3" s="289"/>
      <c r="J3" s="289"/>
      <c r="K3" s="289"/>
      <c r="L3" s="289"/>
      <c r="M3" s="289"/>
      <c r="N3" s="289"/>
      <c r="O3" s="289"/>
      <c r="P3" s="289"/>
      <c r="Q3" s="289"/>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90" t="s">
        <v>16</v>
      </c>
      <c r="C5" s="291"/>
      <c r="D5" s="291"/>
      <c r="E5" s="291"/>
      <c r="F5" s="291"/>
      <c r="G5" s="291"/>
      <c r="H5" s="291"/>
      <c r="I5" s="291"/>
      <c r="J5" s="291"/>
      <c r="K5" s="291"/>
      <c r="L5" s="291"/>
      <c r="M5" s="291"/>
      <c r="N5" s="291"/>
      <c r="O5" s="291"/>
      <c r="P5" s="291"/>
      <c r="Q5" s="292"/>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0</v>
      </c>
      <c r="D7" s="156">
        <v>0</v>
      </c>
      <c r="E7" s="156">
        <v>0</v>
      </c>
      <c r="F7" s="156">
        <v>0</v>
      </c>
      <c r="G7" s="156">
        <v>0</v>
      </c>
      <c r="H7" s="156">
        <v>0</v>
      </c>
      <c r="I7" s="156">
        <v>0</v>
      </c>
      <c r="J7" s="156">
        <v>0</v>
      </c>
      <c r="K7" s="156">
        <v>0</v>
      </c>
      <c r="L7" s="156">
        <v>0</v>
      </c>
      <c r="M7" s="156">
        <v>0</v>
      </c>
      <c r="N7" s="156">
        <v>0</v>
      </c>
      <c r="O7" s="156">
        <v>0</v>
      </c>
      <c r="P7" s="156">
        <v>0</v>
      </c>
      <c r="Q7" s="157">
        <v>0</v>
      </c>
    </row>
    <row r="8" spans="2:17" ht="18.75" customHeight="1" x14ac:dyDescent="0.3">
      <c r="B8" s="155" t="s">
        <v>148</v>
      </c>
      <c r="C8" s="156">
        <v>0</v>
      </c>
      <c r="D8" s="156">
        <v>0</v>
      </c>
      <c r="E8" s="156">
        <v>0</v>
      </c>
      <c r="F8" s="156">
        <v>0</v>
      </c>
      <c r="G8" s="156">
        <v>0</v>
      </c>
      <c r="H8" s="156">
        <v>0</v>
      </c>
      <c r="I8" s="156">
        <v>0</v>
      </c>
      <c r="J8" s="156">
        <v>0</v>
      </c>
      <c r="K8" s="156">
        <v>0</v>
      </c>
      <c r="L8" s="156">
        <v>0</v>
      </c>
      <c r="M8" s="156">
        <v>0</v>
      </c>
      <c r="N8" s="156">
        <v>0</v>
      </c>
      <c r="O8" s="156">
        <v>0</v>
      </c>
      <c r="P8" s="156">
        <v>0</v>
      </c>
      <c r="Q8" s="157">
        <v>0</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0</v>
      </c>
      <c r="D10" s="156">
        <v>0</v>
      </c>
      <c r="E10" s="156">
        <v>0</v>
      </c>
      <c r="F10" s="156">
        <v>0</v>
      </c>
      <c r="G10" s="156">
        <v>0</v>
      </c>
      <c r="H10" s="156">
        <v>0</v>
      </c>
      <c r="I10" s="156">
        <v>0</v>
      </c>
      <c r="J10" s="156">
        <v>0</v>
      </c>
      <c r="K10" s="156">
        <v>0</v>
      </c>
      <c r="L10" s="156">
        <v>0</v>
      </c>
      <c r="M10" s="156">
        <v>0</v>
      </c>
      <c r="N10" s="156">
        <v>0</v>
      </c>
      <c r="O10" s="156">
        <v>0</v>
      </c>
      <c r="P10" s="156">
        <v>0</v>
      </c>
      <c r="Q10" s="157">
        <v>0</v>
      </c>
    </row>
    <row r="11" spans="2:17" ht="18.75" customHeight="1" x14ac:dyDescent="0.3">
      <c r="B11" s="155" t="s">
        <v>22</v>
      </c>
      <c r="C11" s="156">
        <v>0</v>
      </c>
      <c r="D11" s="156">
        <v>0</v>
      </c>
      <c r="E11" s="156">
        <v>0</v>
      </c>
      <c r="F11" s="156">
        <v>0</v>
      </c>
      <c r="G11" s="156">
        <v>0</v>
      </c>
      <c r="H11" s="156">
        <v>0</v>
      </c>
      <c r="I11" s="156">
        <v>0</v>
      </c>
      <c r="J11" s="156">
        <v>0</v>
      </c>
      <c r="K11" s="156">
        <v>0</v>
      </c>
      <c r="L11" s="156">
        <v>0</v>
      </c>
      <c r="M11" s="156">
        <v>0</v>
      </c>
      <c r="N11" s="156">
        <v>0</v>
      </c>
      <c r="O11" s="156">
        <v>0</v>
      </c>
      <c r="P11" s="156">
        <v>0</v>
      </c>
      <c r="Q11" s="157">
        <v>0</v>
      </c>
    </row>
    <row r="12" spans="2:17" ht="18.75" customHeight="1" x14ac:dyDescent="0.3">
      <c r="B12" s="155" t="s">
        <v>55</v>
      </c>
      <c r="C12" s="156">
        <v>0</v>
      </c>
      <c r="D12" s="156">
        <v>0</v>
      </c>
      <c r="E12" s="156">
        <v>0</v>
      </c>
      <c r="F12" s="156">
        <v>0</v>
      </c>
      <c r="G12" s="156">
        <v>0</v>
      </c>
      <c r="H12" s="156">
        <v>0</v>
      </c>
      <c r="I12" s="156">
        <v>0</v>
      </c>
      <c r="J12" s="156">
        <v>0</v>
      </c>
      <c r="K12" s="156">
        <v>0</v>
      </c>
      <c r="L12" s="156">
        <v>0</v>
      </c>
      <c r="M12" s="156">
        <v>0</v>
      </c>
      <c r="N12" s="156">
        <v>0</v>
      </c>
      <c r="O12" s="156">
        <v>0</v>
      </c>
      <c r="P12" s="156">
        <v>0</v>
      </c>
      <c r="Q12" s="157">
        <v>0</v>
      </c>
    </row>
    <row r="13" spans="2:17" ht="18.75" customHeight="1" x14ac:dyDescent="0.3">
      <c r="B13" s="4" t="s">
        <v>263</v>
      </c>
      <c r="C13" s="156">
        <v>78156</v>
      </c>
      <c r="D13" s="156">
        <v>0</v>
      </c>
      <c r="E13" s="156">
        <v>0</v>
      </c>
      <c r="F13" s="156">
        <v>0</v>
      </c>
      <c r="G13" s="156">
        <v>0</v>
      </c>
      <c r="H13" s="156">
        <v>0</v>
      </c>
      <c r="I13" s="156">
        <v>0</v>
      </c>
      <c r="J13" s="156">
        <v>0</v>
      </c>
      <c r="K13" s="156">
        <v>0</v>
      </c>
      <c r="L13" s="156">
        <v>76</v>
      </c>
      <c r="M13" s="156">
        <v>2010</v>
      </c>
      <c r="N13" s="156">
        <v>6664</v>
      </c>
      <c r="O13" s="156">
        <v>4484</v>
      </c>
      <c r="P13" s="156">
        <v>94</v>
      </c>
      <c r="Q13" s="157">
        <v>78156</v>
      </c>
    </row>
    <row r="14" spans="2:17" ht="18.75" customHeight="1" x14ac:dyDescent="0.3">
      <c r="B14" s="155" t="s">
        <v>56</v>
      </c>
      <c r="C14" s="156">
        <v>0</v>
      </c>
      <c r="D14" s="156">
        <v>0</v>
      </c>
      <c r="E14" s="156">
        <v>0</v>
      </c>
      <c r="F14" s="156">
        <v>0</v>
      </c>
      <c r="G14" s="156">
        <v>0</v>
      </c>
      <c r="H14" s="156">
        <v>0</v>
      </c>
      <c r="I14" s="156">
        <v>0</v>
      </c>
      <c r="J14" s="156">
        <v>0</v>
      </c>
      <c r="K14" s="156">
        <v>0</v>
      </c>
      <c r="L14" s="156">
        <v>0</v>
      </c>
      <c r="M14" s="156">
        <v>0</v>
      </c>
      <c r="N14" s="156">
        <v>0</v>
      </c>
      <c r="O14" s="156">
        <v>0</v>
      </c>
      <c r="P14" s="156">
        <v>0</v>
      </c>
      <c r="Q14" s="157">
        <v>0</v>
      </c>
    </row>
    <row r="15" spans="2:17" ht="18.75" customHeight="1" x14ac:dyDescent="0.3">
      <c r="B15" s="155" t="s">
        <v>57</v>
      </c>
      <c r="C15" s="156">
        <v>0</v>
      </c>
      <c r="D15" s="156">
        <v>0</v>
      </c>
      <c r="E15" s="156">
        <v>0</v>
      </c>
      <c r="F15" s="156">
        <v>0</v>
      </c>
      <c r="G15" s="156">
        <v>0</v>
      </c>
      <c r="H15" s="156">
        <v>0</v>
      </c>
      <c r="I15" s="156">
        <v>0</v>
      </c>
      <c r="J15" s="156">
        <v>0</v>
      </c>
      <c r="K15" s="156">
        <v>0</v>
      </c>
      <c r="L15" s="156">
        <v>0</v>
      </c>
      <c r="M15" s="156">
        <v>0</v>
      </c>
      <c r="N15" s="156">
        <v>0</v>
      </c>
      <c r="O15" s="156">
        <v>0</v>
      </c>
      <c r="P15" s="156">
        <v>0</v>
      </c>
      <c r="Q15" s="157">
        <v>0</v>
      </c>
    </row>
    <row r="16" spans="2:17" ht="18.75" customHeight="1" x14ac:dyDescent="0.3">
      <c r="B16" s="155" t="s">
        <v>58</v>
      </c>
      <c r="C16" s="156">
        <v>0</v>
      </c>
      <c r="D16" s="156">
        <v>0</v>
      </c>
      <c r="E16" s="156">
        <v>0</v>
      </c>
      <c r="F16" s="156">
        <v>0</v>
      </c>
      <c r="G16" s="156">
        <v>0</v>
      </c>
      <c r="H16" s="156">
        <v>0</v>
      </c>
      <c r="I16" s="156">
        <v>0</v>
      </c>
      <c r="J16" s="156">
        <v>0</v>
      </c>
      <c r="K16" s="156">
        <v>0</v>
      </c>
      <c r="L16" s="156">
        <v>0</v>
      </c>
      <c r="M16" s="156">
        <v>0</v>
      </c>
      <c r="N16" s="156">
        <v>0</v>
      </c>
      <c r="O16" s="156">
        <v>0</v>
      </c>
      <c r="P16" s="156">
        <v>0</v>
      </c>
      <c r="Q16" s="157">
        <v>0</v>
      </c>
    </row>
    <row r="17" spans="2:19" ht="18.75" customHeight="1" x14ac:dyDescent="0.3">
      <c r="B17" s="155" t="s">
        <v>131</v>
      </c>
      <c r="C17" s="156">
        <v>0</v>
      </c>
      <c r="D17" s="156">
        <v>0</v>
      </c>
      <c r="E17" s="156">
        <v>0</v>
      </c>
      <c r="F17" s="156">
        <v>0</v>
      </c>
      <c r="G17" s="156">
        <v>0</v>
      </c>
      <c r="H17" s="156">
        <v>0</v>
      </c>
      <c r="I17" s="156">
        <v>0</v>
      </c>
      <c r="J17" s="156">
        <v>0</v>
      </c>
      <c r="K17" s="156">
        <v>0</v>
      </c>
      <c r="L17" s="156">
        <v>0</v>
      </c>
      <c r="M17" s="156">
        <v>0</v>
      </c>
      <c r="N17" s="156">
        <v>0</v>
      </c>
      <c r="O17" s="156">
        <v>0</v>
      </c>
      <c r="P17" s="156">
        <v>0</v>
      </c>
      <c r="Q17" s="157">
        <v>0</v>
      </c>
    </row>
    <row r="18" spans="2:19"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9" ht="18.75" customHeight="1" x14ac:dyDescent="0.3">
      <c r="B19" s="155" t="s">
        <v>136</v>
      </c>
      <c r="C19" s="162">
        <v>-254776</v>
      </c>
      <c r="D19" s="156">
        <v>0</v>
      </c>
      <c r="E19" s="156">
        <v>0</v>
      </c>
      <c r="F19" s="156">
        <v>0</v>
      </c>
      <c r="G19" s="156">
        <v>0</v>
      </c>
      <c r="H19" s="156">
        <v>0</v>
      </c>
      <c r="I19" s="156">
        <v>0</v>
      </c>
      <c r="J19" s="156">
        <v>0</v>
      </c>
      <c r="K19" s="156">
        <v>0</v>
      </c>
      <c r="L19" s="156">
        <v>0</v>
      </c>
      <c r="M19" s="156">
        <v>0</v>
      </c>
      <c r="N19" s="156">
        <v>175501</v>
      </c>
      <c r="O19" s="156">
        <v>0</v>
      </c>
      <c r="P19" s="156">
        <v>0</v>
      </c>
      <c r="Q19" s="157">
        <v>-79275</v>
      </c>
    </row>
    <row r="20" spans="2:19" ht="18.75" customHeight="1" x14ac:dyDescent="0.3">
      <c r="B20" s="155" t="s">
        <v>35</v>
      </c>
      <c r="C20" s="162">
        <v>0</v>
      </c>
      <c r="D20" s="156">
        <v>0</v>
      </c>
      <c r="E20" s="156">
        <v>0</v>
      </c>
      <c r="F20" s="156">
        <v>0</v>
      </c>
      <c r="G20" s="156">
        <v>0</v>
      </c>
      <c r="H20" s="156">
        <v>0</v>
      </c>
      <c r="I20" s="156">
        <v>0</v>
      </c>
      <c r="J20" s="156">
        <v>0</v>
      </c>
      <c r="K20" s="156">
        <v>0</v>
      </c>
      <c r="L20" s="156">
        <v>0</v>
      </c>
      <c r="M20" s="156">
        <v>0</v>
      </c>
      <c r="N20" s="156">
        <v>0</v>
      </c>
      <c r="O20" s="156">
        <v>0</v>
      </c>
      <c r="P20" s="156">
        <v>0</v>
      </c>
      <c r="Q20" s="157">
        <v>0</v>
      </c>
    </row>
    <row r="21" spans="2:19" ht="18.75" customHeight="1" x14ac:dyDescent="0.3">
      <c r="B21" s="155" t="s">
        <v>191</v>
      </c>
      <c r="C21" s="162">
        <v>0</v>
      </c>
      <c r="D21" s="156">
        <v>0</v>
      </c>
      <c r="E21" s="156">
        <v>0</v>
      </c>
      <c r="F21" s="156">
        <v>0</v>
      </c>
      <c r="G21" s="156">
        <v>0</v>
      </c>
      <c r="H21" s="156">
        <v>0</v>
      </c>
      <c r="I21" s="156">
        <v>0</v>
      </c>
      <c r="J21" s="156">
        <v>0</v>
      </c>
      <c r="K21" s="156">
        <v>0</v>
      </c>
      <c r="L21" s="156">
        <v>0</v>
      </c>
      <c r="M21" s="156">
        <v>0</v>
      </c>
      <c r="N21" s="156">
        <v>0</v>
      </c>
      <c r="O21" s="156">
        <v>0</v>
      </c>
      <c r="P21" s="156">
        <v>0</v>
      </c>
      <c r="Q21" s="157">
        <v>0</v>
      </c>
    </row>
    <row r="22" spans="2:19" ht="18.75" customHeight="1" x14ac:dyDescent="0.3">
      <c r="B22" s="155" t="s">
        <v>59</v>
      </c>
      <c r="C22" s="162">
        <v>0</v>
      </c>
      <c r="D22" s="156">
        <v>0</v>
      </c>
      <c r="E22" s="156">
        <v>0</v>
      </c>
      <c r="F22" s="156">
        <v>0</v>
      </c>
      <c r="G22" s="156">
        <v>0</v>
      </c>
      <c r="H22" s="156">
        <v>0</v>
      </c>
      <c r="I22" s="156">
        <v>0</v>
      </c>
      <c r="J22" s="156">
        <v>0</v>
      </c>
      <c r="K22" s="156">
        <v>0</v>
      </c>
      <c r="L22" s="156">
        <v>0</v>
      </c>
      <c r="M22" s="156">
        <v>0</v>
      </c>
      <c r="N22" s="156">
        <v>0</v>
      </c>
      <c r="O22" s="156">
        <v>0</v>
      </c>
      <c r="P22" s="156">
        <v>0</v>
      </c>
      <c r="Q22" s="157">
        <v>0</v>
      </c>
    </row>
    <row r="23" spans="2:19" ht="18.75" customHeight="1" x14ac:dyDescent="0.3">
      <c r="B23" s="155" t="s">
        <v>60</v>
      </c>
      <c r="C23" s="162">
        <v>0</v>
      </c>
      <c r="D23" s="156">
        <v>0</v>
      </c>
      <c r="E23" s="156">
        <v>0</v>
      </c>
      <c r="F23" s="156">
        <v>0</v>
      </c>
      <c r="G23" s="156">
        <v>0</v>
      </c>
      <c r="H23" s="156">
        <v>0</v>
      </c>
      <c r="I23" s="156">
        <v>0</v>
      </c>
      <c r="J23" s="156">
        <v>0</v>
      </c>
      <c r="K23" s="156">
        <v>0</v>
      </c>
      <c r="L23" s="156">
        <v>0</v>
      </c>
      <c r="M23" s="156">
        <v>0</v>
      </c>
      <c r="N23" s="156">
        <v>0</v>
      </c>
      <c r="O23" s="156">
        <v>0</v>
      </c>
      <c r="P23" s="156">
        <v>0</v>
      </c>
      <c r="Q23" s="157">
        <v>0</v>
      </c>
    </row>
    <row r="24" spans="2:19" ht="18.75" customHeight="1" x14ac:dyDescent="0.3">
      <c r="B24" s="155" t="s">
        <v>134</v>
      </c>
      <c r="C24" s="162">
        <v>0</v>
      </c>
      <c r="D24" s="156">
        <v>0</v>
      </c>
      <c r="E24" s="156">
        <v>0</v>
      </c>
      <c r="F24" s="156">
        <v>0</v>
      </c>
      <c r="G24" s="156">
        <v>0</v>
      </c>
      <c r="H24" s="156">
        <v>0</v>
      </c>
      <c r="I24" s="156">
        <v>0</v>
      </c>
      <c r="J24" s="156">
        <v>0</v>
      </c>
      <c r="K24" s="156">
        <v>0</v>
      </c>
      <c r="L24" s="156">
        <v>0</v>
      </c>
      <c r="M24" s="156">
        <v>0</v>
      </c>
      <c r="N24" s="156">
        <v>0</v>
      </c>
      <c r="O24" s="156">
        <v>0</v>
      </c>
      <c r="P24" s="156">
        <v>0</v>
      </c>
      <c r="Q24" s="157">
        <v>0</v>
      </c>
    </row>
    <row r="25" spans="2:19" ht="18.75" customHeight="1" x14ac:dyDescent="0.3">
      <c r="B25" s="155" t="s">
        <v>135</v>
      </c>
      <c r="C25" s="162">
        <v>0</v>
      </c>
      <c r="D25" s="156">
        <v>0</v>
      </c>
      <c r="E25" s="156">
        <v>0</v>
      </c>
      <c r="F25" s="156">
        <v>0</v>
      </c>
      <c r="G25" s="156">
        <v>0</v>
      </c>
      <c r="H25" s="156">
        <v>0</v>
      </c>
      <c r="I25" s="156">
        <v>0</v>
      </c>
      <c r="J25" s="156">
        <v>0</v>
      </c>
      <c r="K25" s="156">
        <v>0</v>
      </c>
      <c r="L25" s="156">
        <v>0</v>
      </c>
      <c r="M25" s="156">
        <v>0</v>
      </c>
      <c r="N25" s="156">
        <v>0</v>
      </c>
      <c r="O25" s="156">
        <v>0</v>
      </c>
      <c r="P25" s="156">
        <v>0</v>
      </c>
      <c r="Q25" s="157">
        <v>0</v>
      </c>
    </row>
    <row r="26" spans="2:19" ht="18.75" customHeight="1" x14ac:dyDescent="0.3">
      <c r="B26" s="155" t="s">
        <v>149</v>
      </c>
      <c r="C26" s="162">
        <v>0</v>
      </c>
      <c r="D26" s="156">
        <v>0</v>
      </c>
      <c r="E26" s="156">
        <v>0</v>
      </c>
      <c r="F26" s="156">
        <v>0</v>
      </c>
      <c r="G26" s="156">
        <v>0</v>
      </c>
      <c r="H26" s="156">
        <v>0</v>
      </c>
      <c r="I26" s="156">
        <v>0</v>
      </c>
      <c r="J26" s="156">
        <v>0</v>
      </c>
      <c r="K26" s="156">
        <v>0</v>
      </c>
      <c r="L26" s="156">
        <v>0</v>
      </c>
      <c r="M26" s="156">
        <v>0</v>
      </c>
      <c r="N26" s="156">
        <v>0</v>
      </c>
      <c r="O26" s="156">
        <v>0</v>
      </c>
      <c r="P26" s="156">
        <v>0</v>
      </c>
      <c r="Q26" s="157">
        <v>0</v>
      </c>
    </row>
    <row r="27" spans="2:19" ht="18.75" customHeight="1" x14ac:dyDescent="0.3">
      <c r="B27" s="155" t="s">
        <v>61</v>
      </c>
      <c r="C27" s="162">
        <v>343448</v>
      </c>
      <c r="D27" s="156">
        <v>156424</v>
      </c>
      <c r="E27" s="156">
        <v>156424</v>
      </c>
      <c r="F27" s="156">
        <v>0</v>
      </c>
      <c r="G27" s="156">
        <v>134983</v>
      </c>
      <c r="H27" s="156">
        <v>115581</v>
      </c>
      <c r="I27" s="156">
        <v>0</v>
      </c>
      <c r="J27" s="156">
        <v>0</v>
      </c>
      <c r="K27" s="156">
        <v>0</v>
      </c>
      <c r="L27" s="156">
        <v>5300</v>
      </c>
      <c r="M27" s="156">
        <v>27094</v>
      </c>
      <c r="N27" s="156">
        <v>17766</v>
      </c>
      <c r="O27" s="156">
        <v>0</v>
      </c>
      <c r="P27" s="156">
        <v>0</v>
      </c>
      <c r="Q27" s="157">
        <v>369664</v>
      </c>
    </row>
    <row r="28" spans="2:19" ht="18.75" customHeight="1" x14ac:dyDescent="0.3">
      <c r="B28" s="155" t="s">
        <v>62</v>
      </c>
      <c r="C28" s="162">
        <v>0</v>
      </c>
      <c r="D28" s="156">
        <v>0</v>
      </c>
      <c r="E28" s="156">
        <v>0</v>
      </c>
      <c r="F28" s="156">
        <v>0</v>
      </c>
      <c r="G28" s="156">
        <v>0</v>
      </c>
      <c r="H28" s="156">
        <v>0</v>
      </c>
      <c r="I28" s="156">
        <v>0</v>
      </c>
      <c r="J28" s="156">
        <v>0</v>
      </c>
      <c r="K28" s="156">
        <v>0</v>
      </c>
      <c r="L28" s="156">
        <v>0</v>
      </c>
      <c r="M28" s="156">
        <v>0</v>
      </c>
      <c r="N28" s="156">
        <v>0</v>
      </c>
      <c r="O28" s="156">
        <v>0</v>
      </c>
      <c r="P28" s="156">
        <v>0</v>
      </c>
      <c r="Q28" s="157">
        <v>0</v>
      </c>
    </row>
    <row r="29" spans="2:19" ht="18.75" customHeight="1" x14ac:dyDescent="0.3">
      <c r="B29" s="155" t="s">
        <v>63</v>
      </c>
      <c r="C29" s="162">
        <v>175966</v>
      </c>
      <c r="D29" s="156">
        <v>0</v>
      </c>
      <c r="E29" s="156">
        <v>0</v>
      </c>
      <c r="F29" s="156">
        <v>0</v>
      </c>
      <c r="G29" s="156">
        <v>0</v>
      </c>
      <c r="H29" s="156">
        <v>0</v>
      </c>
      <c r="I29" s="156">
        <v>0</v>
      </c>
      <c r="J29" s="156">
        <v>0</v>
      </c>
      <c r="K29" s="156">
        <v>0</v>
      </c>
      <c r="L29" s="156">
        <v>0</v>
      </c>
      <c r="M29" s="156">
        <v>0</v>
      </c>
      <c r="N29" s="156">
        <v>97481</v>
      </c>
      <c r="O29" s="156">
        <v>0</v>
      </c>
      <c r="P29" s="156">
        <v>0</v>
      </c>
      <c r="Q29" s="157">
        <v>273446</v>
      </c>
    </row>
    <row r="30" spans="2:19" ht="18.75" customHeight="1" x14ac:dyDescent="0.3">
      <c r="B30" s="158" t="s">
        <v>45</v>
      </c>
      <c r="C30" s="159">
        <f t="shared" ref="C30:Q30" si="0">SUM(C6:C29)</f>
        <v>342794</v>
      </c>
      <c r="D30" s="159">
        <f t="shared" si="0"/>
        <v>156424</v>
      </c>
      <c r="E30" s="159">
        <f t="shared" si="0"/>
        <v>156424</v>
      </c>
      <c r="F30" s="159">
        <f t="shared" si="0"/>
        <v>0</v>
      </c>
      <c r="G30" s="159">
        <f t="shared" si="0"/>
        <v>134983</v>
      </c>
      <c r="H30" s="159">
        <f t="shared" si="0"/>
        <v>115581</v>
      </c>
      <c r="I30" s="159">
        <f t="shared" si="0"/>
        <v>0</v>
      </c>
      <c r="J30" s="159">
        <f t="shared" si="0"/>
        <v>0</v>
      </c>
      <c r="K30" s="159">
        <f t="shared" si="0"/>
        <v>0</v>
      </c>
      <c r="L30" s="159">
        <f t="shared" si="0"/>
        <v>5376</v>
      </c>
      <c r="M30" s="159">
        <f t="shared" si="0"/>
        <v>29104</v>
      </c>
      <c r="N30" s="159">
        <f t="shared" si="0"/>
        <v>297412</v>
      </c>
      <c r="O30" s="159">
        <f t="shared" si="0"/>
        <v>4484</v>
      </c>
      <c r="P30" s="159">
        <f t="shared" si="0"/>
        <v>94</v>
      </c>
      <c r="Q30" s="159">
        <f t="shared" si="0"/>
        <v>641991</v>
      </c>
      <c r="R30" s="160"/>
      <c r="S30" s="160"/>
    </row>
    <row r="31" spans="2:19" ht="18.75" customHeight="1" x14ac:dyDescent="0.3">
      <c r="B31" s="290" t="s">
        <v>46</v>
      </c>
      <c r="C31" s="291"/>
      <c r="D31" s="291"/>
      <c r="E31" s="291"/>
      <c r="F31" s="291"/>
      <c r="G31" s="291"/>
      <c r="H31" s="291"/>
      <c r="I31" s="291"/>
      <c r="J31" s="291"/>
      <c r="K31" s="291"/>
      <c r="L31" s="291"/>
      <c r="M31" s="291"/>
      <c r="N31" s="291"/>
      <c r="O31" s="291"/>
      <c r="P31" s="291"/>
      <c r="Q31" s="292"/>
      <c r="R31" s="160"/>
    </row>
    <row r="32" spans="2:19"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93" t="s">
        <v>50</v>
      </c>
      <c r="C36" s="293"/>
      <c r="D36" s="293"/>
      <c r="E36" s="293"/>
      <c r="F36" s="293"/>
      <c r="G36" s="293"/>
      <c r="H36" s="293"/>
      <c r="I36" s="293"/>
      <c r="J36" s="293"/>
      <c r="K36" s="293"/>
      <c r="L36" s="293"/>
      <c r="M36" s="293"/>
      <c r="N36" s="293"/>
      <c r="O36" s="293"/>
      <c r="P36" s="293"/>
      <c r="Q36" s="293"/>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c r="Q38" s="164"/>
    </row>
  </sheetData>
  <mergeCells count="4">
    <mergeCell ref="B3:Q3"/>
    <mergeCell ref="B5:Q5"/>
    <mergeCell ref="B31:Q31"/>
    <mergeCell ref="B36:Q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6"/>
  <sheetViews>
    <sheetView showGridLines="0" zoomScale="80" zoomScaleNormal="80" workbookViewId="0">
      <selection activeCell="F6" sqref="F6"/>
    </sheetView>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288" t="s">
        <v>276</v>
      </c>
      <c r="C3" s="288"/>
      <c r="D3" s="288"/>
      <c r="E3" s="288"/>
      <c r="F3" s="288"/>
      <c r="G3" s="288"/>
      <c r="H3" s="288"/>
      <c r="I3" s="288"/>
      <c r="J3" s="288"/>
      <c r="K3" s="288"/>
      <c r="L3" s="288"/>
      <c r="M3" s="288"/>
      <c r="N3" s="288"/>
      <c r="O3" s="288"/>
      <c r="P3" s="288"/>
      <c r="Q3" s="288"/>
    </row>
    <row r="4" spans="2:17" s="13" customFormat="1" ht="28"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33.75" customHeight="1" x14ac:dyDescent="0.3">
      <c r="B5" s="280" t="s">
        <v>16</v>
      </c>
      <c r="C5" s="281"/>
      <c r="D5" s="281"/>
      <c r="E5" s="281"/>
      <c r="F5" s="281"/>
      <c r="G5" s="281"/>
      <c r="H5" s="281"/>
      <c r="I5" s="281"/>
      <c r="J5" s="281"/>
      <c r="K5" s="281"/>
      <c r="L5" s="281"/>
      <c r="M5" s="281"/>
      <c r="N5" s="281"/>
      <c r="O5" s="281"/>
      <c r="P5" s="281"/>
      <c r="Q5" s="282"/>
    </row>
    <row r="6" spans="2:17" ht="27.75" customHeight="1" x14ac:dyDescent="0.3">
      <c r="B6" s="7" t="s">
        <v>256</v>
      </c>
      <c r="C6" s="131">
        <v>0</v>
      </c>
      <c r="D6" s="131">
        <v>0</v>
      </c>
      <c r="E6" s="131">
        <v>0</v>
      </c>
      <c r="F6" s="131">
        <v>0</v>
      </c>
      <c r="G6" s="131">
        <v>0</v>
      </c>
      <c r="H6" s="131">
        <v>0</v>
      </c>
      <c r="I6" s="131">
        <v>0</v>
      </c>
      <c r="J6" s="131">
        <v>0</v>
      </c>
      <c r="K6" s="131">
        <v>0</v>
      </c>
      <c r="L6" s="131">
        <v>0</v>
      </c>
      <c r="M6" s="131">
        <v>0</v>
      </c>
      <c r="N6" s="131">
        <v>0</v>
      </c>
      <c r="O6" s="131">
        <v>0</v>
      </c>
      <c r="P6" s="131">
        <v>0</v>
      </c>
      <c r="Q6" s="132">
        <v>0</v>
      </c>
    </row>
    <row r="7" spans="2:17" ht="27.75" customHeight="1" x14ac:dyDescent="0.3">
      <c r="B7" s="4" t="s">
        <v>51</v>
      </c>
      <c r="C7" s="131">
        <v>0</v>
      </c>
      <c r="D7" s="131">
        <v>0</v>
      </c>
      <c r="E7" s="131">
        <v>0</v>
      </c>
      <c r="F7" s="131">
        <v>0</v>
      </c>
      <c r="G7" s="131">
        <v>0</v>
      </c>
      <c r="H7" s="131">
        <v>0</v>
      </c>
      <c r="I7" s="131">
        <v>0</v>
      </c>
      <c r="J7" s="131">
        <v>0</v>
      </c>
      <c r="K7" s="131">
        <v>0</v>
      </c>
      <c r="L7" s="131">
        <v>0</v>
      </c>
      <c r="M7" s="131">
        <v>0</v>
      </c>
      <c r="N7" s="131">
        <v>0</v>
      </c>
      <c r="O7" s="131">
        <v>0</v>
      </c>
      <c r="P7" s="131">
        <v>0</v>
      </c>
      <c r="Q7" s="132">
        <v>0</v>
      </c>
    </row>
    <row r="8" spans="2:17" ht="27.75" customHeight="1" x14ac:dyDescent="0.3">
      <c r="B8" s="4" t="s">
        <v>148</v>
      </c>
      <c r="C8" s="131">
        <v>0</v>
      </c>
      <c r="D8" s="131">
        <v>0</v>
      </c>
      <c r="E8" s="131">
        <v>0</v>
      </c>
      <c r="F8" s="131">
        <v>0</v>
      </c>
      <c r="G8" s="131">
        <v>0</v>
      </c>
      <c r="H8" s="131">
        <v>0</v>
      </c>
      <c r="I8" s="131">
        <v>0</v>
      </c>
      <c r="J8" s="131">
        <v>0</v>
      </c>
      <c r="K8" s="131">
        <v>0</v>
      </c>
      <c r="L8" s="131">
        <v>0</v>
      </c>
      <c r="M8" s="131">
        <v>0</v>
      </c>
      <c r="N8" s="131">
        <v>0</v>
      </c>
      <c r="O8" s="131">
        <v>0</v>
      </c>
      <c r="P8" s="131">
        <v>0</v>
      </c>
      <c r="Q8" s="132">
        <v>0</v>
      </c>
    </row>
    <row r="9" spans="2:17" ht="27.75" customHeight="1" x14ac:dyDescent="0.3">
      <c r="B9" s="4" t="s">
        <v>52</v>
      </c>
      <c r="C9" s="131">
        <v>0</v>
      </c>
      <c r="D9" s="131">
        <v>0</v>
      </c>
      <c r="E9" s="131">
        <v>0</v>
      </c>
      <c r="F9" s="131">
        <v>0</v>
      </c>
      <c r="G9" s="131">
        <v>0</v>
      </c>
      <c r="H9" s="131">
        <v>0</v>
      </c>
      <c r="I9" s="131">
        <v>0</v>
      </c>
      <c r="J9" s="131">
        <v>0</v>
      </c>
      <c r="K9" s="131">
        <v>0</v>
      </c>
      <c r="L9" s="131">
        <v>0</v>
      </c>
      <c r="M9" s="131">
        <v>0</v>
      </c>
      <c r="N9" s="131">
        <v>0</v>
      </c>
      <c r="O9" s="131">
        <v>0</v>
      </c>
      <c r="P9" s="131">
        <v>0</v>
      </c>
      <c r="Q9" s="132">
        <v>0</v>
      </c>
    </row>
    <row r="10" spans="2:17" ht="27.75" customHeight="1" x14ac:dyDescent="0.3">
      <c r="B10" s="4" t="s">
        <v>53</v>
      </c>
      <c r="C10" s="131">
        <v>0</v>
      </c>
      <c r="D10" s="131">
        <v>0</v>
      </c>
      <c r="E10" s="131">
        <v>0</v>
      </c>
      <c r="F10" s="131">
        <v>0</v>
      </c>
      <c r="G10" s="131">
        <v>0</v>
      </c>
      <c r="H10" s="131">
        <v>0</v>
      </c>
      <c r="I10" s="131">
        <v>0</v>
      </c>
      <c r="J10" s="131">
        <v>0</v>
      </c>
      <c r="K10" s="131">
        <v>0</v>
      </c>
      <c r="L10" s="131">
        <v>0</v>
      </c>
      <c r="M10" s="131">
        <v>0</v>
      </c>
      <c r="N10" s="131">
        <v>0</v>
      </c>
      <c r="O10" s="131">
        <v>0</v>
      </c>
      <c r="P10" s="131">
        <v>0</v>
      </c>
      <c r="Q10" s="132">
        <v>0</v>
      </c>
    </row>
    <row r="11" spans="2:17" ht="27.75" customHeight="1" x14ac:dyDescent="0.3">
      <c r="B11" s="4" t="s">
        <v>22</v>
      </c>
      <c r="C11" s="131">
        <v>0</v>
      </c>
      <c r="D11" s="131">
        <v>0</v>
      </c>
      <c r="E11" s="131">
        <v>0</v>
      </c>
      <c r="F11" s="131">
        <v>0</v>
      </c>
      <c r="G11" s="131">
        <v>0</v>
      </c>
      <c r="H11" s="131">
        <v>0</v>
      </c>
      <c r="I11" s="131">
        <v>0</v>
      </c>
      <c r="J11" s="131">
        <v>0</v>
      </c>
      <c r="K11" s="131">
        <v>0</v>
      </c>
      <c r="L11" s="131">
        <v>0</v>
      </c>
      <c r="M11" s="131">
        <v>0</v>
      </c>
      <c r="N11" s="131">
        <v>0</v>
      </c>
      <c r="O11" s="131">
        <v>0</v>
      </c>
      <c r="P11" s="131">
        <v>0</v>
      </c>
      <c r="Q11" s="132">
        <v>0</v>
      </c>
    </row>
    <row r="12" spans="2:17" ht="27.75" customHeight="1" x14ac:dyDescent="0.3">
      <c r="B12" s="4" t="s">
        <v>55</v>
      </c>
      <c r="C12" s="131">
        <v>0</v>
      </c>
      <c r="D12" s="131">
        <v>0</v>
      </c>
      <c r="E12" s="131">
        <v>0</v>
      </c>
      <c r="F12" s="131">
        <v>0</v>
      </c>
      <c r="G12" s="131">
        <v>0</v>
      </c>
      <c r="H12" s="131">
        <v>0</v>
      </c>
      <c r="I12" s="131">
        <v>0</v>
      </c>
      <c r="J12" s="131">
        <v>0</v>
      </c>
      <c r="K12" s="131">
        <v>0</v>
      </c>
      <c r="L12" s="131">
        <v>0</v>
      </c>
      <c r="M12" s="131">
        <v>0</v>
      </c>
      <c r="N12" s="131">
        <v>0</v>
      </c>
      <c r="O12" s="131">
        <v>0</v>
      </c>
      <c r="P12" s="131">
        <v>0</v>
      </c>
      <c r="Q12" s="132">
        <v>0</v>
      </c>
    </row>
    <row r="13" spans="2:17" ht="27.75" customHeight="1" x14ac:dyDescent="0.3">
      <c r="B13" s="4" t="s">
        <v>263</v>
      </c>
      <c r="C13" s="131">
        <v>0</v>
      </c>
      <c r="D13" s="131">
        <v>0</v>
      </c>
      <c r="E13" s="131">
        <v>0</v>
      </c>
      <c r="F13" s="131">
        <v>0</v>
      </c>
      <c r="G13" s="131">
        <v>0</v>
      </c>
      <c r="H13" s="131">
        <v>0</v>
      </c>
      <c r="I13" s="131">
        <v>0</v>
      </c>
      <c r="J13" s="131">
        <v>0</v>
      </c>
      <c r="K13" s="131">
        <v>0</v>
      </c>
      <c r="L13" s="131">
        <v>0</v>
      </c>
      <c r="M13" s="131">
        <v>0</v>
      </c>
      <c r="N13" s="131">
        <v>0</v>
      </c>
      <c r="O13" s="131">
        <v>0</v>
      </c>
      <c r="P13" s="131">
        <v>0</v>
      </c>
      <c r="Q13" s="132">
        <v>0</v>
      </c>
    </row>
    <row r="14" spans="2:17" ht="27.75" customHeight="1" x14ac:dyDescent="0.3">
      <c r="B14" s="4" t="s">
        <v>56</v>
      </c>
      <c r="C14" s="131">
        <v>0</v>
      </c>
      <c r="D14" s="131">
        <v>0</v>
      </c>
      <c r="E14" s="131">
        <v>0</v>
      </c>
      <c r="F14" s="131">
        <v>0</v>
      </c>
      <c r="G14" s="131">
        <v>0</v>
      </c>
      <c r="H14" s="131">
        <v>0</v>
      </c>
      <c r="I14" s="131">
        <v>0</v>
      </c>
      <c r="J14" s="131">
        <v>0</v>
      </c>
      <c r="K14" s="131">
        <v>0</v>
      </c>
      <c r="L14" s="131">
        <v>0</v>
      </c>
      <c r="M14" s="131">
        <v>0</v>
      </c>
      <c r="N14" s="131">
        <v>0</v>
      </c>
      <c r="O14" s="131">
        <v>0</v>
      </c>
      <c r="P14" s="131">
        <v>0</v>
      </c>
      <c r="Q14" s="132">
        <v>0</v>
      </c>
    </row>
    <row r="15" spans="2:17" ht="27.75" customHeight="1" x14ac:dyDescent="0.3">
      <c r="B15" s="4" t="s">
        <v>57</v>
      </c>
      <c r="C15" s="131">
        <v>0</v>
      </c>
      <c r="D15" s="131">
        <v>0</v>
      </c>
      <c r="E15" s="131">
        <v>0</v>
      </c>
      <c r="F15" s="131">
        <v>0</v>
      </c>
      <c r="G15" s="131">
        <v>0</v>
      </c>
      <c r="H15" s="131">
        <v>0</v>
      </c>
      <c r="I15" s="131">
        <v>0</v>
      </c>
      <c r="J15" s="131">
        <v>0</v>
      </c>
      <c r="K15" s="131">
        <v>0</v>
      </c>
      <c r="L15" s="131">
        <v>0</v>
      </c>
      <c r="M15" s="131">
        <v>0</v>
      </c>
      <c r="N15" s="131">
        <v>0</v>
      </c>
      <c r="O15" s="131">
        <v>0</v>
      </c>
      <c r="P15" s="131">
        <v>0</v>
      </c>
      <c r="Q15" s="132">
        <v>0</v>
      </c>
    </row>
    <row r="16" spans="2:17" ht="27.75" customHeight="1" x14ac:dyDescent="0.3">
      <c r="B16" s="4" t="s">
        <v>58</v>
      </c>
      <c r="C16" s="131">
        <v>0</v>
      </c>
      <c r="D16" s="131">
        <v>0</v>
      </c>
      <c r="E16" s="131">
        <v>0</v>
      </c>
      <c r="F16" s="131">
        <v>0</v>
      </c>
      <c r="G16" s="131">
        <v>0</v>
      </c>
      <c r="H16" s="131">
        <v>0</v>
      </c>
      <c r="I16" s="131">
        <v>0</v>
      </c>
      <c r="J16" s="131">
        <v>0</v>
      </c>
      <c r="K16" s="131">
        <v>0</v>
      </c>
      <c r="L16" s="131">
        <v>0</v>
      </c>
      <c r="M16" s="131">
        <v>0</v>
      </c>
      <c r="N16" s="131">
        <v>0</v>
      </c>
      <c r="O16" s="131">
        <v>0</v>
      </c>
      <c r="P16" s="131">
        <v>0</v>
      </c>
      <c r="Q16" s="132">
        <v>0</v>
      </c>
    </row>
    <row r="17" spans="2:17" ht="27.75" customHeight="1" x14ac:dyDescent="0.3">
      <c r="B17" s="4" t="s">
        <v>131</v>
      </c>
      <c r="C17" s="131">
        <v>0</v>
      </c>
      <c r="D17" s="131">
        <v>0</v>
      </c>
      <c r="E17" s="131">
        <v>0</v>
      </c>
      <c r="F17" s="131">
        <v>0</v>
      </c>
      <c r="G17" s="131">
        <v>0</v>
      </c>
      <c r="H17" s="131">
        <v>0</v>
      </c>
      <c r="I17" s="131">
        <v>0</v>
      </c>
      <c r="J17" s="131">
        <v>0</v>
      </c>
      <c r="K17" s="131">
        <v>0</v>
      </c>
      <c r="L17" s="131">
        <v>0</v>
      </c>
      <c r="M17" s="131">
        <v>0</v>
      </c>
      <c r="N17" s="131">
        <v>0</v>
      </c>
      <c r="O17" s="131">
        <v>0</v>
      </c>
      <c r="P17" s="131">
        <v>0</v>
      </c>
      <c r="Q17" s="132">
        <v>0</v>
      </c>
    </row>
    <row r="18" spans="2:17" ht="27.75" customHeight="1" x14ac:dyDescent="0.3">
      <c r="B18" s="4" t="s">
        <v>253</v>
      </c>
      <c r="C18" s="131">
        <v>0</v>
      </c>
      <c r="D18" s="131">
        <v>0</v>
      </c>
      <c r="E18" s="131">
        <v>0</v>
      </c>
      <c r="F18" s="131">
        <v>0</v>
      </c>
      <c r="G18" s="131">
        <v>0</v>
      </c>
      <c r="H18" s="131">
        <v>0</v>
      </c>
      <c r="I18" s="131">
        <v>0</v>
      </c>
      <c r="J18" s="131">
        <v>0</v>
      </c>
      <c r="K18" s="131">
        <v>0</v>
      </c>
      <c r="L18" s="131">
        <v>0</v>
      </c>
      <c r="M18" s="131">
        <v>0</v>
      </c>
      <c r="N18" s="131">
        <v>0</v>
      </c>
      <c r="O18" s="131">
        <v>0</v>
      </c>
      <c r="P18" s="131">
        <v>0</v>
      </c>
      <c r="Q18" s="132">
        <v>0</v>
      </c>
    </row>
    <row r="19" spans="2:17" ht="27.75" customHeight="1" x14ac:dyDescent="0.3">
      <c r="B19" s="4" t="s">
        <v>136</v>
      </c>
      <c r="C19" s="131">
        <v>0</v>
      </c>
      <c r="D19" s="131">
        <v>0</v>
      </c>
      <c r="E19" s="131">
        <v>0</v>
      </c>
      <c r="F19" s="131">
        <v>0</v>
      </c>
      <c r="G19" s="131">
        <v>0</v>
      </c>
      <c r="H19" s="131">
        <v>0</v>
      </c>
      <c r="I19" s="131">
        <v>0</v>
      </c>
      <c r="J19" s="131">
        <v>0</v>
      </c>
      <c r="K19" s="131">
        <v>0</v>
      </c>
      <c r="L19" s="131">
        <v>0</v>
      </c>
      <c r="M19" s="131">
        <v>0</v>
      </c>
      <c r="N19" s="131">
        <v>0</v>
      </c>
      <c r="O19" s="131">
        <v>0</v>
      </c>
      <c r="P19" s="131">
        <v>0</v>
      </c>
      <c r="Q19" s="132">
        <v>0</v>
      </c>
    </row>
    <row r="20" spans="2:17" ht="27.75" customHeight="1" x14ac:dyDescent="0.3">
      <c r="B20" s="4" t="s">
        <v>35</v>
      </c>
      <c r="C20" s="131">
        <v>0</v>
      </c>
      <c r="D20" s="131">
        <v>0</v>
      </c>
      <c r="E20" s="131">
        <v>0</v>
      </c>
      <c r="F20" s="131">
        <v>0</v>
      </c>
      <c r="G20" s="131">
        <v>0</v>
      </c>
      <c r="H20" s="131">
        <v>0</v>
      </c>
      <c r="I20" s="131">
        <v>0</v>
      </c>
      <c r="J20" s="131">
        <v>0</v>
      </c>
      <c r="K20" s="131">
        <v>0</v>
      </c>
      <c r="L20" s="131">
        <v>0</v>
      </c>
      <c r="M20" s="131">
        <v>0</v>
      </c>
      <c r="N20" s="131">
        <v>0</v>
      </c>
      <c r="O20" s="131">
        <v>0</v>
      </c>
      <c r="P20" s="131">
        <v>0</v>
      </c>
      <c r="Q20" s="132">
        <v>0</v>
      </c>
    </row>
    <row r="21" spans="2:17" ht="27.75" customHeight="1" x14ac:dyDescent="0.3">
      <c r="B21" s="118" t="s">
        <v>191</v>
      </c>
      <c r="C21" s="131">
        <v>0</v>
      </c>
      <c r="D21" s="131">
        <v>0</v>
      </c>
      <c r="E21" s="131">
        <v>0</v>
      </c>
      <c r="F21" s="131">
        <v>0</v>
      </c>
      <c r="G21" s="131">
        <v>0</v>
      </c>
      <c r="H21" s="131">
        <v>0</v>
      </c>
      <c r="I21" s="131">
        <v>0</v>
      </c>
      <c r="J21" s="131">
        <v>0</v>
      </c>
      <c r="K21" s="131">
        <v>0</v>
      </c>
      <c r="L21" s="131">
        <v>0</v>
      </c>
      <c r="M21" s="131">
        <v>0</v>
      </c>
      <c r="N21" s="131">
        <v>0</v>
      </c>
      <c r="O21" s="131">
        <v>0</v>
      </c>
      <c r="P21" s="131">
        <v>0</v>
      </c>
      <c r="Q21" s="132">
        <v>0</v>
      </c>
    </row>
    <row r="22" spans="2:17" ht="27.75" customHeight="1" x14ac:dyDescent="0.3">
      <c r="B22" s="4" t="s">
        <v>59</v>
      </c>
      <c r="C22" s="131">
        <v>0</v>
      </c>
      <c r="D22" s="131">
        <v>0</v>
      </c>
      <c r="E22" s="131">
        <v>0</v>
      </c>
      <c r="F22" s="131">
        <v>0</v>
      </c>
      <c r="G22" s="131">
        <v>0</v>
      </c>
      <c r="H22" s="131">
        <v>0</v>
      </c>
      <c r="I22" s="131">
        <v>0</v>
      </c>
      <c r="J22" s="131">
        <v>0</v>
      </c>
      <c r="K22" s="131">
        <v>0</v>
      </c>
      <c r="L22" s="131">
        <v>0</v>
      </c>
      <c r="M22" s="131">
        <v>0</v>
      </c>
      <c r="N22" s="131">
        <v>0</v>
      </c>
      <c r="O22" s="131">
        <v>0</v>
      </c>
      <c r="P22" s="131">
        <v>0</v>
      </c>
      <c r="Q22" s="132">
        <v>0</v>
      </c>
    </row>
    <row r="23" spans="2:17" ht="27.75" customHeight="1" x14ac:dyDescent="0.3">
      <c r="B23" s="4" t="s">
        <v>60</v>
      </c>
      <c r="C23" s="131">
        <v>0</v>
      </c>
      <c r="D23" s="131">
        <v>0</v>
      </c>
      <c r="E23" s="131">
        <v>0</v>
      </c>
      <c r="F23" s="131">
        <v>0</v>
      </c>
      <c r="G23" s="131">
        <v>0</v>
      </c>
      <c r="H23" s="131">
        <v>0</v>
      </c>
      <c r="I23" s="131">
        <v>0</v>
      </c>
      <c r="J23" s="131">
        <v>0</v>
      </c>
      <c r="K23" s="131">
        <v>0</v>
      </c>
      <c r="L23" s="131">
        <v>0</v>
      </c>
      <c r="M23" s="131">
        <v>0</v>
      </c>
      <c r="N23" s="131">
        <v>0</v>
      </c>
      <c r="O23" s="131">
        <v>0</v>
      </c>
      <c r="P23" s="131">
        <v>0</v>
      </c>
      <c r="Q23" s="132">
        <v>0</v>
      </c>
    </row>
    <row r="24" spans="2:17" ht="27.75" customHeight="1" x14ac:dyDescent="0.3">
      <c r="B24" s="4" t="s">
        <v>134</v>
      </c>
      <c r="C24" s="131">
        <v>0</v>
      </c>
      <c r="D24" s="131">
        <v>0</v>
      </c>
      <c r="E24" s="131">
        <v>0</v>
      </c>
      <c r="F24" s="131">
        <v>0</v>
      </c>
      <c r="G24" s="131">
        <v>0</v>
      </c>
      <c r="H24" s="131">
        <v>0</v>
      </c>
      <c r="I24" s="131">
        <v>0</v>
      </c>
      <c r="J24" s="131">
        <v>0</v>
      </c>
      <c r="K24" s="131">
        <v>0</v>
      </c>
      <c r="L24" s="131">
        <v>0</v>
      </c>
      <c r="M24" s="131">
        <v>0</v>
      </c>
      <c r="N24" s="131">
        <v>0</v>
      </c>
      <c r="O24" s="131">
        <v>0</v>
      </c>
      <c r="P24" s="131">
        <v>0</v>
      </c>
      <c r="Q24" s="132">
        <v>0</v>
      </c>
    </row>
    <row r="25" spans="2:17" ht="27.75" customHeight="1" x14ac:dyDescent="0.3">
      <c r="B25" s="4" t="s">
        <v>135</v>
      </c>
      <c r="C25" s="131">
        <v>0</v>
      </c>
      <c r="D25" s="131">
        <v>0</v>
      </c>
      <c r="E25" s="131">
        <v>0</v>
      </c>
      <c r="F25" s="131">
        <v>0</v>
      </c>
      <c r="G25" s="131">
        <v>0</v>
      </c>
      <c r="H25" s="131">
        <v>0</v>
      </c>
      <c r="I25" s="131">
        <v>0</v>
      </c>
      <c r="J25" s="131">
        <v>0</v>
      </c>
      <c r="K25" s="131">
        <v>0</v>
      </c>
      <c r="L25" s="131">
        <v>0</v>
      </c>
      <c r="M25" s="131">
        <v>0</v>
      </c>
      <c r="N25" s="131">
        <v>0</v>
      </c>
      <c r="O25" s="131">
        <v>0</v>
      </c>
      <c r="P25" s="131">
        <v>0</v>
      </c>
      <c r="Q25" s="132">
        <v>0</v>
      </c>
    </row>
    <row r="26" spans="2:17" ht="27.75" customHeight="1" x14ac:dyDescent="0.3">
      <c r="B26" s="4" t="s">
        <v>149</v>
      </c>
      <c r="C26" s="131">
        <v>0</v>
      </c>
      <c r="D26" s="131">
        <v>0</v>
      </c>
      <c r="E26" s="131">
        <v>0</v>
      </c>
      <c r="F26" s="131">
        <v>0</v>
      </c>
      <c r="G26" s="131">
        <v>0</v>
      </c>
      <c r="H26" s="131">
        <v>0</v>
      </c>
      <c r="I26" s="131">
        <v>0</v>
      </c>
      <c r="J26" s="131">
        <v>0</v>
      </c>
      <c r="K26" s="131">
        <v>0</v>
      </c>
      <c r="L26" s="131">
        <v>0</v>
      </c>
      <c r="M26" s="131">
        <v>0</v>
      </c>
      <c r="N26" s="131">
        <v>0</v>
      </c>
      <c r="O26" s="131">
        <v>0</v>
      </c>
      <c r="P26" s="131">
        <v>0</v>
      </c>
      <c r="Q26" s="132">
        <v>0</v>
      </c>
    </row>
    <row r="27" spans="2:17" ht="27.75" customHeight="1" x14ac:dyDescent="0.3">
      <c r="B27" s="4" t="s">
        <v>61</v>
      </c>
      <c r="C27" s="131">
        <v>0</v>
      </c>
      <c r="D27" s="131">
        <v>0</v>
      </c>
      <c r="E27" s="131">
        <v>0</v>
      </c>
      <c r="F27" s="131">
        <v>0</v>
      </c>
      <c r="G27" s="131">
        <v>0</v>
      </c>
      <c r="H27" s="131">
        <v>0</v>
      </c>
      <c r="I27" s="131">
        <v>0</v>
      </c>
      <c r="J27" s="131">
        <v>0</v>
      </c>
      <c r="K27" s="131">
        <v>0</v>
      </c>
      <c r="L27" s="131">
        <v>0</v>
      </c>
      <c r="M27" s="131">
        <v>0</v>
      </c>
      <c r="N27" s="131">
        <v>0</v>
      </c>
      <c r="O27" s="131">
        <v>0</v>
      </c>
      <c r="P27" s="131">
        <v>0</v>
      </c>
      <c r="Q27" s="132">
        <v>0</v>
      </c>
    </row>
    <row r="28" spans="2:17" ht="27.75" customHeight="1" x14ac:dyDescent="0.3">
      <c r="B28" s="4" t="s">
        <v>62</v>
      </c>
      <c r="C28" s="131">
        <v>0</v>
      </c>
      <c r="D28" s="131">
        <v>0</v>
      </c>
      <c r="E28" s="131">
        <v>0</v>
      </c>
      <c r="F28" s="131">
        <v>0</v>
      </c>
      <c r="G28" s="131">
        <v>0</v>
      </c>
      <c r="H28" s="131">
        <v>0</v>
      </c>
      <c r="I28" s="131">
        <v>0</v>
      </c>
      <c r="J28" s="131">
        <v>0</v>
      </c>
      <c r="K28" s="131">
        <v>0</v>
      </c>
      <c r="L28" s="131">
        <v>0</v>
      </c>
      <c r="M28" s="131">
        <v>0</v>
      </c>
      <c r="N28" s="131">
        <v>0</v>
      </c>
      <c r="O28" s="131">
        <v>0</v>
      </c>
      <c r="P28" s="131">
        <v>0</v>
      </c>
      <c r="Q28" s="132">
        <v>0</v>
      </c>
    </row>
    <row r="29" spans="2:17" ht="27.75" customHeight="1" x14ac:dyDescent="0.3">
      <c r="B29" s="4" t="s">
        <v>63</v>
      </c>
      <c r="C29" s="131">
        <v>0</v>
      </c>
      <c r="D29" s="131">
        <v>0</v>
      </c>
      <c r="E29" s="131">
        <v>0</v>
      </c>
      <c r="F29" s="131">
        <v>0</v>
      </c>
      <c r="G29" s="131">
        <v>0</v>
      </c>
      <c r="H29" s="131">
        <v>0</v>
      </c>
      <c r="I29" s="131">
        <v>0</v>
      </c>
      <c r="J29" s="131">
        <v>0</v>
      </c>
      <c r="K29" s="131">
        <v>0</v>
      </c>
      <c r="L29" s="131">
        <v>0</v>
      </c>
      <c r="M29" s="131">
        <v>0</v>
      </c>
      <c r="N29" s="131">
        <v>0</v>
      </c>
      <c r="O29" s="131">
        <v>0</v>
      </c>
      <c r="P29" s="131">
        <v>0</v>
      </c>
      <c r="Q29" s="132">
        <v>0</v>
      </c>
    </row>
    <row r="30" spans="2:17" ht="27.75" customHeight="1" x14ac:dyDescent="0.3">
      <c r="B30" s="56" t="s">
        <v>45</v>
      </c>
      <c r="C30" s="133">
        <f t="shared" ref="C30:Q30" si="0">SUM(C6:C29)</f>
        <v>0</v>
      </c>
      <c r="D30" s="133">
        <f t="shared" si="0"/>
        <v>0</v>
      </c>
      <c r="E30" s="133">
        <f t="shared" si="0"/>
        <v>0</v>
      </c>
      <c r="F30" s="133">
        <f t="shared" si="0"/>
        <v>0</v>
      </c>
      <c r="G30" s="133">
        <f t="shared" si="0"/>
        <v>0</v>
      </c>
      <c r="H30" s="133">
        <f t="shared" si="0"/>
        <v>0</v>
      </c>
      <c r="I30" s="133">
        <f t="shared" si="0"/>
        <v>0</v>
      </c>
      <c r="J30" s="133">
        <f t="shared" si="0"/>
        <v>0</v>
      </c>
      <c r="K30" s="133">
        <f t="shared" si="0"/>
        <v>0</v>
      </c>
      <c r="L30" s="133">
        <f t="shared" si="0"/>
        <v>0</v>
      </c>
      <c r="M30" s="133">
        <f t="shared" si="0"/>
        <v>0</v>
      </c>
      <c r="N30" s="133">
        <f t="shared" si="0"/>
        <v>0</v>
      </c>
      <c r="O30" s="133">
        <f t="shared" si="0"/>
        <v>0</v>
      </c>
      <c r="P30" s="133">
        <f t="shared" si="0"/>
        <v>0</v>
      </c>
      <c r="Q30" s="133">
        <f t="shared" si="0"/>
        <v>0</v>
      </c>
    </row>
    <row r="31" spans="2:17" ht="27.75" customHeight="1" x14ac:dyDescent="0.3">
      <c r="B31" s="280" t="s">
        <v>46</v>
      </c>
      <c r="C31" s="281"/>
      <c r="D31" s="281"/>
      <c r="E31" s="281"/>
      <c r="F31" s="281"/>
      <c r="G31" s="281"/>
      <c r="H31" s="281"/>
      <c r="I31" s="281"/>
      <c r="J31" s="281"/>
      <c r="K31" s="281"/>
      <c r="L31" s="281"/>
      <c r="M31" s="281"/>
      <c r="N31" s="281"/>
      <c r="O31" s="281"/>
      <c r="P31" s="281"/>
      <c r="Q31" s="282"/>
    </row>
    <row r="32" spans="2:17" ht="27.75" customHeight="1" x14ac:dyDescent="0.3">
      <c r="B32" s="4" t="s">
        <v>47</v>
      </c>
      <c r="C32" s="131">
        <v>0</v>
      </c>
      <c r="D32" s="131">
        <v>0</v>
      </c>
      <c r="E32" s="131">
        <v>0</v>
      </c>
      <c r="F32" s="131">
        <v>0</v>
      </c>
      <c r="G32" s="131">
        <v>0</v>
      </c>
      <c r="H32" s="131">
        <v>0</v>
      </c>
      <c r="I32" s="131">
        <v>0</v>
      </c>
      <c r="J32" s="131">
        <v>0</v>
      </c>
      <c r="K32" s="131">
        <v>0</v>
      </c>
      <c r="L32" s="131">
        <v>0</v>
      </c>
      <c r="M32" s="131">
        <v>0</v>
      </c>
      <c r="N32" s="131">
        <v>0</v>
      </c>
      <c r="O32" s="131">
        <v>0</v>
      </c>
      <c r="P32" s="131">
        <v>0</v>
      </c>
      <c r="Q32" s="131">
        <v>0</v>
      </c>
    </row>
    <row r="33" spans="2:17" ht="27.75" customHeight="1" x14ac:dyDescent="0.3">
      <c r="B33" s="4" t="s">
        <v>78</v>
      </c>
      <c r="C33" s="131">
        <v>0</v>
      </c>
      <c r="D33" s="131">
        <v>0</v>
      </c>
      <c r="E33" s="131">
        <v>0</v>
      </c>
      <c r="F33" s="131">
        <v>0</v>
      </c>
      <c r="G33" s="131">
        <v>0</v>
      </c>
      <c r="H33" s="131">
        <v>0</v>
      </c>
      <c r="I33" s="131">
        <v>0</v>
      </c>
      <c r="J33" s="131">
        <v>0</v>
      </c>
      <c r="K33" s="131">
        <v>0</v>
      </c>
      <c r="L33" s="131">
        <v>0</v>
      </c>
      <c r="M33" s="131">
        <v>0</v>
      </c>
      <c r="N33" s="131">
        <v>0</v>
      </c>
      <c r="O33" s="131">
        <v>0</v>
      </c>
      <c r="P33" s="131">
        <v>0</v>
      </c>
      <c r="Q33" s="131">
        <v>0</v>
      </c>
    </row>
    <row r="34" spans="2:17" ht="27.75" customHeight="1" x14ac:dyDescent="0.3">
      <c r="B34" s="4" t="s">
        <v>48</v>
      </c>
      <c r="C34" s="131">
        <v>0</v>
      </c>
      <c r="D34" s="131">
        <v>0</v>
      </c>
      <c r="E34" s="131">
        <v>0</v>
      </c>
      <c r="F34" s="131">
        <v>0</v>
      </c>
      <c r="G34" s="131">
        <v>0</v>
      </c>
      <c r="H34" s="131">
        <v>0</v>
      </c>
      <c r="I34" s="131">
        <v>0</v>
      </c>
      <c r="J34" s="131">
        <v>0</v>
      </c>
      <c r="K34" s="131">
        <v>0</v>
      </c>
      <c r="L34" s="131">
        <v>0</v>
      </c>
      <c r="M34" s="131">
        <v>0</v>
      </c>
      <c r="N34" s="131">
        <v>0</v>
      </c>
      <c r="O34" s="131">
        <v>0</v>
      </c>
      <c r="P34" s="131">
        <v>0</v>
      </c>
      <c r="Q34" s="131">
        <v>0</v>
      </c>
    </row>
    <row r="35" spans="2:17" ht="27.75" customHeight="1" x14ac:dyDescent="0.3">
      <c r="B35" s="56" t="s">
        <v>45</v>
      </c>
      <c r="C35" s="133">
        <f>SUM(C32:C34)</f>
        <v>0</v>
      </c>
      <c r="D35" s="133">
        <f t="shared" ref="D35:Q35" si="1">SUM(D32:D34)</f>
        <v>0</v>
      </c>
      <c r="E35" s="133">
        <f t="shared" si="1"/>
        <v>0</v>
      </c>
      <c r="F35" s="133">
        <f t="shared" si="1"/>
        <v>0</v>
      </c>
      <c r="G35" s="133">
        <f t="shared" si="1"/>
        <v>0</v>
      </c>
      <c r="H35" s="133">
        <f t="shared" si="1"/>
        <v>0</v>
      </c>
      <c r="I35" s="133">
        <f t="shared" si="1"/>
        <v>0</v>
      </c>
      <c r="J35" s="133">
        <f t="shared" si="1"/>
        <v>0</v>
      </c>
      <c r="K35" s="133">
        <f t="shared" si="1"/>
        <v>0</v>
      </c>
      <c r="L35" s="133">
        <f t="shared" si="1"/>
        <v>0</v>
      </c>
      <c r="M35" s="133">
        <f t="shared" si="1"/>
        <v>0</v>
      </c>
      <c r="N35" s="133">
        <f t="shared" si="1"/>
        <v>0</v>
      </c>
      <c r="O35" s="133">
        <f t="shared" si="1"/>
        <v>0</v>
      </c>
      <c r="P35" s="133">
        <f t="shared" si="1"/>
        <v>0</v>
      </c>
      <c r="Q35" s="133">
        <f t="shared" si="1"/>
        <v>0</v>
      </c>
    </row>
    <row r="36" spans="2:17" x14ac:dyDescent="0.3">
      <c r="B36" s="284" t="s">
        <v>50</v>
      </c>
      <c r="C36" s="284"/>
      <c r="D36" s="284"/>
      <c r="E36" s="284"/>
      <c r="F36" s="284"/>
      <c r="G36" s="284"/>
      <c r="H36" s="284"/>
      <c r="I36" s="284"/>
      <c r="J36" s="284"/>
      <c r="K36" s="284"/>
      <c r="L36" s="284"/>
      <c r="M36" s="284"/>
      <c r="N36" s="284"/>
      <c r="O36" s="284"/>
      <c r="P36" s="284"/>
      <c r="Q36" s="284"/>
    </row>
  </sheetData>
  <sheetProtection algorithmName="SHA-512" hashValue="8Hh0fdcfpK66KE7dKuYjf+ov9AVNXbbZ1O7dPA64RHdMlqdAhjD95mi89hfPrXgsHHyC6eQqCOeCIzQ2f2KJtQ==" saltValue="qTFkm6UQhx6oGn0r9LR9xQ=="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7"/>
  <sheetViews>
    <sheetView showGridLines="0" zoomScale="80" zoomScaleNormal="80" workbookViewId="0">
      <selection activeCell="H38" sqref="H38"/>
    </sheetView>
  </sheetViews>
  <sheetFormatPr defaultColWidth="9.453125" defaultRowHeight="18.75" customHeight="1" x14ac:dyDescent="0.35"/>
  <cols>
    <col min="1" max="1" width="15.453125" style="122" customWidth="1"/>
    <col min="2" max="2" width="45.453125" style="122" bestFit="1" customWidth="1"/>
    <col min="3" max="16" width="20.453125" style="122" customWidth="1"/>
    <col min="17" max="17" width="20.453125" style="1" customWidth="1"/>
    <col min="18" max="16384" width="9.453125" style="122"/>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288" t="s">
        <v>277</v>
      </c>
      <c r="C3" s="288"/>
      <c r="D3" s="288"/>
      <c r="E3" s="288"/>
      <c r="F3" s="288"/>
      <c r="G3" s="288"/>
      <c r="H3" s="288"/>
      <c r="I3" s="288"/>
      <c r="J3" s="288"/>
      <c r="K3" s="288"/>
      <c r="L3" s="288"/>
      <c r="M3" s="288"/>
      <c r="N3" s="288"/>
      <c r="O3" s="288"/>
      <c r="P3" s="288"/>
      <c r="Q3" s="288"/>
    </row>
    <row r="4" spans="2:17" s="90" customFormat="1" ht="28.5" x14ac:dyDescent="0.35">
      <c r="B4" s="62" t="s">
        <v>0</v>
      </c>
      <c r="C4" s="64" t="s">
        <v>65</v>
      </c>
      <c r="D4" s="64" t="s">
        <v>66</v>
      </c>
      <c r="E4" s="64" t="s">
        <v>67</v>
      </c>
      <c r="F4" s="64" t="s">
        <v>68</v>
      </c>
      <c r="G4" s="64" t="s">
        <v>69</v>
      </c>
      <c r="H4" s="64" t="s">
        <v>86</v>
      </c>
      <c r="I4" s="64" t="s">
        <v>70</v>
      </c>
      <c r="J4" s="64" t="s">
        <v>71</v>
      </c>
      <c r="K4" s="64" t="s">
        <v>72</v>
      </c>
      <c r="L4" s="64" t="s">
        <v>73</v>
      </c>
      <c r="M4" s="64" t="s">
        <v>74</v>
      </c>
      <c r="N4" s="64" t="s">
        <v>2</v>
      </c>
      <c r="O4" s="64" t="s">
        <v>75</v>
      </c>
      <c r="P4" s="64" t="s">
        <v>76</v>
      </c>
      <c r="Q4" s="64" t="s">
        <v>77</v>
      </c>
    </row>
    <row r="5" spans="2:17" ht="32.25" customHeight="1" x14ac:dyDescent="0.35">
      <c r="B5" s="285" t="s">
        <v>16</v>
      </c>
      <c r="C5" s="286"/>
      <c r="D5" s="286"/>
      <c r="E5" s="286"/>
      <c r="F5" s="286"/>
      <c r="G5" s="286"/>
      <c r="H5" s="286"/>
      <c r="I5" s="286"/>
      <c r="J5" s="286"/>
      <c r="K5" s="286"/>
      <c r="L5" s="286"/>
      <c r="M5" s="286"/>
      <c r="N5" s="286"/>
      <c r="O5" s="286"/>
      <c r="P5" s="286"/>
      <c r="Q5" s="287"/>
    </row>
    <row r="6" spans="2:17" ht="32.25" customHeight="1" x14ac:dyDescent="0.35">
      <c r="B6" s="7" t="s">
        <v>256</v>
      </c>
      <c r="C6" s="65">
        <f>+PP!C6+DA!C6</f>
        <v>0</v>
      </c>
      <c r="D6" s="65">
        <f>+PP!D6+DA!D6</f>
        <v>0</v>
      </c>
      <c r="E6" s="65">
        <f>+PP!E6+DA!E6</f>
        <v>0</v>
      </c>
      <c r="F6" s="65">
        <f>+PP!F6+DA!F6</f>
        <v>0</v>
      </c>
      <c r="G6" s="65">
        <f>+PP!G6+DA!G6</f>
        <v>0</v>
      </c>
      <c r="H6" s="65">
        <f>+PP!H6+DA!H6</f>
        <v>0</v>
      </c>
      <c r="I6" s="65">
        <f>+PP!I6+DA!I6</f>
        <v>0</v>
      </c>
      <c r="J6" s="65">
        <f>+PP!J6+DA!J6</f>
        <v>0</v>
      </c>
      <c r="K6" s="65">
        <f>+PP!K6+DA!K6</f>
        <v>0</v>
      </c>
      <c r="L6" s="65">
        <f>+PP!L6+DA!L6</f>
        <v>0</v>
      </c>
      <c r="M6" s="65">
        <f>+PP!M6+DA!M6</f>
        <v>0</v>
      </c>
      <c r="N6" s="65">
        <f>+PP!N6+DA!N6</f>
        <v>0</v>
      </c>
      <c r="O6" s="65">
        <f>+PP!O6+DA!O6</f>
        <v>0</v>
      </c>
      <c r="P6" s="65">
        <f>+PP!P6+DA!P6</f>
        <v>0</v>
      </c>
      <c r="Q6" s="97">
        <f>+PP!Q6+DA!Q6</f>
        <v>0</v>
      </c>
    </row>
    <row r="7" spans="2:17" ht="32.25" customHeight="1" x14ac:dyDescent="0.35">
      <c r="B7" s="4" t="s">
        <v>51</v>
      </c>
      <c r="C7" s="65">
        <f>+PP!C7+DA!C7</f>
        <v>4572068</v>
      </c>
      <c r="D7" s="65">
        <f>+PP!D7+DA!D7</f>
        <v>642167</v>
      </c>
      <c r="E7" s="65">
        <f>+PP!E7+DA!E7</f>
        <v>642167</v>
      </c>
      <c r="F7" s="65">
        <f>+PP!F7+DA!F7</f>
        <v>0</v>
      </c>
      <c r="G7" s="65">
        <f>+PP!G7+DA!G7</f>
        <v>651857</v>
      </c>
      <c r="H7" s="65">
        <f>+PP!H7+DA!H7</f>
        <v>651857</v>
      </c>
      <c r="I7" s="65">
        <f>+PP!I7+DA!I7</f>
        <v>0</v>
      </c>
      <c r="J7" s="65">
        <f>+PP!J7+DA!J7</f>
        <v>0</v>
      </c>
      <c r="K7" s="65">
        <f>+PP!K7+DA!K7</f>
        <v>0</v>
      </c>
      <c r="L7" s="65">
        <f>+PP!L7+DA!L7</f>
        <v>8984</v>
      </c>
      <c r="M7" s="65">
        <f>+PP!M7+DA!M7</f>
        <v>22542</v>
      </c>
      <c r="N7" s="65">
        <f>+PP!N7+DA!N7</f>
        <v>426639</v>
      </c>
      <c r="O7" s="65">
        <f>+PP!O7+DA!O7</f>
        <v>10331</v>
      </c>
      <c r="P7" s="65">
        <f>+PP!P7+DA!P7</f>
        <v>31444</v>
      </c>
      <c r="Q7" s="97">
        <f>+PP!Q7+DA!Q7</f>
        <v>4915715</v>
      </c>
    </row>
    <row r="8" spans="2:17" ht="32.25" customHeight="1" x14ac:dyDescent="0.35">
      <c r="B8" s="4" t="s">
        <v>148</v>
      </c>
      <c r="C8" s="65">
        <f>+PP!C8+DA!C8</f>
        <v>48754708</v>
      </c>
      <c r="D8" s="65">
        <f>+PP!D8+DA!D8</f>
        <v>8050938</v>
      </c>
      <c r="E8" s="65">
        <f>+PP!E8+DA!E8</f>
        <v>8050938</v>
      </c>
      <c r="F8" s="65">
        <f>+PP!F8+DA!F8</f>
        <v>0</v>
      </c>
      <c r="G8" s="65">
        <f>+PP!G8+DA!G8</f>
        <v>8647634</v>
      </c>
      <c r="H8" s="65">
        <f>+PP!H8+DA!H8</f>
        <v>8647634</v>
      </c>
      <c r="I8" s="65">
        <f>+PP!I8+DA!I8</f>
        <v>0</v>
      </c>
      <c r="J8" s="65">
        <f>+PP!J8+DA!J8</f>
        <v>0</v>
      </c>
      <c r="K8" s="65">
        <f>+PP!K8+DA!K8</f>
        <v>0</v>
      </c>
      <c r="L8" s="65">
        <f>+PP!L8+DA!L8</f>
        <v>63576</v>
      </c>
      <c r="M8" s="65">
        <f>+PP!M8+DA!M8</f>
        <v>514798</v>
      </c>
      <c r="N8" s="65">
        <f>+PP!N8+DA!N8</f>
        <v>4688892</v>
      </c>
      <c r="O8" s="65">
        <f>+PP!O8+DA!O8</f>
        <v>20141</v>
      </c>
      <c r="P8" s="65">
        <f>+PP!P8+DA!P8</f>
        <v>-21089</v>
      </c>
      <c r="Q8" s="97">
        <f>+PP!Q8+DA!Q8</f>
        <v>52269478</v>
      </c>
    </row>
    <row r="9" spans="2:17" ht="32.25" customHeight="1" x14ac:dyDescent="0.35">
      <c r="B9" s="4" t="s">
        <v>52</v>
      </c>
      <c r="C9" s="65">
        <f>+PP!C9+DA!C9</f>
        <v>0</v>
      </c>
      <c r="D9" s="65">
        <f>+PP!D9+DA!D9</f>
        <v>0</v>
      </c>
      <c r="E9" s="65">
        <f>+PP!E9+DA!E9</f>
        <v>0</v>
      </c>
      <c r="F9" s="65">
        <f>+PP!F9+DA!F9</f>
        <v>0</v>
      </c>
      <c r="G9" s="65">
        <f>+PP!G9+DA!G9</f>
        <v>0</v>
      </c>
      <c r="H9" s="65">
        <f>+PP!H9+DA!H9</f>
        <v>0</v>
      </c>
      <c r="I9" s="65">
        <f>+PP!I9+DA!I9</f>
        <v>0</v>
      </c>
      <c r="J9" s="65">
        <f>+PP!J9+DA!J9</f>
        <v>0</v>
      </c>
      <c r="K9" s="65">
        <f>+PP!K9+DA!K9</f>
        <v>0</v>
      </c>
      <c r="L9" s="65">
        <f>+PP!L9+DA!L9</f>
        <v>0</v>
      </c>
      <c r="M9" s="65">
        <f>+PP!M9+DA!M9</f>
        <v>0</v>
      </c>
      <c r="N9" s="65">
        <f>+PP!N9+DA!N9</f>
        <v>0</v>
      </c>
      <c r="O9" s="65">
        <f>+PP!O9+DA!O9</f>
        <v>0</v>
      </c>
      <c r="P9" s="65">
        <f>+PP!P9+DA!P9</f>
        <v>0</v>
      </c>
      <c r="Q9" s="97">
        <f>+PP!Q9+DA!Q9</f>
        <v>0</v>
      </c>
    </row>
    <row r="10" spans="2:17" ht="32.25" customHeight="1" x14ac:dyDescent="0.35">
      <c r="B10" s="4" t="s">
        <v>53</v>
      </c>
      <c r="C10" s="65">
        <f>+PP!C10+DA!C10</f>
        <v>3657556</v>
      </c>
      <c r="D10" s="65">
        <f>+PP!D10+DA!D10</f>
        <v>612379</v>
      </c>
      <c r="E10" s="65">
        <f>+PP!E10+DA!E10</f>
        <v>612379</v>
      </c>
      <c r="F10" s="65">
        <f>+PP!F10+DA!F10</f>
        <v>0</v>
      </c>
      <c r="G10" s="65">
        <f>+PP!G10+DA!G10</f>
        <v>300546</v>
      </c>
      <c r="H10" s="65">
        <f>+PP!H10+DA!H10</f>
        <v>0</v>
      </c>
      <c r="I10" s="65">
        <f>+PP!I10+DA!I10</f>
        <v>0</v>
      </c>
      <c r="J10" s="65">
        <f>+PP!J10+DA!J10</f>
        <v>0</v>
      </c>
      <c r="K10" s="65">
        <f>+PP!K10+DA!K10</f>
        <v>0</v>
      </c>
      <c r="L10" s="65">
        <f>+PP!L10+DA!L10</f>
        <v>-2865</v>
      </c>
      <c r="M10" s="65">
        <f>+PP!M10+DA!M10</f>
        <v>23929</v>
      </c>
      <c r="N10" s="65">
        <f>+PP!N10+DA!N10</f>
        <v>32184</v>
      </c>
      <c r="O10" s="65">
        <f>+PP!O10+DA!O10</f>
        <v>0</v>
      </c>
      <c r="P10" s="65">
        <f>+PP!P10+DA!P10</f>
        <v>0</v>
      </c>
      <c r="Q10" s="97">
        <f>+PP!Q10+DA!Q10</f>
        <v>4281056</v>
      </c>
    </row>
    <row r="11" spans="2:17" ht="32.25" customHeight="1" x14ac:dyDescent="0.35">
      <c r="B11" s="4" t="s">
        <v>22</v>
      </c>
      <c r="C11" s="65">
        <f>+PP!C11+DA!C11</f>
        <v>5968</v>
      </c>
      <c r="D11" s="65">
        <f>+PP!D11+DA!D11</f>
        <v>0</v>
      </c>
      <c r="E11" s="65">
        <f>+PP!E11+DA!E11</f>
        <v>0</v>
      </c>
      <c r="F11" s="65">
        <f>+PP!F11+DA!F11</f>
        <v>0</v>
      </c>
      <c r="G11" s="65">
        <f>+PP!G11+DA!G11</f>
        <v>0</v>
      </c>
      <c r="H11" s="65">
        <f>+PP!H11+DA!H11</f>
        <v>0</v>
      </c>
      <c r="I11" s="65">
        <f>+PP!I11+DA!I11</f>
        <v>0</v>
      </c>
      <c r="J11" s="65">
        <f>+PP!J11+DA!J11</f>
        <v>0</v>
      </c>
      <c r="K11" s="65">
        <f>+PP!K11+DA!K11</f>
        <v>0</v>
      </c>
      <c r="L11" s="65">
        <f>+PP!L11+DA!L11</f>
        <v>0</v>
      </c>
      <c r="M11" s="65">
        <f>+PP!M11+DA!M11</f>
        <v>0</v>
      </c>
      <c r="N11" s="65">
        <f>+PP!N11+DA!N11</f>
        <v>0</v>
      </c>
      <c r="O11" s="65">
        <f>+PP!O11+DA!O11</f>
        <v>0</v>
      </c>
      <c r="P11" s="65">
        <f>+PP!P11+DA!P11</f>
        <v>0</v>
      </c>
      <c r="Q11" s="97">
        <f>+PP!Q11+DA!Q11</f>
        <v>5968</v>
      </c>
    </row>
    <row r="12" spans="2:17" ht="32.25" customHeight="1" x14ac:dyDescent="0.35">
      <c r="B12" s="4" t="s">
        <v>55</v>
      </c>
      <c r="C12" s="65">
        <f>+PP!C12+DA!C12</f>
        <v>13848674</v>
      </c>
      <c r="D12" s="65">
        <f>+PP!D12+DA!D12</f>
        <v>2933707</v>
      </c>
      <c r="E12" s="65">
        <f>+PP!E12+DA!E12</f>
        <v>2933707</v>
      </c>
      <c r="F12" s="65">
        <f>+PP!F12+DA!F12</f>
        <v>0</v>
      </c>
      <c r="G12" s="65">
        <f>+PP!G12+DA!G12</f>
        <v>1036126</v>
      </c>
      <c r="H12" s="65">
        <f>+PP!H12+DA!H12</f>
        <v>1036126</v>
      </c>
      <c r="I12" s="65">
        <f>+PP!I12+DA!I12</f>
        <v>0</v>
      </c>
      <c r="J12" s="65">
        <f>+PP!J12+DA!J12</f>
        <v>0</v>
      </c>
      <c r="K12" s="65">
        <f>+PP!K12+DA!K12</f>
        <v>0</v>
      </c>
      <c r="L12" s="65">
        <f>+PP!L12+DA!L12</f>
        <v>14716</v>
      </c>
      <c r="M12" s="65">
        <f>+PP!M12+DA!M12</f>
        <v>59572</v>
      </c>
      <c r="N12" s="65">
        <f>+PP!N12+DA!N12</f>
        <v>1339934</v>
      </c>
      <c r="O12" s="65">
        <f>+PP!O12+DA!O12</f>
        <v>0</v>
      </c>
      <c r="P12" s="65">
        <f>+PP!P12+DA!P12</f>
        <v>0</v>
      </c>
      <c r="Q12" s="97">
        <f>+PP!Q12+DA!Q12</f>
        <v>17011902</v>
      </c>
    </row>
    <row r="13" spans="2:17" ht="32.25" customHeight="1" x14ac:dyDescent="0.35">
      <c r="B13" s="4" t="s">
        <v>263</v>
      </c>
      <c r="C13" s="65">
        <f>+PP!C13+DA!C13</f>
        <v>322511</v>
      </c>
      <c r="D13" s="65">
        <f>+PP!D13+DA!D13</f>
        <v>0</v>
      </c>
      <c r="E13" s="65">
        <f>+PP!E13+DA!E13</f>
        <v>0</v>
      </c>
      <c r="F13" s="65">
        <f>+PP!F13+DA!F13</f>
        <v>0</v>
      </c>
      <c r="G13" s="65">
        <f>+PP!G13+DA!G13</f>
        <v>0</v>
      </c>
      <c r="H13" s="65">
        <f>+PP!H13+DA!H13</f>
        <v>0</v>
      </c>
      <c r="I13" s="65">
        <f>+PP!I13+DA!I13</f>
        <v>0</v>
      </c>
      <c r="J13" s="65">
        <f>+PP!J13+DA!J13</f>
        <v>0</v>
      </c>
      <c r="K13" s="65">
        <f>+PP!K13+DA!K13</f>
        <v>0</v>
      </c>
      <c r="L13" s="65">
        <f>+PP!L13+DA!L13</f>
        <v>0</v>
      </c>
      <c r="M13" s="65">
        <f>+PP!M13+DA!M13</f>
        <v>752</v>
      </c>
      <c r="N13" s="65">
        <f>+PP!N13+DA!N13</f>
        <v>22538</v>
      </c>
      <c r="O13" s="65">
        <f>+PP!O13+DA!O13</f>
        <v>11946</v>
      </c>
      <c r="P13" s="65">
        <f>+PP!P13+DA!P13</f>
        <v>9840</v>
      </c>
      <c r="Q13" s="97">
        <f>+PP!Q13+DA!Q13</f>
        <v>322511</v>
      </c>
    </row>
    <row r="14" spans="2:17" ht="32.25" customHeight="1" x14ac:dyDescent="0.35">
      <c r="B14" s="4" t="s">
        <v>56</v>
      </c>
      <c r="C14" s="65">
        <f>+PP!C14+DA!C14</f>
        <v>63516880</v>
      </c>
      <c r="D14" s="65">
        <f>+PP!D14+DA!D14</f>
        <v>9073779</v>
      </c>
      <c r="E14" s="65">
        <f>+PP!E14+DA!E14</f>
        <v>9073779</v>
      </c>
      <c r="F14" s="65">
        <f>+PP!F14+DA!F14</f>
        <v>0</v>
      </c>
      <c r="G14" s="65">
        <f>+PP!G14+DA!G14</f>
        <v>0</v>
      </c>
      <c r="H14" s="65">
        <f>+PP!H14+DA!H14</f>
        <v>0</v>
      </c>
      <c r="I14" s="65">
        <f>+PP!I14+DA!I14</f>
        <v>6593302</v>
      </c>
      <c r="J14" s="65">
        <f>+PP!J14+DA!J14</f>
        <v>0</v>
      </c>
      <c r="K14" s="65">
        <f>+PP!K14+DA!K14</f>
        <v>0</v>
      </c>
      <c r="L14" s="65">
        <f>+PP!L14+DA!L14</f>
        <v>121091</v>
      </c>
      <c r="M14" s="65">
        <f>+PP!M14+DA!M14</f>
        <v>322541</v>
      </c>
      <c r="N14" s="65">
        <f>+PP!N14+DA!N14</f>
        <v>7210552</v>
      </c>
      <c r="O14" s="65">
        <f>+PP!O14+DA!O14</f>
        <v>0</v>
      </c>
      <c r="P14" s="65">
        <f>+PP!P14+DA!P14</f>
        <v>204000</v>
      </c>
      <c r="Q14" s="97">
        <f>+PP!Q14+DA!Q14</f>
        <v>72560279</v>
      </c>
    </row>
    <row r="15" spans="2:17" ht="32.25" customHeight="1" x14ac:dyDescent="0.35">
      <c r="B15" s="4" t="s">
        <v>57</v>
      </c>
      <c r="C15" s="65">
        <f>+PP!C15+DA!C15</f>
        <v>59156446</v>
      </c>
      <c r="D15" s="65">
        <f>+PP!D15+DA!D15</f>
        <v>5702581</v>
      </c>
      <c r="E15" s="65">
        <f>+PP!E15+DA!E15</f>
        <v>5702581</v>
      </c>
      <c r="F15" s="65">
        <f>+PP!F15+DA!F15</f>
        <v>0</v>
      </c>
      <c r="G15" s="65">
        <f>+PP!G15+DA!G15</f>
        <v>6526367</v>
      </c>
      <c r="H15" s="65">
        <f>+PP!H15+DA!H15</f>
        <v>6526366</v>
      </c>
      <c r="I15" s="65">
        <f>+PP!I15+DA!I15</f>
        <v>0</v>
      </c>
      <c r="J15" s="65">
        <f>+PP!J15+DA!J15</f>
        <v>0</v>
      </c>
      <c r="K15" s="65">
        <f>+PP!K15+DA!K15</f>
        <v>0</v>
      </c>
      <c r="L15" s="65">
        <f>+PP!L15+DA!L15</f>
        <v>58882</v>
      </c>
      <c r="M15" s="65">
        <f>+PP!M15+DA!M15</f>
        <v>246521</v>
      </c>
      <c r="N15" s="65">
        <f>+PP!N15+DA!N15</f>
        <v>4945543</v>
      </c>
      <c r="O15" s="65">
        <f>+PP!O15+DA!O15</f>
        <v>42792</v>
      </c>
      <c r="P15" s="65">
        <f>+PP!P15+DA!P15</f>
        <v>421544</v>
      </c>
      <c r="Q15" s="97">
        <f>+PP!Q15+DA!Q15</f>
        <v>62508466</v>
      </c>
    </row>
    <row r="16" spans="2:17" ht="32.25" customHeight="1" x14ac:dyDescent="0.35">
      <c r="B16" s="4" t="s">
        <v>58</v>
      </c>
      <c r="C16" s="65">
        <f>+PP!C16+DA!C16</f>
        <v>29383511</v>
      </c>
      <c r="D16" s="65">
        <f>+PP!D16+DA!D16</f>
        <v>4854067</v>
      </c>
      <c r="E16" s="65">
        <f>+PP!E16+DA!E16</f>
        <v>4854067</v>
      </c>
      <c r="F16" s="65">
        <f>+PP!F16+DA!F16</f>
        <v>0</v>
      </c>
      <c r="G16" s="65">
        <f>+PP!G16+DA!G16</f>
        <v>2646583</v>
      </c>
      <c r="H16" s="65">
        <f>+PP!H16+DA!H16</f>
        <v>2643307</v>
      </c>
      <c r="I16" s="65">
        <f>+PP!I16+DA!I16</f>
        <v>0</v>
      </c>
      <c r="J16" s="65">
        <f>+PP!J16+DA!J16</f>
        <v>0</v>
      </c>
      <c r="K16" s="65">
        <f>+PP!K16+DA!K16</f>
        <v>0</v>
      </c>
      <c r="L16" s="65">
        <f>+PP!L16+DA!L16</f>
        <v>74946</v>
      </c>
      <c r="M16" s="65">
        <f>+PP!M16+DA!M16</f>
        <v>130605</v>
      </c>
      <c r="N16" s="65">
        <f>+PP!N16+DA!N16</f>
        <v>2807533</v>
      </c>
      <c r="O16" s="65">
        <f>+PP!O16+DA!O16</f>
        <v>0</v>
      </c>
      <c r="P16" s="65">
        <f>+PP!P16+DA!P16</f>
        <v>0</v>
      </c>
      <c r="Q16" s="97">
        <f>+PP!Q16+DA!Q16</f>
        <v>34196252</v>
      </c>
    </row>
    <row r="17" spans="2:17" ht="32.25" customHeight="1" x14ac:dyDescent="0.35">
      <c r="B17" s="4" t="s">
        <v>131</v>
      </c>
      <c r="C17" s="65">
        <f>+PP!C17+DA!C17</f>
        <v>604306</v>
      </c>
      <c r="D17" s="65">
        <f>+PP!D17+DA!D17</f>
        <v>342799</v>
      </c>
      <c r="E17" s="65">
        <f>+PP!E17+DA!E17</f>
        <v>342799</v>
      </c>
      <c r="F17" s="65">
        <f>+PP!F17+DA!F17</f>
        <v>0</v>
      </c>
      <c r="G17" s="65">
        <f>+PP!G17+DA!G17</f>
        <v>85549</v>
      </c>
      <c r="H17" s="65">
        <f>+PP!H17+DA!H17</f>
        <v>85549</v>
      </c>
      <c r="I17" s="65">
        <f>+PP!I17+DA!I17</f>
        <v>0</v>
      </c>
      <c r="J17" s="65">
        <f>+PP!J17+DA!J17</f>
        <v>0</v>
      </c>
      <c r="K17" s="65">
        <f>+PP!K17+DA!K17</f>
        <v>0</v>
      </c>
      <c r="L17" s="65">
        <f>+PP!L17+DA!L17</f>
        <v>0</v>
      </c>
      <c r="M17" s="65">
        <f>+PP!M17+DA!M17</f>
        <v>1702</v>
      </c>
      <c r="N17" s="65">
        <f>+PP!N17+DA!N17</f>
        <v>74443</v>
      </c>
      <c r="O17" s="65">
        <f>+PP!O17+DA!O17</f>
        <v>0</v>
      </c>
      <c r="P17" s="65">
        <f>+PP!P17+DA!P17</f>
        <v>0</v>
      </c>
      <c r="Q17" s="97">
        <f>+PP!Q17+DA!Q17</f>
        <v>934297</v>
      </c>
    </row>
    <row r="18" spans="2:17" ht="32.25" customHeight="1" x14ac:dyDescent="0.35">
      <c r="B18" s="4" t="s">
        <v>253</v>
      </c>
      <c r="C18" s="65">
        <f>+PP!C18+DA!C18</f>
        <v>0</v>
      </c>
      <c r="D18" s="65">
        <f>+PP!D18+DA!D18</f>
        <v>0</v>
      </c>
      <c r="E18" s="65">
        <f>+PP!E18+DA!E18</f>
        <v>0</v>
      </c>
      <c r="F18" s="65">
        <f>+PP!F18+DA!F18</f>
        <v>0</v>
      </c>
      <c r="G18" s="65">
        <f>+PP!G18+DA!G18</f>
        <v>0</v>
      </c>
      <c r="H18" s="65">
        <f>+PP!H18+DA!H18</f>
        <v>0</v>
      </c>
      <c r="I18" s="65">
        <f>+PP!I18+DA!I18</f>
        <v>0</v>
      </c>
      <c r="J18" s="65">
        <f>+PP!J18+DA!J18</f>
        <v>0</v>
      </c>
      <c r="K18" s="65">
        <f>+PP!K18+DA!K18</f>
        <v>0</v>
      </c>
      <c r="L18" s="65">
        <f>+PP!L18+DA!L18</f>
        <v>0</v>
      </c>
      <c r="M18" s="65">
        <f>+PP!M18+DA!M18</f>
        <v>0</v>
      </c>
      <c r="N18" s="65">
        <f>+PP!N18+DA!N18</f>
        <v>0</v>
      </c>
      <c r="O18" s="65">
        <f>+PP!O18+DA!O18</f>
        <v>0</v>
      </c>
      <c r="P18" s="65">
        <f>+PP!P18+DA!P18</f>
        <v>0</v>
      </c>
      <c r="Q18" s="97">
        <f>+PP!Q18+DA!Q18</f>
        <v>0</v>
      </c>
    </row>
    <row r="19" spans="2:17" ht="32.25" customHeight="1" x14ac:dyDescent="0.35">
      <c r="B19" s="4" t="s">
        <v>136</v>
      </c>
      <c r="C19" s="65">
        <f>+PP!C19+DA!C19</f>
        <v>8659298</v>
      </c>
      <c r="D19" s="65">
        <f>+PP!D19+DA!D19</f>
        <v>198392</v>
      </c>
      <c r="E19" s="65">
        <f>+PP!E19+DA!E19</f>
        <v>198392</v>
      </c>
      <c r="F19" s="65">
        <f>+PP!F19+DA!F19</f>
        <v>0</v>
      </c>
      <c r="G19" s="65">
        <f>+PP!G19+DA!G19</f>
        <v>1349864</v>
      </c>
      <c r="H19" s="65">
        <f>+PP!H19+DA!H19</f>
        <v>1349864</v>
      </c>
      <c r="I19" s="65">
        <f>+PP!I19+DA!I19</f>
        <v>0</v>
      </c>
      <c r="J19" s="65">
        <f>+PP!J19+DA!J19</f>
        <v>0</v>
      </c>
      <c r="K19" s="65">
        <f>+PP!K19+DA!K19</f>
        <v>0</v>
      </c>
      <c r="L19" s="65">
        <f>+PP!L19+DA!L19</f>
        <v>15383</v>
      </c>
      <c r="M19" s="65">
        <f>+PP!M19+DA!M19</f>
        <v>270718</v>
      </c>
      <c r="N19" s="65">
        <f>+PP!N19+DA!N19</f>
        <v>324464</v>
      </c>
      <c r="O19" s="65">
        <f>+PP!O19+DA!O19</f>
        <v>0</v>
      </c>
      <c r="P19" s="65">
        <f>+PP!P19+DA!P19</f>
        <v>0</v>
      </c>
      <c r="Q19" s="97">
        <f>+PP!Q19+DA!Q19</f>
        <v>7546190</v>
      </c>
    </row>
    <row r="20" spans="2:17" ht="32.25" customHeight="1" x14ac:dyDescent="0.35">
      <c r="B20" s="4" t="s">
        <v>35</v>
      </c>
      <c r="C20" s="65">
        <f>+PP!C20+DA!C20</f>
        <v>3421921</v>
      </c>
      <c r="D20" s="65">
        <f>+PP!D20+DA!D20</f>
        <v>244730</v>
      </c>
      <c r="E20" s="65">
        <f>+PP!E20+DA!E20</f>
        <v>244730</v>
      </c>
      <c r="F20" s="65">
        <f>+PP!F20+DA!F20</f>
        <v>0</v>
      </c>
      <c r="G20" s="65">
        <f>+PP!G20+DA!G20</f>
        <v>304817</v>
      </c>
      <c r="H20" s="65">
        <f>+PP!H20+DA!H20</f>
        <v>303737</v>
      </c>
      <c r="I20" s="65">
        <f>+PP!I20+DA!I20</f>
        <v>0</v>
      </c>
      <c r="J20" s="65">
        <f>+PP!J20+DA!J20</f>
        <v>0</v>
      </c>
      <c r="K20" s="65">
        <f>+PP!K20+DA!K20</f>
        <v>0</v>
      </c>
      <c r="L20" s="65">
        <f>+PP!L20+DA!L20</f>
        <v>1075</v>
      </c>
      <c r="M20" s="65">
        <f>+PP!M20+DA!M20</f>
        <v>12971</v>
      </c>
      <c r="N20" s="65">
        <f>+PP!N20+DA!N20</f>
        <v>137847</v>
      </c>
      <c r="O20" s="65">
        <f>+PP!O20+DA!O20</f>
        <v>0</v>
      </c>
      <c r="P20" s="65">
        <f>+PP!P20+DA!P20</f>
        <v>0</v>
      </c>
      <c r="Q20" s="97">
        <f>+PP!Q20+DA!Q20</f>
        <v>3486714</v>
      </c>
    </row>
    <row r="21" spans="2:17" ht="32.25" customHeight="1" x14ac:dyDescent="0.35">
      <c r="B21" s="118" t="s">
        <v>191</v>
      </c>
      <c r="C21" s="65">
        <f>+PP!C21+DA!C21</f>
        <v>0</v>
      </c>
      <c r="D21" s="65">
        <f>+PP!D21+DA!D21</f>
        <v>0</v>
      </c>
      <c r="E21" s="65">
        <f>+PP!E21+DA!E21</f>
        <v>0</v>
      </c>
      <c r="F21" s="65">
        <f>+PP!F21+DA!F21</f>
        <v>0</v>
      </c>
      <c r="G21" s="65">
        <f>+PP!G21+DA!G21</f>
        <v>0</v>
      </c>
      <c r="H21" s="65">
        <f>+PP!H21+DA!H21</f>
        <v>0</v>
      </c>
      <c r="I21" s="65">
        <f>+PP!I21+DA!I21</f>
        <v>0</v>
      </c>
      <c r="J21" s="65">
        <f>+PP!J21+DA!J21</f>
        <v>0</v>
      </c>
      <c r="K21" s="65">
        <f>+PP!K21+DA!K21</f>
        <v>0</v>
      </c>
      <c r="L21" s="65">
        <f>+PP!L21+DA!L21</f>
        <v>0</v>
      </c>
      <c r="M21" s="65">
        <f>+PP!M21+DA!M21</f>
        <v>0</v>
      </c>
      <c r="N21" s="65">
        <f>+PP!N21+DA!N21</f>
        <v>0</v>
      </c>
      <c r="O21" s="65">
        <f>+PP!O21+DA!O21</f>
        <v>0</v>
      </c>
      <c r="P21" s="65">
        <f>+PP!P21+DA!P21</f>
        <v>0</v>
      </c>
      <c r="Q21" s="97">
        <f>+PP!Q21+DA!Q21</f>
        <v>0</v>
      </c>
    </row>
    <row r="22" spans="2:17" ht="32.25" customHeight="1" x14ac:dyDescent="0.35">
      <c r="B22" s="4" t="s">
        <v>59</v>
      </c>
      <c r="C22" s="65">
        <f>+PP!C22+DA!C22</f>
        <v>0</v>
      </c>
      <c r="D22" s="65">
        <f>+PP!D22+DA!D22</f>
        <v>0</v>
      </c>
      <c r="E22" s="65">
        <f>+PP!E22+DA!E22</f>
        <v>0</v>
      </c>
      <c r="F22" s="65">
        <f>+PP!F22+DA!F22</f>
        <v>0</v>
      </c>
      <c r="G22" s="65">
        <f>+PP!G22+DA!G22</f>
        <v>0</v>
      </c>
      <c r="H22" s="65">
        <f>+PP!H22+DA!H22</f>
        <v>0</v>
      </c>
      <c r="I22" s="65">
        <f>+PP!I22+DA!I22</f>
        <v>0</v>
      </c>
      <c r="J22" s="65">
        <f>+PP!J22+DA!J22</f>
        <v>0</v>
      </c>
      <c r="K22" s="65">
        <f>+PP!K22+DA!K22</f>
        <v>0</v>
      </c>
      <c r="L22" s="65">
        <f>+PP!L22+DA!L22</f>
        <v>0</v>
      </c>
      <c r="M22" s="65">
        <f>+PP!M22+DA!M22</f>
        <v>0</v>
      </c>
      <c r="N22" s="65">
        <f>+PP!N22+DA!N22</f>
        <v>0</v>
      </c>
      <c r="O22" s="65">
        <f>+PP!O22+DA!O22</f>
        <v>0</v>
      </c>
      <c r="P22" s="65">
        <f>+PP!P22+DA!P22</f>
        <v>0</v>
      </c>
      <c r="Q22" s="97">
        <f>+PP!Q22+DA!Q22</f>
        <v>0</v>
      </c>
    </row>
    <row r="23" spans="2:17" ht="32.25" customHeight="1" x14ac:dyDescent="0.35">
      <c r="B23" s="4" t="s">
        <v>60</v>
      </c>
      <c r="C23" s="65">
        <f>+PP!C23+DA!C23</f>
        <v>1137513</v>
      </c>
      <c r="D23" s="65">
        <f>+PP!D23+DA!D23</f>
        <v>205803</v>
      </c>
      <c r="E23" s="65">
        <f>+PP!E23+DA!E23</f>
        <v>205803</v>
      </c>
      <c r="F23" s="65">
        <f>+PP!F23+DA!F23</f>
        <v>0</v>
      </c>
      <c r="G23" s="65">
        <f>+PP!G23+DA!G23</f>
        <v>174612</v>
      </c>
      <c r="H23" s="65">
        <f>+PP!H23+DA!H23</f>
        <v>174612</v>
      </c>
      <c r="I23" s="65">
        <f>+PP!I23+DA!I23</f>
        <v>0</v>
      </c>
      <c r="J23" s="65">
        <f>+PP!J23+DA!J23</f>
        <v>0</v>
      </c>
      <c r="K23" s="65">
        <f>+PP!K23+DA!K23</f>
        <v>0</v>
      </c>
      <c r="L23" s="65">
        <f>+PP!L23+DA!L23</f>
        <v>5660</v>
      </c>
      <c r="M23" s="65">
        <f>+PP!M23+DA!M23</f>
        <v>0</v>
      </c>
      <c r="N23" s="65">
        <f>+PP!N23+DA!N23</f>
        <v>89508</v>
      </c>
      <c r="O23" s="65">
        <f>+PP!O23+DA!O23</f>
        <v>0</v>
      </c>
      <c r="P23" s="65">
        <f>+PP!P23+DA!P23</f>
        <v>0</v>
      </c>
      <c r="Q23" s="97">
        <f>+PP!Q23+DA!Q23</f>
        <v>1252551</v>
      </c>
    </row>
    <row r="24" spans="2:17" ht="32.25" customHeight="1" x14ac:dyDescent="0.35">
      <c r="B24" s="4" t="s">
        <v>134</v>
      </c>
      <c r="C24" s="65">
        <f>+PP!C24+DA!C24</f>
        <v>129257</v>
      </c>
      <c r="D24" s="65">
        <f>+PP!D24+DA!D24</f>
        <v>69791</v>
      </c>
      <c r="E24" s="65">
        <f>+PP!E24+DA!E24</f>
        <v>69791</v>
      </c>
      <c r="F24" s="65">
        <f>+PP!F24+DA!F24</f>
        <v>0</v>
      </c>
      <c r="G24" s="65">
        <f>+PP!G24+DA!G24</f>
        <v>0</v>
      </c>
      <c r="H24" s="65">
        <f>+PP!H24+DA!H24</f>
        <v>0</v>
      </c>
      <c r="I24" s="65">
        <f>+PP!I24+DA!I24</f>
        <v>0</v>
      </c>
      <c r="J24" s="65">
        <f>+PP!J24+DA!J24</f>
        <v>0</v>
      </c>
      <c r="K24" s="65">
        <f>+PP!K24+DA!K24</f>
        <v>0</v>
      </c>
      <c r="L24" s="65">
        <f>+PP!L24+DA!L24</f>
        <v>0</v>
      </c>
      <c r="M24" s="65">
        <f>+PP!M24+DA!M24</f>
        <v>4040</v>
      </c>
      <c r="N24" s="65">
        <f>+PP!N24+DA!N24</f>
        <v>14754</v>
      </c>
      <c r="O24" s="65">
        <f>+PP!O24+DA!O24</f>
        <v>0</v>
      </c>
      <c r="P24" s="65">
        <f>+PP!P24+DA!P24</f>
        <v>0</v>
      </c>
      <c r="Q24" s="97">
        <f>+PP!Q24+DA!Q24</f>
        <v>209762</v>
      </c>
    </row>
    <row r="25" spans="2:17" ht="32.25" customHeight="1" x14ac:dyDescent="0.35">
      <c r="B25" s="4" t="s">
        <v>135</v>
      </c>
      <c r="C25" s="65">
        <f>+PP!C25+DA!C25</f>
        <v>0</v>
      </c>
      <c r="D25" s="65">
        <f>+PP!D25+DA!D25</f>
        <v>0</v>
      </c>
      <c r="E25" s="65">
        <f>+PP!E25+DA!E25</f>
        <v>0</v>
      </c>
      <c r="F25" s="65">
        <f>+PP!F25+DA!F25</f>
        <v>0</v>
      </c>
      <c r="G25" s="65">
        <f>+PP!G25+DA!G25</f>
        <v>0</v>
      </c>
      <c r="H25" s="65">
        <f>+PP!H25+DA!H25</f>
        <v>0</v>
      </c>
      <c r="I25" s="65">
        <f>+PP!I25+DA!I25</f>
        <v>0</v>
      </c>
      <c r="J25" s="65">
        <f>+PP!J25+DA!J25</f>
        <v>0</v>
      </c>
      <c r="K25" s="65">
        <f>+PP!K25+DA!K25</f>
        <v>0</v>
      </c>
      <c r="L25" s="65">
        <f>+PP!L25+DA!L25</f>
        <v>0</v>
      </c>
      <c r="M25" s="65">
        <f>+PP!M25+DA!M25</f>
        <v>0</v>
      </c>
      <c r="N25" s="65">
        <f>+PP!N25+DA!N25</f>
        <v>0</v>
      </c>
      <c r="O25" s="65">
        <f>+PP!O25+DA!O25</f>
        <v>0</v>
      </c>
      <c r="P25" s="65">
        <f>+PP!P25+DA!P25</f>
        <v>0</v>
      </c>
      <c r="Q25" s="97">
        <f>+PP!Q25+DA!Q25</f>
        <v>0</v>
      </c>
    </row>
    <row r="26" spans="2:17" ht="32.25" customHeight="1" x14ac:dyDescent="0.35">
      <c r="B26" s="4" t="s">
        <v>149</v>
      </c>
      <c r="C26" s="65">
        <f>+PP!C26+DA!C26</f>
        <v>1552645</v>
      </c>
      <c r="D26" s="65">
        <f>+PP!D26+DA!D26</f>
        <v>867633</v>
      </c>
      <c r="E26" s="65">
        <f>+PP!E26+DA!E26</f>
        <v>867633</v>
      </c>
      <c r="F26" s="65">
        <f>+PP!F26+DA!F26</f>
        <v>0</v>
      </c>
      <c r="G26" s="65">
        <f>+PP!G26+DA!G26</f>
        <v>183580</v>
      </c>
      <c r="H26" s="65">
        <f>+PP!H26+DA!H26</f>
        <v>183580</v>
      </c>
      <c r="I26" s="65">
        <f>+PP!I26+DA!I26</f>
        <v>0</v>
      </c>
      <c r="J26" s="65">
        <f>+PP!J26+DA!J26</f>
        <v>0</v>
      </c>
      <c r="K26" s="65">
        <f>+PP!K26+DA!K26</f>
        <v>0</v>
      </c>
      <c r="L26" s="65">
        <f>+PP!L26+DA!L26</f>
        <v>22882</v>
      </c>
      <c r="M26" s="65">
        <f>+PP!M26+DA!M26</f>
        <v>18625</v>
      </c>
      <c r="N26" s="65">
        <f>+PP!N26+DA!N26</f>
        <v>168201</v>
      </c>
      <c r="O26" s="65">
        <f>+PP!O26+DA!O26</f>
        <v>0</v>
      </c>
      <c r="P26" s="65">
        <f>+PP!P26+DA!P26</f>
        <v>0</v>
      </c>
      <c r="Q26" s="97">
        <f>+PP!Q26+DA!Q26</f>
        <v>2363392</v>
      </c>
    </row>
    <row r="27" spans="2:17" ht="32.25" customHeight="1" x14ac:dyDescent="0.35">
      <c r="B27" s="4" t="s">
        <v>61</v>
      </c>
      <c r="C27" s="65">
        <f>+PP!C27+DA!C27</f>
        <v>2030424</v>
      </c>
      <c r="D27" s="65">
        <f>+PP!D27+DA!D27</f>
        <v>458660</v>
      </c>
      <c r="E27" s="65">
        <f>+PP!E27+DA!E27</f>
        <v>458660</v>
      </c>
      <c r="F27" s="65">
        <f>+PP!F27+DA!F27</f>
        <v>0</v>
      </c>
      <c r="G27" s="65">
        <f>+PP!G27+DA!G27</f>
        <v>322596</v>
      </c>
      <c r="H27" s="65">
        <f>+PP!H27+DA!H27</f>
        <v>22582</v>
      </c>
      <c r="I27" s="65">
        <f>+PP!I27+DA!I27</f>
        <v>0</v>
      </c>
      <c r="J27" s="65">
        <f>+PP!J27+DA!J27</f>
        <v>0</v>
      </c>
      <c r="K27" s="65">
        <f>+PP!K27+DA!K27</f>
        <v>0</v>
      </c>
      <c r="L27" s="65">
        <f>+PP!L27+DA!L27</f>
        <v>7495</v>
      </c>
      <c r="M27" s="65">
        <f>+PP!M27+DA!M27</f>
        <v>75298</v>
      </c>
      <c r="N27" s="65">
        <f>+PP!N27+DA!N27</f>
        <v>52093</v>
      </c>
      <c r="O27" s="65">
        <f>+PP!O27+DA!O27</f>
        <v>0</v>
      </c>
      <c r="P27" s="65">
        <f>+PP!P27+DA!P27</f>
        <v>0</v>
      </c>
      <c r="Q27" s="97">
        <f>+PP!Q27+DA!Q27</f>
        <v>2435803</v>
      </c>
    </row>
    <row r="28" spans="2:17" ht="32.25" customHeight="1" x14ac:dyDescent="0.35">
      <c r="B28" s="4" t="s">
        <v>62</v>
      </c>
      <c r="C28" s="65">
        <f>+PP!C28+DA!C28</f>
        <v>1144</v>
      </c>
      <c r="D28" s="65">
        <f>+PP!D28+DA!D28</f>
        <v>0</v>
      </c>
      <c r="E28" s="65">
        <f>+PP!E28+DA!E28</f>
        <v>0</v>
      </c>
      <c r="F28" s="65">
        <f>+PP!F28+DA!F28</f>
        <v>0</v>
      </c>
      <c r="G28" s="65">
        <f>+PP!G28+DA!G28</f>
        <v>0</v>
      </c>
      <c r="H28" s="65">
        <f>+PP!H28+DA!H28</f>
        <v>0</v>
      </c>
      <c r="I28" s="65">
        <f>+PP!I28+DA!I28</f>
        <v>0</v>
      </c>
      <c r="J28" s="65">
        <f>+PP!J28+DA!J28</f>
        <v>0</v>
      </c>
      <c r="K28" s="65">
        <f>+PP!K28+DA!K28</f>
        <v>0</v>
      </c>
      <c r="L28" s="65">
        <f>+PP!L28+DA!L28</f>
        <v>0</v>
      </c>
      <c r="M28" s="65">
        <f>+PP!M28+DA!M28</f>
        <v>23390</v>
      </c>
      <c r="N28" s="65">
        <f>+PP!N28+DA!N28</f>
        <v>10431</v>
      </c>
      <c r="O28" s="65">
        <f>+PP!O28+DA!O28</f>
        <v>0</v>
      </c>
      <c r="P28" s="65">
        <f>+PP!P28+DA!P28</f>
        <v>-4977</v>
      </c>
      <c r="Q28" s="97">
        <f>+PP!Q28+DA!Q28</f>
        <v>-6837</v>
      </c>
    </row>
    <row r="29" spans="2:17" ht="32.25" customHeight="1" x14ac:dyDescent="0.35">
      <c r="B29" s="4" t="s">
        <v>63</v>
      </c>
      <c r="C29" s="65">
        <f>+PP!C29+DA!C29</f>
        <v>5228971</v>
      </c>
      <c r="D29" s="65">
        <f>+PP!D29+DA!D29</f>
        <v>445682</v>
      </c>
      <c r="E29" s="65">
        <f>+PP!E29+DA!E29</f>
        <v>445682</v>
      </c>
      <c r="F29" s="65">
        <f>+PP!F29+DA!F29</f>
        <v>0</v>
      </c>
      <c r="G29" s="65">
        <f>+PP!G29+DA!G29</f>
        <v>434260</v>
      </c>
      <c r="H29" s="65">
        <f>+PP!H29+DA!H29</f>
        <v>433924</v>
      </c>
      <c r="I29" s="65">
        <f>+PP!I29+DA!I29</f>
        <v>0</v>
      </c>
      <c r="J29" s="65">
        <f>+PP!J29+DA!J29</f>
        <v>0</v>
      </c>
      <c r="K29" s="65">
        <f>+PP!K29+DA!K29</f>
        <v>0</v>
      </c>
      <c r="L29" s="65">
        <f>+PP!L29+DA!L29</f>
        <v>2021</v>
      </c>
      <c r="M29" s="65">
        <f>+PP!M29+DA!M29</f>
        <v>0</v>
      </c>
      <c r="N29" s="65">
        <f>+PP!N29+DA!N29</f>
        <v>329783</v>
      </c>
      <c r="O29" s="65">
        <f>+PP!O29+DA!O29</f>
        <v>0</v>
      </c>
      <c r="P29" s="65">
        <f>+PP!P29+DA!P29</f>
        <v>0</v>
      </c>
      <c r="Q29" s="97">
        <f>+PP!Q29+DA!Q29</f>
        <v>5568491</v>
      </c>
    </row>
    <row r="30" spans="2:17" ht="32.25" customHeight="1" x14ac:dyDescent="0.35">
      <c r="B30" s="56" t="s">
        <v>45</v>
      </c>
      <c r="C30" s="96">
        <f t="shared" ref="C30:Q30" si="0">SUM(C6:C29)</f>
        <v>245983801</v>
      </c>
      <c r="D30" s="96">
        <f t="shared" si="0"/>
        <v>34703108</v>
      </c>
      <c r="E30" s="96">
        <f t="shared" si="0"/>
        <v>34703108</v>
      </c>
      <c r="F30" s="96">
        <f t="shared" si="0"/>
        <v>0</v>
      </c>
      <c r="G30" s="96">
        <f t="shared" si="0"/>
        <v>22664391</v>
      </c>
      <c r="H30" s="96">
        <f t="shared" si="0"/>
        <v>22059138</v>
      </c>
      <c r="I30" s="96">
        <f t="shared" si="0"/>
        <v>6593302</v>
      </c>
      <c r="J30" s="96">
        <f t="shared" si="0"/>
        <v>0</v>
      </c>
      <c r="K30" s="96">
        <f t="shared" si="0"/>
        <v>0</v>
      </c>
      <c r="L30" s="96">
        <f t="shared" si="0"/>
        <v>393846</v>
      </c>
      <c r="M30" s="96">
        <f t="shared" si="0"/>
        <v>1728004</v>
      </c>
      <c r="N30" s="96">
        <f t="shared" si="0"/>
        <v>22675339</v>
      </c>
      <c r="O30" s="96">
        <f t="shared" si="0"/>
        <v>85210</v>
      </c>
      <c r="P30" s="96">
        <f t="shared" si="0"/>
        <v>640762</v>
      </c>
      <c r="Q30" s="96">
        <f t="shared" si="0"/>
        <v>271861990</v>
      </c>
    </row>
    <row r="31" spans="2:17" ht="32.25" customHeight="1" x14ac:dyDescent="0.35">
      <c r="B31" s="285" t="s">
        <v>46</v>
      </c>
      <c r="C31" s="286"/>
      <c r="D31" s="286"/>
      <c r="E31" s="286"/>
      <c r="F31" s="286"/>
      <c r="G31" s="286"/>
      <c r="H31" s="286"/>
      <c r="I31" s="286"/>
      <c r="J31" s="286"/>
      <c r="K31" s="286"/>
      <c r="L31" s="286"/>
      <c r="M31" s="286"/>
      <c r="N31" s="286"/>
      <c r="O31" s="286"/>
      <c r="P31" s="286"/>
      <c r="Q31" s="287"/>
    </row>
    <row r="32" spans="2:17" ht="32.25" customHeight="1" x14ac:dyDescent="0.35">
      <c r="B32" s="4" t="s">
        <v>47</v>
      </c>
      <c r="C32" s="65">
        <f>+PP!C32+DA!C32</f>
        <v>0</v>
      </c>
      <c r="D32" s="65">
        <f>+PP!D32+DA!D32</f>
        <v>0</v>
      </c>
      <c r="E32" s="65">
        <f>+PP!E32+DA!E32</f>
        <v>0</v>
      </c>
      <c r="F32" s="65">
        <f>+PP!F32+DA!F32</f>
        <v>0</v>
      </c>
      <c r="G32" s="65">
        <f>+PP!G32+DA!G32</f>
        <v>0</v>
      </c>
      <c r="H32" s="65">
        <f>+PP!H32+DA!H32</f>
        <v>0</v>
      </c>
      <c r="I32" s="65">
        <f>+PP!I32+DA!I32</f>
        <v>0</v>
      </c>
      <c r="J32" s="65">
        <f>+PP!J32+DA!J32</f>
        <v>0</v>
      </c>
      <c r="K32" s="65">
        <f>+PP!K32+DA!K32</f>
        <v>0</v>
      </c>
      <c r="L32" s="65">
        <f>+PP!L32+DA!L32</f>
        <v>0</v>
      </c>
      <c r="M32" s="65">
        <f>+PP!M32+DA!M32</f>
        <v>0</v>
      </c>
      <c r="N32" s="65">
        <f>+PP!N32+DA!N32</f>
        <v>0</v>
      </c>
      <c r="O32" s="65">
        <f>+PP!O32+DA!O32</f>
        <v>0</v>
      </c>
      <c r="P32" s="65">
        <f>+PP!P32+DA!P32</f>
        <v>0</v>
      </c>
      <c r="Q32" s="97">
        <f>+PP!Q32+DA!Q32</f>
        <v>0</v>
      </c>
    </row>
    <row r="33" spans="2:17" ht="32.25" customHeight="1" x14ac:dyDescent="0.35">
      <c r="B33" s="4" t="s">
        <v>78</v>
      </c>
      <c r="C33" s="65">
        <f>+PP!C33+DA!C33</f>
        <v>0</v>
      </c>
      <c r="D33" s="65">
        <f>+PP!D33+DA!D33</f>
        <v>0</v>
      </c>
      <c r="E33" s="65">
        <f>+PP!E33+DA!E33</f>
        <v>0</v>
      </c>
      <c r="F33" s="65">
        <f>+PP!F33+DA!F33</f>
        <v>0</v>
      </c>
      <c r="G33" s="65">
        <f>+PP!G33+DA!G33</f>
        <v>0</v>
      </c>
      <c r="H33" s="65">
        <f>+PP!H33+DA!H33</f>
        <v>0</v>
      </c>
      <c r="I33" s="65">
        <f>+PP!I33+DA!I33</f>
        <v>0</v>
      </c>
      <c r="J33" s="65">
        <f>+PP!J33+DA!J33</f>
        <v>0</v>
      </c>
      <c r="K33" s="65">
        <f>+PP!K33+DA!K33</f>
        <v>0</v>
      </c>
      <c r="L33" s="65">
        <f>+PP!L33+DA!L33</f>
        <v>0</v>
      </c>
      <c r="M33" s="65">
        <f>+PP!M33+DA!M33</f>
        <v>0</v>
      </c>
      <c r="N33" s="65">
        <f>+PP!N33+DA!N33</f>
        <v>0</v>
      </c>
      <c r="O33" s="65">
        <f>+PP!O33+DA!O33</f>
        <v>0</v>
      </c>
      <c r="P33" s="65">
        <f>+PP!P33+DA!P33</f>
        <v>0</v>
      </c>
      <c r="Q33" s="97">
        <f>+PP!Q33+DA!Q33</f>
        <v>0</v>
      </c>
    </row>
    <row r="34" spans="2:17" ht="32.25" customHeight="1" x14ac:dyDescent="0.35">
      <c r="B34" s="4" t="s">
        <v>48</v>
      </c>
      <c r="C34" s="65">
        <f>+PP!C34+DA!C34</f>
        <v>0</v>
      </c>
      <c r="D34" s="65">
        <f>+PP!D34+DA!D34</f>
        <v>0</v>
      </c>
      <c r="E34" s="65">
        <f>+PP!E34+DA!E34</f>
        <v>0</v>
      </c>
      <c r="F34" s="65">
        <f>+PP!F34+DA!F34</f>
        <v>0</v>
      </c>
      <c r="G34" s="65">
        <f>+PP!G34+DA!G34</f>
        <v>0</v>
      </c>
      <c r="H34" s="65">
        <f>+PP!H34+DA!H34</f>
        <v>0</v>
      </c>
      <c r="I34" s="65">
        <f>+PP!I34+DA!I34</f>
        <v>0</v>
      </c>
      <c r="J34" s="65">
        <f>+PP!J34+DA!J34</f>
        <v>0</v>
      </c>
      <c r="K34" s="65">
        <f>+PP!K34+DA!K34</f>
        <v>0</v>
      </c>
      <c r="L34" s="65">
        <f>+PP!L34+DA!L34</f>
        <v>0</v>
      </c>
      <c r="M34" s="65">
        <f>+PP!M34+DA!M34</f>
        <v>0</v>
      </c>
      <c r="N34" s="65">
        <f>+PP!N34+DA!N34</f>
        <v>0</v>
      </c>
      <c r="O34" s="65">
        <f>+PP!O34+DA!O34</f>
        <v>0</v>
      </c>
      <c r="P34" s="65">
        <f>+PP!P34+DA!P34</f>
        <v>0</v>
      </c>
      <c r="Q34" s="97">
        <f>+PP!Q34+DA!Q34</f>
        <v>0</v>
      </c>
    </row>
    <row r="35" spans="2:17" ht="32.25" customHeight="1" x14ac:dyDescent="0.35">
      <c r="B35" s="56" t="s">
        <v>45</v>
      </c>
      <c r="C35" s="96">
        <f>SUM(C32:C34)</f>
        <v>0</v>
      </c>
      <c r="D35" s="96">
        <f t="shared" ref="D35:Q35" si="1">SUM(D32:D34)</f>
        <v>0</v>
      </c>
      <c r="E35" s="96">
        <f t="shared" si="1"/>
        <v>0</v>
      </c>
      <c r="F35" s="96">
        <f t="shared" si="1"/>
        <v>0</v>
      </c>
      <c r="G35" s="96">
        <f t="shared" si="1"/>
        <v>0</v>
      </c>
      <c r="H35" s="96">
        <f t="shared" si="1"/>
        <v>0</v>
      </c>
      <c r="I35" s="96">
        <f t="shared" si="1"/>
        <v>0</v>
      </c>
      <c r="J35" s="96">
        <f t="shared" si="1"/>
        <v>0</v>
      </c>
      <c r="K35" s="96">
        <f t="shared" si="1"/>
        <v>0</v>
      </c>
      <c r="L35" s="96">
        <f t="shared" si="1"/>
        <v>0</v>
      </c>
      <c r="M35" s="96">
        <f t="shared" si="1"/>
        <v>0</v>
      </c>
      <c r="N35" s="96">
        <f t="shared" si="1"/>
        <v>0</v>
      </c>
      <c r="O35" s="96">
        <f t="shared" si="1"/>
        <v>0</v>
      </c>
      <c r="P35" s="96">
        <f t="shared" si="1"/>
        <v>0</v>
      </c>
      <c r="Q35" s="96">
        <f t="shared" si="1"/>
        <v>0</v>
      </c>
    </row>
    <row r="36" spans="2:17" ht="23.25" customHeight="1" x14ac:dyDescent="0.35">
      <c r="B36" s="284" t="s">
        <v>50</v>
      </c>
      <c r="C36" s="284"/>
      <c r="D36" s="284"/>
      <c r="E36" s="284"/>
      <c r="F36" s="284"/>
      <c r="G36" s="284"/>
      <c r="H36" s="284"/>
      <c r="I36" s="284"/>
      <c r="J36" s="284"/>
      <c r="K36" s="284"/>
      <c r="L36" s="284"/>
      <c r="M36" s="284"/>
      <c r="N36" s="284"/>
      <c r="O36" s="284"/>
      <c r="P36" s="284"/>
      <c r="Q36" s="284"/>
    </row>
    <row r="37" spans="2:17" ht="18.75" customHeight="1" x14ac:dyDescent="0.35">
      <c r="Q37" s="165"/>
    </row>
  </sheetData>
  <sheetProtection algorithmName="SHA-512" hashValue="D0WSb20bI5NpfkNJoHs/rho+ym064xnF0ppZ4vuSmrlN9rKSqzZLL7oR4p/VU0F5t5Vsh8ESbFc1/tjCSZTJPg==" saltValue="RgLgDyq6jNSkUpLYUZa2lg==" spinCount="100000" sheet="1" objects="1" scenarios="1"/>
  <mergeCells count="4">
    <mergeCell ref="B3:Q3"/>
    <mergeCell ref="B31:Q31"/>
    <mergeCell ref="B36:Q36"/>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B1:S38"/>
  <sheetViews>
    <sheetView zoomScale="90" zoomScaleNormal="90" workbookViewId="0">
      <selection activeCell="E32" sqref="E32"/>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18" width="15.453125" style="148" bestFit="1" customWidth="1"/>
    <col min="19" max="19" width="15.90625" style="148" bestFit="1" customWidth="1"/>
    <col min="20" max="256" width="14.36328125" style="148"/>
    <col min="257" max="257" width="9.6328125" style="148" customWidth="1"/>
    <col min="258" max="258" width="43.54296875" style="148" customWidth="1"/>
    <col min="259" max="273" width="17.90625" style="148" customWidth="1"/>
    <col min="274" max="274" width="15.453125" style="148" bestFit="1" customWidth="1"/>
    <col min="275" max="275" width="15.90625" style="148" bestFit="1" customWidth="1"/>
    <col min="276" max="512" width="14.36328125" style="148"/>
    <col min="513" max="513" width="9.6328125" style="148" customWidth="1"/>
    <col min="514" max="514" width="43.54296875" style="148" customWidth="1"/>
    <col min="515" max="529" width="17.90625" style="148" customWidth="1"/>
    <col min="530" max="530" width="15.453125" style="148" bestFit="1" customWidth="1"/>
    <col min="531" max="531" width="15.90625" style="148" bestFit="1" customWidth="1"/>
    <col min="532" max="768" width="14.36328125" style="148"/>
    <col min="769" max="769" width="9.6328125" style="148" customWidth="1"/>
    <col min="770" max="770" width="43.54296875" style="148" customWidth="1"/>
    <col min="771" max="785" width="17.90625" style="148" customWidth="1"/>
    <col min="786" max="786" width="15.453125" style="148" bestFit="1" customWidth="1"/>
    <col min="787" max="787" width="15.90625" style="148" bestFit="1" customWidth="1"/>
    <col min="788" max="1024" width="14.36328125" style="148"/>
    <col min="1025" max="1025" width="9.6328125" style="148" customWidth="1"/>
    <col min="1026" max="1026" width="43.54296875" style="148" customWidth="1"/>
    <col min="1027" max="1041" width="17.90625" style="148" customWidth="1"/>
    <col min="1042" max="1042" width="15.453125" style="148" bestFit="1" customWidth="1"/>
    <col min="1043" max="1043" width="15.90625" style="148" bestFit="1" customWidth="1"/>
    <col min="1044" max="1280" width="14.36328125" style="148"/>
    <col min="1281" max="1281" width="9.6328125" style="148" customWidth="1"/>
    <col min="1282" max="1282" width="43.54296875" style="148" customWidth="1"/>
    <col min="1283" max="1297" width="17.90625" style="148" customWidth="1"/>
    <col min="1298" max="1298" width="15.453125" style="148" bestFit="1" customWidth="1"/>
    <col min="1299" max="1299" width="15.90625" style="148" bestFit="1" customWidth="1"/>
    <col min="1300" max="1536" width="14.36328125" style="148"/>
    <col min="1537" max="1537" width="9.6328125" style="148" customWidth="1"/>
    <col min="1538" max="1538" width="43.54296875" style="148" customWidth="1"/>
    <col min="1539" max="1553" width="17.90625" style="148" customWidth="1"/>
    <col min="1554" max="1554" width="15.453125" style="148" bestFit="1" customWidth="1"/>
    <col min="1555" max="1555" width="15.90625" style="148" bestFit="1" customWidth="1"/>
    <col min="1556" max="1792" width="14.36328125" style="148"/>
    <col min="1793" max="1793" width="9.6328125" style="148" customWidth="1"/>
    <col min="1794" max="1794" width="43.54296875" style="148" customWidth="1"/>
    <col min="1795" max="1809" width="17.90625" style="148" customWidth="1"/>
    <col min="1810" max="1810" width="15.453125" style="148" bestFit="1" customWidth="1"/>
    <col min="1811" max="1811" width="15.90625" style="148" bestFit="1" customWidth="1"/>
    <col min="1812" max="2048" width="14.36328125" style="148"/>
    <col min="2049" max="2049" width="9.6328125" style="148" customWidth="1"/>
    <col min="2050" max="2050" width="43.54296875" style="148" customWidth="1"/>
    <col min="2051" max="2065" width="17.90625" style="148" customWidth="1"/>
    <col min="2066" max="2066" width="15.453125" style="148" bestFit="1" customWidth="1"/>
    <col min="2067" max="2067" width="15.90625" style="148" bestFit="1" customWidth="1"/>
    <col min="2068" max="2304" width="14.36328125" style="148"/>
    <col min="2305" max="2305" width="9.6328125" style="148" customWidth="1"/>
    <col min="2306" max="2306" width="43.54296875" style="148" customWidth="1"/>
    <col min="2307" max="2321" width="17.90625" style="148" customWidth="1"/>
    <col min="2322" max="2322" width="15.453125" style="148" bestFit="1" customWidth="1"/>
    <col min="2323" max="2323" width="15.90625" style="148" bestFit="1" customWidth="1"/>
    <col min="2324" max="2560" width="14.36328125" style="148"/>
    <col min="2561" max="2561" width="9.6328125" style="148" customWidth="1"/>
    <col min="2562" max="2562" width="43.54296875" style="148" customWidth="1"/>
    <col min="2563" max="2577" width="17.90625" style="148" customWidth="1"/>
    <col min="2578" max="2578" width="15.453125" style="148" bestFit="1" customWidth="1"/>
    <col min="2579" max="2579" width="15.90625" style="148" bestFit="1" customWidth="1"/>
    <col min="2580" max="2816" width="14.36328125" style="148"/>
    <col min="2817" max="2817" width="9.6328125" style="148" customWidth="1"/>
    <col min="2818" max="2818" width="43.54296875" style="148" customWidth="1"/>
    <col min="2819" max="2833" width="17.90625" style="148" customWidth="1"/>
    <col min="2834" max="2834" width="15.453125" style="148" bestFit="1" customWidth="1"/>
    <col min="2835" max="2835" width="15.90625" style="148" bestFit="1" customWidth="1"/>
    <col min="2836" max="3072" width="14.36328125" style="148"/>
    <col min="3073" max="3073" width="9.6328125" style="148" customWidth="1"/>
    <col min="3074" max="3074" width="43.54296875" style="148" customWidth="1"/>
    <col min="3075" max="3089" width="17.90625" style="148" customWidth="1"/>
    <col min="3090" max="3090" width="15.453125" style="148" bestFit="1" customWidth="1"/>
    <col min="3091" max="3091" width="15.90625" style="148" bestFit="1" customWidth="1"/>
    <col min="3092" max="3328" width="14.36328125" style="148"/>
    <col min="3329" max="3329" width="9.6328125" style="148" customWidth="1"/>
    <col min="3330" max="3330" width="43.54296875" style="148" customWidth="1"/>
    <col min="3331" max="3345" width="17.90625" style="148" customWidth="1"/>
    <col min="3346" max="3346" width="15.453125" style="148" bestFit="1" customWidth="1"/>
    <col min="3347" max="3347" width="15.90625" style="148" bestFit="1" customWidth="1"/>
    <col min="3348" max="3584" width="14.36328125" style="148"/>
    <col min="3585" max="3585" width="9.6328125" style="148" customWidth="1"/>
    <col min="3586" max="3586" width="43.54296875" style="148" customWidth="1"/>
    <col min="3587" max="3601" width="17.90625" style="148" customWidth="1"/>
    <col min="3602" max="3602" width="15.453125" style="148" bestFit="1" customWidth="1"/>
    <col min="3603" max="3603" width="15.90625" style="148" bestFit="1" customWidth="1"/>
    <col min="3604" max="3840" width="14.36328125" style="148"/>
    <col min="3841" max="3841" width="9.6328125" style="148" customWidth="1"/>
    <col min="3842" max="3842" width="43.54296875" style="148" customWidth="1"/>
    <col min="3843" max="3857" width="17.90625" style="148" customWidth="1"/>
    <col min="3858" max="3858" width="15.453125" style="148" bestFit="1" customWidth="1"/>
    <col min="3859" max="3859" width="15.90625" style="148" bestFit="1" customWidth="1"/>
    <col min="3860" max="4096" width="14.36328125" style="148"/>
    <col min="4097" max="4097" width="9.6328125" style="148" customWidth="1"/>
    <col min="4098" max="4098" width="43.54296875" style="148" customWidth="1"/>
    <col min="4099" max="4113" width="17.90625" style="148" customWidth="1"/>
    <col min="4114" max="4114" width="15.453125" style="148" bestFit="1" customWidth="1"/>
    <col min="4115" max="4115" width="15.90625" style="148" bestFit="1" customWidth="1"/>
    <col min="4116" max="4352" width="14.36328125" style="148"/>
    <col min="4353" max="4353" width="9.6328125" style="148" customWidth="1"/>
    <col min="4354" max="4354" width="43.54296875" style="148" customWidth="1"/>
    <col min="4355" max="4369" width="17.90625" style="148" customWidth="1"/>
    <col min="4370" max="4370" width="15.453125" style="148" bestFit="1" customWidth="1"/>
    <col min="4371" max="4371" width="15.90625" style="148" bestFit="1" customWidth="1"/>
    <col min="4372" max="4608" width="14.36328125" style="148"/>
    <col min="4609" max="4609" width="9.6328125" style="148" customWidth="1"/>
    <col min="4610" max="4610" width="43.54296875" style="148" customWidth="1"/>
    <col min="4611" max="4625" width="17.90625" style="148" customWidth="1"/>
    <col min="4626" max="4626" width="15.453125" style="148" bestFit="1" customWidth="1"/>
    <col min="4627" max="4627" width="15.90625" style="148" bestFit="1" customWidth="1"/>
    <col min="4628" max="4864" width="14.36328125" style="148"/>
    <col min="4865" max="4865" width="9.6328125" style="148" customWidth="1"/>
    <col min="4866" max="4866" width="43.54296875" style="148" customWidth="1"/>
    <col min="4867" max="4881" width="17.90625" style="148" customWidth="1"/>
    <col min="4882" max="4882" width="15.453125" style="148" bestFit="1" customWidth="1"/>
    <col min="4883" max="4883" width="15.90625" style="148" bestFit="1" customWidth="1"/>
    <col min="4884" max="5120" width="14.36328125" style="148"/>
    <col min="5121" max="5121" width="9.6328125" style="148" customWidth="1"/>
    <col min="5122" max="5122" width="43.54296875" style="148" customWidth="1"/>
    <col min="5123" max="5137" width="17.90625" style="148" customWidth="1"/>
    <col min="5138" max="5138" width="15.453125" style="148" bestFit="1" customWidth="1"/>
    <col min="5139" max="5139" width="15.90625" style="148" bestFit="1" customWidth="1"/>
    <col min="5140" max="5376" width="14.36328125" style="148"/>
    <col min="5377" max="5377" width="9.6328125" style="148" customWidth="1"/>
    <col min="5378" max="5378" width="43.54296875" style="148" customWidth="1"/>
    <col min="5379" max="5393" width="17.90625" style="148" customWidth="1"/>
    <col min="5394" max="5394" width="15.453125" style="148" bestFit="1" customWidth="1"/>
    <col min="5395" max="5395" width="15.90625" style="148" bestFit="1" customWidth="1"/>
    <col min="5396" max="5632" width="14.36328125" style="148"/>
    <col min="5633" max="5633" width="9.6328125" style="148" customWidth="1"/>
    <col min="5634" max="5634" width="43.54296875" style="148" customWidth="1"/>
    <col min="5635" max="5649" width="17.90625" style="148" customWidth="1"/>
    <col min="5650" max="5650" width="15.453125" style="148" bestFit="1" customWidth="1"/>
    <col min="5651" max="5651" width="15.90625" style="148" bestFit="1" customWidth="1"/>
    <col min="5652" max="5888" width="14.36328125" style="148"/>
    <col min="5889" max="5889" width="9.6328125" style="148" customWidth="1"/>
    <col min="5890" max="5890" width="43.54296875" style="148" customWidth="1"/>
    <col min="5891" max="5905" width="17.90625" style="148" customWidth="1"/>
    <col min="5906" max="5906" width="15.453125" style="148" bestFit="1" customWidth="1"/>
    <col min="5907" max="5907" width="15.90625" style="148" bestFit="1" customWidth="1"/>
    <col min="5908" max="6144" width="14.36328125" style="148"/>
    <col min="6145" max="6145" width="9.6328125" style="148" customWidth="1"/>
    <col min="6146" max="6146" width="43.54296875" style="148" customWidth="1"/>
    <col min="6147" max="6161" width="17.90625" style="148" customWidth="1"/>
    <col min="6162" max="6162" width="15.453125" style="148" bestFit="1" customWidth="1"/>
    <col min="6163" max="6163" width="15.90625" style="148" bestFit="1" customWidth="1"/>
    <col min="6164" max="6400" width="14.36328125" style="148"/>
    <col min="6401" max="6401" width="9.6328125" style="148" customWidth="1"/>
    <col min="6402" max="6402" width="43.54296875" style="148" customWidth="1"/>
    <col min="6403" max="6417" width="17.90625" style="148" customWidth="1"/>
    <col min="6418" max="6418" width="15.453125" style="148" bestFit="1" customWidth="1"/>
    <col min="6419" max="6419" width="15.90625" style="148" bestFit="1" customWidth="1"/>
    <col min="6420" max="6656" width="14.36328125" style="148"/>
    <col min="6657" max="6657" width="9.6328125" style="148" customWidth="1"/>
    <col min="6658" max="6658" width="43.54296875" style="148" customWidth="1"/>
    <col min="6659" max="6673" width="17.90625" style="148" customWidth="1"/>
    <col min="6674" max="6674" width="15.453125" style="148" bestFit="1" customWidth="1"/>
    <col min="6675" max="6675" width="15.90625" style="148" bestFit="1" customWidth="1"/>
    <col min="6676" max="6912" width="14.36328125" style="148"/>
    <col min="6913" max="6913" width="9.6328125" style="148" customWidth="1"/>
    <col min="6914" max="6914" width="43.54296875" style="148" customWidth="1"/>
    <col min="6915" max="6929" width="17.90625" style="148" customWidth="1"/>
    <col min="6930" max="6930" width="15.453125" style="148" bestFit="1" customWidth="1"/>
    <col min="6931" max="6931" width="15.90625" style="148" bestFit="1" customWidth="1"/>
    <col min="6932" max="7168" width="14.36328125" style="148"/>
    <col min="7169" max="7169" width="9.6328125" style="148" customWidth="1"/>
    <col min="7170" max="7170" width="43.54296875" style="148" customWidth="1"/>
    <col min="7171" max="7185" width="17.90625" style="148" customWidth="1"/>
    <col min="7186" max="7186" width="15.453125" style="148" bestFit="1" customWidth="1"/>
    <col min="7187" max="7187" width="15.90625" style="148" bestFit="1" customWidth="1"/>
    <col min="7188" max="7424" width="14.36328125" style="148"/>
    <col min="7425" max="7425" width="9.6328125" style="148" customWidth="1"/>
    <col min="7426" max="7426" width="43.54296875" style="148" customWidth="1"/>
    <col min="7427" max="7441" width="17.90625" style="148" customWidth="1"/>
    <col min="7442" max="7442" width="15.453125" style="148" bestFit="1" customWidth="1"/>
    <col min="7443" max="7443" width="15.90625" style="148" bestFit="1" customWidth="1"/>
    <col min="7444" max="7680" width="14.36328125" style="148"/>
    <col min="7681" max="7681" width="9.6328125" style="148" customWidth="1"/>
    <col min="7682" max="7682" width="43.54296875" style="148" customWidth="1"/>
    <col min="7683" max="7697" width="17.90625" style="148" customWidth="1"/>
    <col min="7698" max="7698" width="15.453125" style="148" bestFit="1" customWidth="1"/>
    <col min="7699" max="7699" width="15.90625" style="148" bestFit="1" customWidth="1"/>
    <col min="7700" max="7936" width="14.36328125" style="148"/>
    <col min="7937" max="7937" width="9.6328125" style="148" customWidth="1"/>
    <col min="7938" max="7938" width="43.54296875" style="148" customWidth="1"/>
    <col min="7939" max="7953" width="17.90625" style="148" customWidth="1"/>
    <col min="7954" max="7954" width="15.453125" style="148" bestFit="1" customWidth="1"/>
    <col min="7955" max="7955" width="15.90625" style="148" bestFit="1" customWidth="1"/>
    <col min="7956" max="8192" width="14.36328125" style="148"/>
    <col min="8193" max="8193" width="9.6328125" style="148" customWidth="1"/>
    <col min="8194" max="8194" width="43.54296875" style="148" customWidth="1"/>
    <col min="8195" max="8209" width="17.90625" style="148" customWidth="1"/>
    <col min="8210" max="8210" width="15.453125" style="148" bestFit="1" customWidth="1"/>
    <col min="8211" max="8211" width="15.90625" style="148" bestFit="1" customWidth="1"/>
    <col min="8212" max="8448" width="14.36328125" style="148"/>
    <col min="8449" max="8449" width="9.6328125" style="148" customWidth="1"/>
    <col min="8450" max="8450" width="43.54296875" style="148" customWidth="1"/>
    <col min="8451" max="8465" width="17.90625" style="148" customWidth="1"/>
    <col min="8466" max="8466" width="15.453125" style="148" bestFit="1" customWidth="1"/>
    <col min="8467" max="8467" width="15.90625" style="148" bestFit="1" customWidth="1"/>
    <col min="8468" max="8704" width="14.36328125" style="148"/>
    <col min="8705" max="8705" width="9.6328125" style="148" customWidth="1"/>
    <col min="8706" max="8706" width="43.54296875" style="148" customWidth="1"/>
    <col min="8707" max="8721" width="17.90625" style="148" customWidth="1"/>
    <col min="8722" max="8722" width="15.453125" style="148" bestFit="1" customWidth="1"/>
    <col min="8723" max="8723" width="15.90625" style="148" bestFit="1" customWidth="1"/>
    <col min="8724" max="8960" width="14.36328125" style="148"/>
    <col min="8961" max="8961" width="9.6328125" style="148" customWidth="1"/>
    <col min="8962" max="8962" width="43.54296875" style="148" customWidth="1"/>
    <col min="8963" max="8977" width="17.90625" style="148" customWidth="1"/>
    <col min="8978" max="8978" width="15.453125" style="148" bestFit="1" customWidth="1"/>
    <col min="8979" max="8979" width="15.90625" style="148" bestFit="1" customWidth="1"/>
    <col min="8980" max="9216" width="14.36328125" style="148"/>
    <col min="9217" max="9217" width="9.6328125" style="148" customWidth="1"/>
    <col min="9218" max="9218" width="43.54296875" style="148" customWidth="1"/>
    <col min="9219" max="9233" width="17.90625" style="148" customWidth="1"/>
    <col min="9234" max="9234" width="15.453125" style="148" bestFit="1" customWidth="1"/>
    <col min="9235" max="9235" width="15.90625" style="148" bestFit="1" customWidth="1"/>
    <col min="9236" max="9472" width="14.36328125" style="148"/>
    <col min="9473" max="9473" width="9.6328125" style="148" customWidth="1"/>
    <col min="9474" max="9474" width="43.54296875" style="148" customWidth="1"/>
    <col min="9475" max="9489" width="17.90625" style="148" customWidth="1"/>
    <col min="9490" max="9490" width="15.453125" style="148" bestFit="1" customWidth="1"/>
    <col min="9491" max="9491" width="15.90625" style="148" bestFit="1" customWidth="1"/>
    <col min="9492" max="9728" width="14.36328125" style="148"/>
    <col min="9729" max="9729" width="9.6328125" style="148" customWidth="1"/>
    <col min="9730" max="9730" width="43.54296875" style="148" customWidth="1"/>
    <col min="9731" max="9745" width="17.90625" style="148" customWidth="1"/>
    <col min="9746" max="9746" width="15.453125" style="148" bestFit="1" customWidth="1"/>
    <col min="9747" max="9747" width="15.90625" style="148" bestFit="1" customWidth="1"/>
    <col min="9748" max="9984" width="14.36328125" style="148"/>
    <col min="9985" max="9985" width="9.6328125" style="148" customWidth="1"/>
    <col min="9986" max="9986" width="43.54296875" style="148" customWidth="1"/>
    <col min="9987" max="10001" width="17.90625" style="148" customWidth="1"/>
    <col min="10002" max="10002" width="15.453125" style="148" bestFit="1" customWidth="1"/>
    <col min="10003" max="10003" width="15.90625" style="148" bestFit="1" customWidth="1"/>
    <col min="10004" max="10240" width="14.36328125" style="148"/>
    <col min="10241" max="10241" width="9.6328125" style="148" customWidth="1"/>
    <col min="10242" max="10242" width="43.54296875" style="148" customWidth="1"/>
    <col min="10243" max="10257" width="17.90625" style="148" customWidth="1"/>
    <col min="10258" max="10258" width="15.453125" style="148" bestFit="1" customWidth="1"/>
    <col min="10259" max="10259" width="15.90625" style="148" bestFit="1" customWidth="1"/>
    <col min="10260" max="10496" width="14.36328125" style="148"/>
    <col min="10497" max="10497" width="9.6328125" style="148" customWidth="1"/>
    <col min="10498" max="10498" width="43.54296875" style="148" customWidth="1"/>
    <col min="10499" max="10513" width="17.90625" style="148" customWidth="1"/>
    <col min="10514" max="10514" width="15.453125" style="148" bestFit="1" customWidth="1"/>
    <col min="10515" max="10515" width="15.90625" style="148" bestFit="1" customWidth="1"/>
    <col min="10516" max="10752" width="14.36328125" style="148"/>
    <col min="10753" max="10753" width="9.6328125" style="148" customWidth="1"/>
    <col min="10754" max="10754" width="43.54296875" style="148" customWidth="1"/>
    <col min="10755" max="10769" width="17.90625" style="148" customWidth="1"/>
    <col min="10770" max="10770" width="15.453125" style="148" bestFit="1" customWidth="1"/>
    <col min="10771" max="10771" width="15.90625" style="148" bestFit="1" customWidth="1"/>
    <col min="10772" max="11008" width="14.36328125" style="148"/>
    <col min="11009" max="11009" width="9.6328125" style="148" customWidth="1"/>
    <col min="11010" max="11010" width="43.54296875" style="148" customWidth="1"/>
    <col min="11011" max="11025" width="17.90625" style="148" customWidth="1"/>
    <col min="11026" max="11026" width="15.453125" style="148" bestFit="1" customWidth="1"/>
    <col min="11027" max="11027" width="15.90625" style="148" bestFit="1" customWidth="1"/>
    <col min="11028" max="11264" width="14.36328125" style="148"/>
    <col min="11265" max="11265" width="9.6328125" style="148" customWidth="1"/>
    <col min="11266" max="11266" width="43.54296875" style="148" customWidth="1"/>
    <col min="11267" max="11281" width="17.90625" style="148" customWidth="1"/>
    <col min="11282" max="11282" width="15.453125" style="148" bestFit="1" customWidth="1"/>
    <col min="11283" max="11283" width="15.90625" style="148" bestFit="1" customWidth="1"/>
    <col min="11284" max="11520" width="14.36328125" style="148"/>
    <col min="11521" max="11521" width="9.6328125" style="148" customWidth="1"/>
    <col min="11522" max="11522" width="43.54296875" style="148" customWidth="1"/>
    <col min="11523" max="11537" width="17.90625" style="148" customWidth="1"/>
    <col min="11538" max="11538" width="15.453125" style="148" bestFit="1" customWidth="1"/>
    <col min="11539" max="11539" width="15.90625" style="148" bestFit="1" customWidth="1"/>
    <col min="11540" max="11776" width="14.36328125" style="148"/>
    <col min="11777" max="11777" width="9.6328125" style="148" customWidth="1"/>
    <col min="11778" max="11778" width="43.54296875" style="148" customWidth="1"/>
    <col min="11779" max="11793" width="17.90625" style="148" customWidth="1"/>
    <col min="11794" max="11794" width="15.453125" style="148" bestFit="1" customWidth="1"/>
    <col min="11795" max="11795" width="15.90625" style="148" bestFit="1" customWidth="1"/>
    <col min="11796" max="12032" width="14.36328125" style="148"/>
    <col min="12033" max="12033" width="9.6328125" style="148" customWidth="1"/>
    <col min="12034" max="12034" width="43.54296875" style="148" customWidth="1"/>
    <col min="12035" max="12049" width="17.90625" style="148" customWidth="1"/>
    <col min="12050" max="12050" width="15.453125" style="148" bestFit="1" customWidth="1"/>
    <col min="12051" max="12051" width="15.90625" style="148" bestFit="1" customWidth="1"/>
    <col min="12052" max="12288" width="14.36328125" style="148"/>
    <col min="12289" max="12289" width="9.6328125" style="148" customWidth="1"/>
    <col min="12290" max="12290" width="43.54296875" style="148" customWidth="1"/>
    <col min="12291" max="12305" width="17.90625" style="148" customWidth="1"/>
    <col min="12306" max="12306" width="15.453125" style="148" bestFit="1" customWidth="1"/>
    <col min="12307" max="12307" width="15.90625" style="148" bestFit="1" customWidth="1"/>
    <col min="12308" max="12544" width="14.36328125" style="148"/>
    <col min="12545" max="12545" width="9.6328125" style="148" customWidth="1"/>
    <col min="12546" max="12546" width="43.54296875" style="148" customWidth="1"/>
    <col min="12547" max="12561" width="17.90625" style="148" customWidth="1"/>
    <col min="12562" max="12562" width="15.453125" style="148" bestFit="1" customWidth="1"/>
    <col min="12563" max="12563" width="15.90625" style="148" bestFit="1" customWidth="1"/>
    <col min="12564" max="12800" width="14.36328125" style="148"/>
    <col min="12801" max="12801" width="9.6328125" style="148" customWidth="1"/>
    <col min="12802" max="12802" width="43.54296875" style="148" customWidth="1"/>
    <col min="12803" max="12817" width="17.90625" style="148" customWidth="1"/>
    <col min="12818" max="12818" width="15.453125" style="148" bestFit="1" customWidth="1"/>
    <col min="12819" max="12819" width="15.90625" style="148" bestFit="1" customWidth="1"/>
    <col min="12820" max="13056" width="14.36328125" style="148"/>
    <col min="13057" max="13057" width="9.6328125" style="148" customWidth="1"/>
    <col min="13058" max="13058" width="43.54296875" style="148" customWidth="1"/>
    <col min="13059" max="13073" width="17.90625" style="148" customWidth="1"/>
    <col min="13074" max="13074" width="15.453125" style="148" bestFit="1" customWidth="1"/>
    <col min="13075" max="13075" width="15.90625" style="148" bestFit="1" customWidth="1"/>
    <col min="13076" max="13312" width="14.36328125" style="148"/>
    <col min="13313" max="13313" width="9.6328125" style="148" customWidth="1"/>
    <col min="13314" max="13314" width="43.54296875" style="148" customWidth="1"/>
    <col min="13315" max="13329" width="17.90625" style="148" customWidth="1"/>
    <col min="13330" max="13330" width="15.453125" style="148" bestFit="1" customWidth="1"/>
    <col min="13331" max="13331" width="15.90625" style="148" bestFit="1" customWidth="1"/>
    <col min="13332" max="13568" width="14.36328125" style="148"/>
    <col min="13569" max="13569" width="9.6328125" style="148" customWidth="1"/>
    <col min="13570" max="13570" width="43.54296875" style="148" customWidth="1"/>
    <col min="13571" max="13585" width="17.90625" style="148" customWidth="1"/>
    <col min="13586" max="13586" width="15.453125" style="148" bestFit="1" customWidth="1"/>
    <col min="13587" max="13587" width="15.90625" style="148" bestFit="1" customWidth="1"/>
    <col min="13588" max="13824" width="14.36328125" style="148"/>
    <col min="13825" max="13825" width="9.6328125" style="148" customWidth="1"/>
    <col min="13826" max="13826" width="43.54296875" style="148" customWidth="1"/>
    <col min="13827" max="13841" width="17.90625" style="148" customWidth="1"/>
    <col min="13842" max="13842" width="15.453125" style="148" bestFit="1" customWidth="1"/>
    <col min="13843" max="13843" width="15.90625" style="148" bestFit="1" customWidth="1"/>
    <col min="13844" max="14080" width="14.36328125" style="148"/>
    <col min="14081" max="14081" width="9.6328125" style="148" customWidth="1"/>
    <col min="14082" max="14082" width="43.54296875" style="148" customWidth="1"/>
    <col min="14083" max="14097" width="17.90625" style="148" customWidth="1"/>
    <col min="14098" max="14098" width="15.453125" style="148" bestFit="1" customWidth="1"/>
    <col min="14099" max="14099" width="15.90625" style="148" bestFit="1" customWidth="1"/>
    <col min="14100" max="14336" width="14.36328125" style="148"/>
    <col min="14337" max="14337" width="9.6328125" style="148" customWidth="1"/>
    <col min="14338" max="14338" width="43.54296875" style="148" customWidth="1"/>
    <col min="14339" max="14353" width="17.90625" style="148" customWidth="1"/>
    <col min="14354" max="14354" width="15.453125" style="148" bestFit="1" customWidth="1"/>
    <col min="14355" max="14355" width="15.90625" style="148" bestFit="1" customWidth="1"/>
    <col min="14356" max="14592" width="14.36328125" style="148"/>
    <col min="14593" max="14593" width="9.6328125" style="148" customWidth="1"/>
    <col min="14594" max="14594" width="43.54296875" style="148" customWidth="1"/>
    <col min="14595" max="14609" width="17.90625" style="148" customWidth="1"/>
    <col min="14610" max="14610" width="15.453125" style="148" bestFit="1" customWidth="1"/>
    <col min="14611" max="14611" width="15.90625" style="148" bestFit="1" customWidth="1"/>
    <col min="14612" max="14848" width="14.36328125" style="148"/>
    <col min="14849" max="14849" width="9.6328125" style="148" customWidth="1"/>
    <col min="14850" max="14850" width="43.54296875" style="148" customWidth="1"/>
    <col min="14851" max="14865" width="17.90625" style="148" customWidth="1"/>
    <col min="14866" max="14866" width="15.453125" style="148" bestFit="1" customWidth="1"/>
    <col min="14867" max="14867" width="15.90625" style="148" bestFit="1" customWidth="1"/>
    <col min="14868" max="15104" width="14.36328125" style="148"/>
    <col min="15105" max="15105" width="9.6328125" style="148" customWidth="1"/>
    <col min="15106" max="15106" width="43.54296875" style="148" customWidth="1"/>
    <col min="15107" max="15121" width="17.90625" style="148" customWidth="1"/>
    <col min="15122" max="15122" width="15.453125" style="148" bestFit="1" customWidth="1"/>
    <col min="15123" max="15123" width="15.90625" style="148" bestFit="1" customWidth="1"/>
    <col min="15124" max="15360" width="14.36328125" style="148"/>
    <col min="15361" max="15361" width="9.6328125" style="148" customWidth="1"/>
    <col min="15362" max="15362" width="43.54296875" style="148" customWidth="1"/>
    <col min="15363" max="15377" width="17.90625" style="148" customWidth="1"/>
    <col min="15378" max="15378" width="15.453125" style="148" bestFit="1" customWidth="1"/>
    <col min="15379" max="15379" width="15.90625" style="148" bestFit="1" customWidth="1"/>
    <col min="15380" max="15616" width="14.36328125" style="148"/>
    <col min="15617" max="15617" width="9.6328125" style="148" customWidth="1"/>
    <col min="15618" max="15618" width="43.54296875" style="148" customWidth="1"/>
    <col min="15619" max="15633" width="17.90625" style="148" customWidth="1"/>
    <col min="15634" max="15634" width="15.453125" style="148" bestFit="1" customWidth="1"/>
    <col min="15635" max="15635" width="15.90625" style="148" bestFit="1" customWidth="1"/>
    <col min="15636" max="15872" width="14.36328125" style="148"/>
    <col min="15873" max="15873" width="9.6328125" style="148" customWidth="1"/>
    <col min="15874" max="15874" width="43.54296875" style="148" customWidth="1"/>
    <col min="15875" max="15889" width="17.90625" style="148" customWidth="1"/>
    <col min="15890" max="15890" width="15.453125" style="148" bestFit="1" customWidth="1"/>
    <col min="15891" max="15891" width="15.90625" style="148" bestFit="1" customWidth="1"/>
    <col min="15892" max="16128" width="14.36328125" style="148"/>
    <col min="16129" max="16129" width="9.6328125" style="148" customWidth="1"/>
    <col min="16130" max="16130" width="43.54296875" style="148" customWidth="1"/>
    <col min="16131" max="16145" width="17.90625" style="148" customWidth="1"/>
    <col min="16146" max="16146" width="15.453125" style="148" bestFit="1" customWidth="1"/>
    <col min="16147" max="16147" width="15.90625" style="148" bestFit="1" customWidth="1"/>
    <col min="16148" max="16384" width="14.36328125" style="148"/>
  </cols>
  <sheetData>
    <row r="1" spans="2:17" ht="15.75" customHeight="1" x14ac:dyDescent="0.3"/>
    <row r="2" spans="2:17" ht="15.75" customHeight="1" x14ac:dyDescent="0.3"/>
    <row r="3" spans="2:17" ht="18.75" customHeight="1" x14ac:dyDescent="0.3">
      <c r="B3" s="289" t="s">
        <v>278</v>
      </c>
      <c r="C3" s="289"/>
      <c r="D3" s="289"/>
      <c r="E3" s="289"/>
      <c r="F3" s="289"/>
      <c r="G3" s="289"/>
      <c r="H3" s="289"/>
      <c r="I3" s="289"/>
      <c r="J3" s="289"/>
      <c r="K3" s="289"/>
      <c r="L3" s="289"/>
      <c r="M3" s="289"/>
      <c r="N3" s="289"/>
      <c r="O3" s="289"/>
      <c r="P3" s="289"/>
      <c r="Q3" s="289"/>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90" t="s">
        <v>16</v>
      </c>
      <c r="C5" s="291"/>
      <c r="D5" s="291"/>
      <c r="E5" s="291"/>
      <c r="F5" s="291"/>
      <c r="G5" s="291"/>
      <c r="H5" s="291"/>
      <c r="I5" s="291"/>
      <c r="J5" s="291"/>
      <c r="K5" s="291"/>
      <c r="L5" s="291"/>
      <c r="M5" s="291"/>
      <c r="N5" s="291"/>
      <c r="O5" s="291"/>
      <c r="P5" s="291"/>
      <c r="Q5" s="292"/>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176895</v>
      </c>
      <c r="D7" s="156">
        <v>67210</v>
      </c>
      <c r="E7" s="156">
        <v>67210</v>
      </c>
      <c r="F7" s="156">
        <v>0</v>
      </c>
      <c r="G7" s="156">
        <v>20567</v>
      </c>
      <c r="H7" s="156">
        <v>20567</v>
      </c>
      <c r="I7" s="156">
        <v>0</v>
      </c>
      <c r="J7" s="156">
        <v>0</v>
      </c>
      <c r="K7" s="156">
        <v>0</v>
      </c>
      <c r="L7" s="156">
        <v>0</v>
      </c>
      <c r="M7" s="156">
        <v>0</v>
      </c>
      <c r="N7" s="156">
        <v>0</v>
      </c>
      <c r="O7" s="156">
        <v>0</v>
      </c>
      <c r="P7" s="156">
        <v>0</v>
      </c>
      <c r="Q7" s="157">
        <v>223538</v>
      </c>
    </row>
    <row r="8" spans="2:17" ht="18.75" customHeight="1" x14ac:dyDescent="0.3">
      <c r="B8" s="155" t="s">
        <v>148</v>
      </c>
      <c r="C8" s="156">
        <v>0</v>
      </c>
      <c r="D8" s="156">
        <v>0</v>
      </c>
      <c r="E8" s="156">
        <v>0</v>
      </c>
      <c r="F8" s="156">
        <v>0</v>
      </c>
      <c r="G8" s="156">
        <v>0</v>
      </c>
      <c r="H8" s="156">
        <v>0</v>
      </c>
      <c r="I8" s="156">
        <v>0</v>
      </c>
      <c r="J8" s="156">
        <v>0</v>
      </c>
      <c r="K8" s="156">
        <v>0</v>
      </c>
      <c r="L8" s="156">
        <v>0</v>
      </c>
      <c r="M8" s="156">
        <v>0</v>
      </c>
      <c r="N8" s="156">
        <v>0</v>
      </c>
      <c r="O8" s="156">
        <v>0</v>
      </c>
      <c r="P8" s="156">
        <v>0</v>
      </c>
      <c r="Q8" s="157">
        <v>0</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0</v>
      </c>
      <c r="D10" s="156">
        <v>0</v>
      </c>
      <c r="E10" s="156">
        <v>0</v>
      </c>
      <c r="F10" s="156">
        <v>0</v>
      </c>
      <c r="G10" s="156">
        <v>0</v>
      </c>
      <c r="H10" s="156">
        <v>0</v>
      </c>
      <c r="I10" s="156">
        <v>0</v>
      </c>
      <c r="J10" s="156">
        <v>0</v>
      </c>
      <c r="K10" s="156">
        <v>0</v>
      </c>
      <c r="L10" s="156">
        <v>0</v>
      </c>
      <c r="M10" s="156">
        <v>0</v>
      </c>
      <c r="N10" s="156">
        <v>0</v>
      </c>
      <c r="O10" s="156">
        <v>0</v>
      </c>
      <c r="P10" s="156">
        <v>0</v>
      </c>
      <c r="Q10" s="157">
        <v>0</v>
      </c>
    </row>
    <row r="11" spans="2:17" ht="18.75" customHeight="1" x14ac:dyDescent="0.3">
      <c r="B11" s="155" t="s">
        <v>22</v>
      </c>
      <c r="C11" s="156">
        <v>0</v>
      </c>
      <c r="D11" s="156">
        <v>0</v>
      </c>
      <c r="E11" s="156">
        <v>0</v>
      </c>
      <c r="F11" s="156">
        <v>0</v>
      </c>
      <c r="G11" s="156">
        <v>0</v>
      </c>
      <c r="H11" s="156">
        <v>0</v>
      </c>
      <c r="I11" s="156">
        <v>0</v>
      </c>
      <c r="J11" s="156">
        <v>0</v>
      </c>
      <c r="K11" s="156">
        <v>0</v>
      </c>
      <c r="L11" s="156">
        <v>0</v>
      </c>
      <c r="M11" s="156">
        <v>0</v>
      </c>
      <c r="N11" s="156">
        <v>0</v>
      </c>
      <c r="O11" s="156">
        <v>0</v>
      </c>
      <c r="P11" s="156">
        <v>0</v>
      </c>
      <c r="Q11" s="157">
        <v>0</v>
      </c>
    </row>
    <row r="12" spans="2:17" ht="18.75" customHeight="1" x14ac:dyDescent="0.3">
      <c r="B12" s="155" t="s">
        <v>55</v>
      </c>
      <c r="C12" s="156">
        <v>0</v>
      </c>
      <c r="D12" s="156">
        <v>0</v>
      </c>
      <c r="E12" s="156">
        <v>0</v>
      </c>
      <c r="F12" s="156">
        <v>0</v>
      </c>
      <c r="G12" s="156">
        <v>0</v>
      </c>
      <c r="H12" s="156">
        <v>0</v>
      </c>
      <c r="I12" s="156">
        <v>0</v>
      </c>
      <c r="J12" s="156">
        <v>0</v>
      </c>
      <c r="K12" s="156">
        <v>0</v>
      </c>
      <c r="L12" s="156">
        <v>0</v>
      </c>
      <c r="M12" s="156">
        <v>0</v>
      </c>
      <c r="N12" s="156">
        <v>0</v>
      </c>
      <c r="O12" s="156">
        <v>0</v>
      </c>
      <c r="P12" s="156">
        <v>0</v>
      </c>
      <c r="Q12" s="157">
        <v>0</v>
      </c>
    </row>
    <row r="13" spans="2:17" ht="18.75" customHeight="1" x14ac:dyDescent="0.3">
      <c r="B13" s="4" t="s">
        <v>263</v>
      </c>
      <c r="C13" s="156">
        <v>0</v>
      </c>
      <c r="D13" s="156">
        <v>0</v>
      </c>
      <c r="E13" s="156">
        <v>0</v>
      </c>
      <c r="F13" s="156">
        <v>0</v>
      </c>
      <c r="G13" s="156">
        <v>0</v>
      </c>
      <c r="H13" s="156">
        <v>0</v>
      </c>
      <c r="I13" s="156">
        <v>0</v>
      </c>
      <c r="J13" s="156">
        <v>0</v>
      </c>
      <c r="K13" s="156">
        <v>0</v>
      </c>
      <c r="L13" s="156">
        <v>0</v>
      </c>
      <c r="M13" s="156">
        <v>0</v>
      </c>
      <c r="N13" s="156">
        <v>0</v>
      </c>
      <c r="O13" s="156">
        <v>0</v>
      </c>
      <c r="P13" s="156">
        <v>0</v>
      </c>
      <c r="Q13" s="157">
        <v>0</v>
      </c>
    </row>
    <row r="14" spans="2:17" ht="18.75" customHeight="1" x14ac:dyDescent="0.3">
      <c r="B14" s="155" t="s">
        <v>56</v>
      </c>
      <c r="C14" s="156">
        <v>21017699</v>
      </c>
      <c r="D14" s="156">
        <v>3782033</v>
      </c>
      <c r="E14" s="156">
        <v>3782033</v>
      </c>
      <c r="F14" s="156">
        <v>0</v>
      </c>
      <c r="G14" s="156">
        <v>0</v>
      </c>
      <c r="H14" s="156">
        <v>0</v>
      </c>
      <c r="I14" s="156">
        <v>1949000</v>
      </c>
      <c r="J14" s="156">
        <v>0</v>
      </c>
      <c r="K14" s="156">
        <v>0</v>
      </c>
      <c r="L14" s="156">
        <v>44694</v>
      </c>
      <c r="M14" s="156">
        <v>122987</v>
      </c>
      <c r="N14" s="156">
        <v>2460693</v>
      </c>
      <c r="O14" s="156">
        <v>0</v>
      </c>
      <c r="P14" s="156">
        <v>0</v>
      </c>
      <c r="Q14" s="157">
        <v>25143744</v>
      </c>
    </row>
    <row r="15" spans="2:17" ht="18.75" customHeight="1" x14ac:dyDescent="0.3">
      <c r="B15" s="155" t="s">
        <v>57</v>
      </c>
      <c r="C15" s="156">
        <v>6051882</v>
      </c>
      <c r="D15" s="156">
        <v>876482</v>
      </c>
      <c r="E15" s="156">
        <v>876482</v>
      </c>
      <c r="F15" s="156">
        <v>0</v>
      </c>
      <c r="G15" s="156">
        <v>776354</v>
      </c>
      <c r="H15" s="156">
        <v>0</v>
      </c>
      <c r="I15" s="156">
        <v>0</v>
      </c>
      <c r="J15" s="156">
        <v>0</v>
      </c>
      <c r="K15" s="156">
        <v>0</v>
      </c>
      <c r="L15" s="156">
        <v>13311</v>
      </c>
      <c r="M15" s="156">
        <v>31539</v>
      </c>
      <c r="N15" s="156">
        <v>191695</v>
      </c>
      <c r="O15" s="156">
        <v>1570</v>
      </c>
      <c r="P15" s="156">
        <v>0</v>
      </c>
      <c r="Q15" s="157">
        <v>7073640</v>
      </c>
    </row>
    <row r="16" spans="2:17" ht="18.75" customHeight="1" x14ac:dyDescent="0.3">
      <c r="B16" s="155" t="s">
        <v>58</v>
      </c>
      <c r="C16" s="156">
        <v>0</v>
      </c>
      <c r="D16" s="156">
        <v>0</v>
      </c>
      <c r="E16" s="156">
        <v>0</v>
      </c>
      <c r="F16" s="156">
        <v>0</v>
      </c>
      <c r="G16" s="156">
        <v>0</v>
      </c>
      <c r="H16" s="156">
        <v>0</v>
      </c>
      <c r="I16" s="156">
        <v>0</v>
      </c>
      <c r="J16" s="156">
        <v>0</v>
      </c>
      <c r="K16" s="156">
        <v>0</v>
      </c>
      <c r="L16" s="156">
        <v>0</v>
      </c>
      <c r="M16" s="156">
        <v>0</v>
      </c>
      <c r="N16" s="156">
        <v>0</v>
      </c>
      <c r="O16" s="156">
        <v>0</v>
      </c>
      <c r="P16" s="156">
        <v>0</v>
      </c>
      <c r="Q16" s="157">
        <v>0</v>
      </c>
    </row>
    <row r="17" spans="2:19" ht="18.75" customHeight="1" x14ac:dyDescent="0.3">
      <c r="B17" s="155" t="s">
        <v>131</v>
      </c>
      <c r="C17" s="156">
        <v>0</v>
      </c>
      <c r="D17" s="156">
        <v>0</v>
      </c>
      <c r="E17" s="156">
        <v>0</v>
      </c>
      <c r="F17" s="156">
        <v>0</v>
      </c>
      <c r="G17" s="156">
        <v>0</v>
      </c>
      <c r="H17" s="156">
        <v>0</v>
      </c>
      <c r="I17" s="156">
        <v>0</v>
      </c>
      <c r="J17" s="156">
        <v>0</v>
      </c>
      <c r="K17" s="156">
        <v>0</v>
      </c>
      <c r="L17" s="156">
        <v>0</v>
      </c>
      <c r="M17" s="156">
        <v>0</v>
      </c>
      <c r="N17" s="156">
        <v>0</v>
      </c>
      <c r="O17" s="156">
        <v>0</v>
      </c>
      <c r="P17" s="156">
        <v>0</v>
      </c>
      <c r="Q17" s="157">
        <v>0</v>
      </c>
    </row>
    <row r="18" spans="2:19"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9" ht="18.75" customHeight="1" x14ac:dyDescent="0.3">
      <c r="B19" s="155" t="s">
        <v>136</v>
      </c>
      <c r="C19" s="162">
        <v>0</v>
      </c>
      <c r="D19" s="156">
        <v>0</v>
      </c>
      <c r="E19" s="156">
        <v>0</v>
      </c>
      <c r="F19" s="156">
        <v>0</v>
      </c>
      <c r="G19" s="156">
        <v>0</v>
      </c>
      <c r="H19" s="156">
        <v>0</v>
      </c>
      <c r="I19" s="156">
        <v>0</v>
      </c>
      <c r="J19" s="156">
        <v>0</v>
      </c>
      <c r="K19" s="156">
        <v>0</v>
      </c>
      <c r="L19" s="156">
        <v>0</v>
      </c>
      <c r="M19" s="156">
        <v>0</v>
      </c>
      <c r="N19" s="156">
        <v>0</v>
      </c>
      <c r="O19" s="156">
        <v>0</v>
      </c>
      <c r="P19" s="156">
        <v>0</v>
      </c>
      <c r="Q19" s="157">
        <v>0</v>
      </c>
    </row>
    <row r="20" spans="2:19" ht="18.75" customHeight="1" x14ac:dyDescent="0.3">
      <c r="B20" s="155" t="s">
        <v>35</v>
      </c>
      <c r="C20" s="162">
        <v>960728</v>
      </c>
      <c r="D20" s="156">
        <v>77373</v>
      </c>
      <c r="E20" s="156">
        <v>77373</v>
      </c>
      <c r="F20" s="156">
        <v>0</v>
      </c>
      <c r="G20" s="156">
        <v>94947</v>
      </c>
      <c r="H20" s="156">
        <v>94947</v>
      </c>
      <c r="I20" s="156">
        <v>0</v>
      </c>
      <c r="J20" s="156">
        <v>0</v>
      </c>
      <c r="K20" s="156">
        <v>0</v>
      </c>
      <c r="L20" s="156">
        <v>718</v>
      </c>
      <c r="M20" s="156">
        <v>4612</v>
      </c>
      <c r="N20" s="156">
        <v>38114</v>
      </c>
      <c r="O20" s="156">
        <v>0</v>
      </c>
      <c r="P20" s="156">
        <v>0</v>
      </c>
      <c r="Q20" s="157">
        <v>975937</v>
      </c>
    </row>
    <row r="21" spans="2:19" ht="18.75" customHeight="1" x14ac:dyDescent="0.3">
      <c r="B21" s="155" t="s">
        <v>191</v>
      </c>
      <c r="C21" s="162">
        <v>0</v>
      </c>
      <c r="D21" s="156">
        <v>0</v>
      </c>
      <c r="E21" s="156">
        <v>0</v>
      </c>
      <c r="F21" s="156">
        <v>0</v>
      </c>
      <c r="G21" s="156">
        <v>0</v>
      </c>
      <c r="H21" s="156">
        <v>0</v>
      </c>
      <c r="I21" s="156">
        <v>0</v>
      </c>
      <c r="J21" s="156">
        <v>0</v>
      </c>
      <c r="K21" s="156">
        <v>0</v>
      </c>
      <c r="L21" s="156">
        <v>0</v>
      </c>
      <c r="M21" s="156">
        <v>0</v>
      </c>
      <c r="N21" s="156">
        <v>0</v>
      </c>
      <c r="O21" s="156">
        <v>0</v>
      </c>
      <c r="P21" s="156">
        <v>0</v>
      </c>
      <c r="Q21" s="157">
        <v>0</v>
      </c>
    </row>
    <row r="22" spans="2:19" ht="18.75" customHeight="1" x14ac:dyDescent="0.3">
      <c r="B22" s="155" t="s">
        <v>59</v>
      </c>
      <c r="C22" s="162">
        <v>0</v>
      </c>
      <c r="D22" s="156">
        <v>0</v>
      </c>
      <c r="E22" s="156">
        <v>0</v>
      </c>
      <c r="F22" s="156">
        <v>0</v>
      </c>
      <c r="G22" s="156">
        <v>0</v>
      </c>
      <c r="H22" s="156">
        <v>0</v>
      </c>
      <c r="I22" s="156">
        <v>0</v>
      </c>
      <c r="J22" s="156">
        <v>0</v>
      </c>
      <c r="K22" s="156">
        <v>0</v>
      </c>
      <c r="L22" s="156">
        <v>0</v>
      </c>
      <c r="M22" s="156">
        <v>0</v>
      </c>
      <c r="N22" s="156">
        <v>0</v>
      </c>
      <c r="O22" s="156">
        <v>0</v>
      </c>
      <c r="P22" s="156">
        <v>0</v>
      </c>
      <c r="Q22" s="157">
        <v>0</v>
      </c>
    </row>
    <row r="23" spans="2:19" ht="18.75" customHeight="1" x14ac:dyDescent="0.3">
      <c r="B23" s="155" t="s">
        <v>60</v>
      </c>
      <c r="C23" s="162">
        <v>0</v>
      </c>
      <c r="D23" s="156">
        <v>0</v>
      </c>
      <c r="E23" s="156">
        <v>0</v>
      </c>
      <c r="F23" s="156">
        <v>0</v>
      </c>
      <c r="G23" s="156">
        <v>0</v>
      </c>
      <c r="H23" s="156">
        <v>0</v>
      </c>
      <c r="I23" s="156">
        <v>0</v>
      </c>
      <c r="J23" s="156">
        <v>0</v>
      </c>
      <c r="K23" s="156">
        <v>0</v>
      </c>
      <c r="L23" s="156">
        <v>0</v>
      </c>
      <c r="M23" s="156">
        <v>0</v>
      </c>
      <c r="N23" s="156">
        <v>0</v>
      </c>
      <c r="O23" s="156">
        <v>0</v>
      </c>
      <c r="P23" s="156">
        <v>0</v>
      </c>
      <c r="Q23" s="157">
        <v>0</v>
      </c>
    </row>
    <row r="24" spans="2:19" ht="18.75" customHeight="1" x14ac:dyDescent="0.3">
      <c r="B24" s="155" t="s">
        <v>134</v>
      </c>
      <c r="C24" s="162">
        <v>0</v>
      </c>
      <c r="D24" s="156">
        <v>0</v>
      </c>
      <c r="E24" s="156">
        <v>0</v>
      </c>
      <c r="F24" s="156">
        <v>0</v>
      </c>
      <c r="G24" s="156">
        <v>0</v>
      </c>
      <c r="H24" s="156">
        <v>0</v>
      </c>
      <c r="I24" s="156">
        <v>0</v>
      </c>
      <c r="J24" s="156">
        <v>0</v>
      </c>
      <c r="K24" s="156">
        <v>0</v>
      </c>
      <c r="L24" s="156">
        <v>0</v>
      </c>
      <c r="M24" s="156">
        <v>0</v>
      </c>
      <c r="N24" s="156">
        <v>0</v>
      </c>
      <c r="O24" s="156">
        <v>0</v>
      </c>
      <c r="P24" s="156">
        <v>0</v>
      </c>
      <c r="Q24" s="157">
        <v>0</v>
      </c>
    </row>
    <row r="25" spans="2:19" ht="18.75" customHeight="1" x14ac:dyDescent="0.3">
      <c r="B25" s="155" t="s">
        <v>135</v>
      </c>
      <c r="C25" s="162">
        <v>0</v>
      </c>
      <c r="D25" s="156">
        <v>0</v>
      </c>
      <c r="E25" s="156">
        <v>0</v>
      </c>
      <c r="F25" s="156">
        <v>0</v>
      </c>
      <c r="G25" s="156">
        <v>0</v>
      </c>
      <c r="H25" s="156">
        <v>0</v>
      </c>
      <c r="I25" s="156">
        <v>0</v>
      </c>
      <c r="J25" s="156">
        <v>0</v>
      </c>
      <c r="K25" s="156">
        <v>0</v>
      </c>
      <c r="L25" s="156">
        <v>0</v>
      </c>
      <c r="M25" s="156">
        <v>0</v>
      </c>
      <c r="N25" s="156">
        <v>0</v>
      </c>
      <c r="O25" s="156">
        <v>0</v>
      </c>
      <c r="P25" s="156">
        <v>0</v>
      </c>
      <c r="Q25" s="157">
        <v>0</v>
      </c>
    </row>
    <row r="26" spans="2:19" ht="18.75" customHeight="1" x14ac:dyDescent="0.3">
      <c r="B26" s="155" t="s">
        <v>149</v>
      </c>
      <c r="C26" s="162">
        <v>0</v>
      </c>
      <c r="D26" s="156">
        <v>0</v>
      </c>
      <c r="E26" s="156">
        <v>0</v>
      </c>
      <c r="F26" s="156">
        <v>0</v>
      </c>
      <c r="G26" s="156">
        <v>0</v>
      </c>
      <c r="H26" s="156">
        <v>0</v>
      </c>
      <c r="I26" s="156">
        <v>0</v>
      </c>
      <c r="J26" s="156">
        <v>0</v>
      </c>
      <c r="K26" s="156">
        <v>0</v>
      </c>
      <c r="L26" s="156">
        <v>0</v>
      </c>
      <c r="M26" s="156">
        <v>0</v>
      </c>
      <c r="N26" s="156">
        <v>0</v>
      </c>
      <c r="O26" s="156">
        <v>0</v>
      </c>
      <c r="P26" s="156">
        <v>0</v>
      </c>
      <c r="Q26" s="157">
        <v>0</v>
      </c>
    </row>
    <row r="27" spans="2:19" ht="18.75" customHeight="1" x14ac:dyDescent="0.3">
      <c r="B27" s="155" t="s">
        <v>61</v>
      </c>
      <c r="C27" s="162">
        <v>615964</v>
      </c>
      <c r="D27" s="156">
        <v>312274</v>
      </c>
      <c r="E27" s="156">
        <v>312274</v>
      </c>
      <c r="F27" s="156">
        <v>0</v>
      </c>
      <c r="G27" s="156">
        <v>215449</v>
      </c>
      <c r="H27" s="156">
        <v>1158</v>
      </c>
      <c r="I27" s="156">
        <v>0</v>
      </c>
      <c r="J27" s="156">
        <v>0</v>
      </c>
      <c r="K27" s="156">
        <v>0</v>
      </c>
      <c r="L27" s="156">
        <v>5768</v>
      </c>
      <c r="M27" s="156">
        <v>51266</v>
      </c>
      <c r="N27" s="156">
        <v>35467</v>
      </c>
      <c r="O27" s="156">
        <v>0</v>
      </c>
      <c r="P27" s="156">
        <v>0</v>
      </c>
      <c r="Q27" s="157">
        <v>905514</v>
      </c>
    </row>
    <row r="28" spans="2:19" ht="18.75" customHeight="1" x14ac:dyDescent="0.3">
      <c r="B28" s="155" t="s">
        <v>62</v>
      </c>
      <c r="C28" s="162">
        <v>1144</v>
      </c>
      <c r="D28" s="156">
        <v>0</v>
      </c>
      <c r="E28" s="156">
        <v>0</v>
      </c>
      <c r="F28" s="156">
        <v>0</v>
      </c>
      <c r="G28" s="156">
        <v>0</v>
      </c>
      <c r="H28" s="156">
        <v>0</v>
      </c>
      <c r="I28" s="156">
        <v>0</v>
      </c>
      <c r="J28" s="156">
        <v>0</v>
      </c>
      <c r="K28" s="156">
        <v>0</v>
      </c>
      <c r="L28" s="156">
        <v>0</v>
      </c>
      <c r="M28" s="156">
        <v>23390</v>
      </c>
      <c r="N28" s="156">
        <v>10431</v>
      </c>
      <c r="O28" s="156">
        <v>0</v>
      </c>
      <c r="P28" s="156">
        <v>-4977</v>
      </c>
      <c r="Q28" s="157">
        <v>-6837</v>
      </c>
    </row>
    <row r="29" spans="2:19" ht="18.75" customHeight="1" x14ac:dyDescent="0.3">
      <c r="B29" s="155" t="s">
        <v>63</v>
      </c>
      <c r="C29" s="162">
        <v>-697156</v>
      </c>
      <c r="D29" s="156">
        <v>0</v>
      </c>
      <c r="E29" s="156">
        <v>0</v>
      </c>
      <c r="F29" s="156">
        <v>0</v>
      </c>
      <c r="G29" s="156">
        <v>0</v>
      </c>
      <c r="H29" s="156">
        <v>172032</v>
      </c>
      <c r="I29" s="156">
        <v>0</v>
      </c>
      <c r="J29" s="156">
        <v>0</v>
      </c>
      <c r="K29" s="156">
        <v>0</v>
      </c>
      <c r="L29" s="156">
        <v>0</v>
      </c>
      <c r="M29" s="156">
        <v>0</v>
      </c>
      <c r="N29" s="156">
        <v>0</v>
      </c>
      <c r="O29" s="156">
        <v>0</v>
      </c>
      <c r="P29" s="156">
        <v>0</v>
      </c>
      <c r="Q29" s="157">
        <v>-869188</v>
      </c>
    </row>
    <row r="30" spans="2:19" ht="18.75" customHeight="1" x14ac:dyDescent="0.3">
      <c r="B30" s="158" t="s">
        <v>45</v>
      </c>
      <c r="C30" s="159">
        <f t="shared" ref="C30:Q30" si="0">SUM(C6:C29)</f>
        <v>28127156</v>
      </c>
      <c r="D30" s="159">
        <f t="shared" si="0"/>
        <v>5115372</v>
      </c>
      <c r="E30" s="159">
        <f t="shared" si="0"/>
        <v>5115372</v>
      </c>
      <c r="F30" s="159">
        <f t="shared" si="0"/>
        <v>0</v>
      </c>
      <c r="G30" s="159">
        <f t="shared" si="0"/>
        <v>1107317</v>
      </c>
      <c r="H30" s="159">
        <f t="shared" si="0"/>
        <v>288704</v>
      </c>
      <c r="I30" s="159">
        <f t="shared" si="0"/>
        <v>1949000</v>
      </c>
      <c r="J30" s="159">
        <f t="shared" si="0"/>
        <v>0</v>
      </c>
      <c r="K30" s="159">
        <f t="shared" si="0"/>
        <v>0</v>
      </c>
      <c r="L30" s="159">
        <f t="shared" si="0"/>
        <v>64491</v>
      </c>
      <c r="M30" s="159">
        <f t="shared" si="0"/>
        <v>233794</v>
      </c>
      <c r="N30" s="159">
        <f t="shared" si="0"/>
        <v>2736400</v>
      </c>
      <c r="O30" s="159">
        <f t="shared" si="0"/>
        <v>1570</v>
      </c>
      <c r="P30" s="159">
        <f t="shared" si="0"/>
        <v>-4977</v>
      </c>
      <c r="Q30" s="159">
        <f t="shared" si="0"/>
        <v>33446348</v>
      </c>
      <c r="R30" s="160"/>
      <c r="S30" s="160"/>
    </row>
    <row r="31" spans="2:19" ht="18.75" customHeight="1" x14ac:dyDescent="0.3">
      <c r="B31" s="290" t="s">
        <v>46</v>
      </c>
      <c r="C31" s="291"/>
      <c r="D31" s="291"/>
      <c r="E31" s="291"/>
      <c r="F31" s="291"/>
      <c r="G31" s="291"/>
      <c r="H31" s="291"/>
      <c r="I31" s="291"/>
      <c r="J31" s="291"/>
      <c r="K31" s="291"/>
      <c r="L31" s="291"/>
      <c r="M31" s="291"/>
      <c r="N31" s="291"/>
      <c r="O31" s="291"/>
      <c r="P31" s="291"/>
      <c r="Q31" s="292"/>
    </row>
    <row r="32" spans="2:19"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93" t="s">
        <v>50</v>
      </c>
      <c r="C36" s="293"/>
      <c r="D36" s="293"/>
      <c r="E36" s="293"/>
      <c r="F36" s="293"/>
      <c r="G36" s="293"/>
      <c r="H36" s="293"/>
      <c r="I36" s="293"/>
      <c r="J36" s="293"/>
      <c r="K36" s="293"/>
      <c r="L36" s="293"/>
      <c r="M36" s="293"/>
      <c r="N36" s="293"/>
      <c r="O36" s="293"/>
      <c r="P36" s="293"/>
      <c r="Q36" s="293"/>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row>
  </sheetData>
  <mergeCells count="4">
    <mergeCell ref="B3:Q3"/>
    <mergeCell ref="B5:Q5"/>
    <mergeCell ref="B31:Q31"/>
    <mergeCell ref="B36:Q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8"/>
  <sheetViews>
    <sheetView topLeftCell="J25" zoomScale="90" zoomScaleNormal="90" workbookViewId="0">
      <selection activeCell="C13" sqref="C13:Q13"/>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18" width="15.08984375" style="148" bestFit="1" customWidth="1"/>
    <col min="19" max="19" width="15.90625" style="148" bestFit="1" customWidth="1"/>
    <col min="20" max="256" width="14.36328125" style="148"/>
    <col min="257" max="257" width="9.6328125" style="148" customWidth="1"/>
    <col min="258" max="258" width="43.54296875" style="148" customWidth="1"/>
    <col min="259" max="273" width="17.90625" style="148" customWidth="1"/>
    <col min="274" max="274" width="14.36328125" style="148"/>
    <col min="275" max="275" width="15.90625" style="148" bestFit="1" customWidth="1"/>
    <col min="276" max="512" width="14.36328125" style="148"/>
    <col min="513" max="513" width="9.6328125" style="148" customWidth="1"/>
    <col min="514" max="514" width="43.54296875" style="148" customWidth="1"/>
    <col min="515" max="529" width="17.90625" style="148" customWidth="1"/>
    <col min="530" max="530" width="14.36328125" style="148"/>
    <col min="531" max="531" width="15.90625" style="148" bestFit="1" customWidth="1"/>
    <col min="532" max="768" width="14.36328125" style="148"/>
    <col min="769" max="769" width="9.6328125" style="148" customWidth="1"/>
    <col min="770" max="770" width="43.54296875" style="148" customWidth="1"/>
    <col min="771" max="785" width="17.90625" style="148" customWidth="1"/>
    <col min="786" max="786" width="14.36328125" style="148"/>
    <col min="787" max="787" width="15.90625" style="148" bestFit="1" customWidth="1"/>
    <col min="788" max="1024" width="14.36328125" style="148"/>
    <col min="1025" max="1025" width="9.6328125" style="148" customWidth="1"/>
    <col min="1026" max="1026" width="43.54296875" style="148" customWidth="1"/>
    <col min="1027" max="1041" width="17.90625" style="148" customWidth="1"/>
    <col min="1042" max="1042" width="14.36328125" style="148"/>
    <col min="1043" max="1043" width="15.90625" style="148" bestFit="1" customWidth="1"/>
    <col min="1044" max="1280" width="14.36328125" style="148"/>
    <col min="1281" max="1281" width="9.6328125" style="148" customWidth="1"/>
    <col min="1282" max="1282" width="43.54296875" style="148" customWidth="1"/>
    <col min="1283" max="1297" width="17.90625" style="148" customWidth="1"/>
    <col min="1298" max="1298" width="14.36328125" style="148"/>
    <col min="1299" max="1299" width="15.90625" style="148" bestFit="1" customWidth="1"/>
    <col min="1300" max="1536" width="14.36328125" style="148"/>
    <col min="1537" max="1537" width="9.6328125" style="148" customWidth="1"/>
    <col min="1538" max="1538" width="43.54296875" style="148" customWidth="1"/>
    <col min="1539" max="1553" width="17.90625" style="148" customWidth="1"/>
    <col min="1554" max="1554" width="14.36328125" style="148"/>
    <col min="1555" max="1555" width="15.90625" style="148" bestFit="1" customWidth="1"/>
    <col min="1556" max="1792" width="14.36328125" style="148"/>
    <col min="1793" max="1793" width="9.6328125" style="148" customWidth="1"/>
    <col min="1794" max="1794" width="43.54296875" style="148" customWidth="1"/>
    <col min="1795" max="1809" width="17.90625" style="148" customWidth="1"/>
    <col min="1810" max="1810" width="14.36328125" style="148"/>
    <col min="1811" max="1811" width="15.90625" style="148" bestFit="1" customWidth="1"/>
    <col min="1812" max="2048" width="14.36328125" style="148"/>
    <col min="2049" max="2049" width="9.6328125" style="148" customWidth="1"/>
    <col min="2050" max="2050" width="43.54296875" style="148" customWidth="1"/>
    <col min="2051" max="2065" width="17.90625" style="148" customWidth="1"/>
    <col min="2066" max="2066" width="14.36328125" style="148"/>
    <col min="2067" max="2067" width="15.90625" style="148" bestFit="1" customWidth="1"/>
    <col min="2068" max="2304" width="14.36328125" style="148"/>
    <col min="2305" max="2305" width="9.6328125" style="148" customWidth="1"/>
    <col min="2306" max="2306" width="43.54296875" style="148" customWidth="1"/>
    <col min="2307" max="2321" width="17.90625" style="148" customWidth="1"/>
    <col min="2322" max="2322" width="14.36328125" style="148"/>
    <col min="2323" max="2323" width="15.90625" style="148" bestFit="1" customWidth="1"/>
    <col min="2324" max="2560" width="14.36328125" style="148"/>
    <col min="2561" max="2561" width="9.6328125" style="148" customWidth="1"/>
    <col min="2562" max="2562" width="43.54296875" style="148" customWidth="1"/>
    <col min="2563" max="2577" width="17.90625" style="148" customWidth="1"/>
    <col min="2578" max="2578" width="14.36328125" style="148"/>
    <col min="2579" max="2579" width="15.90625" style="148" bestFit="1" customWidth="1"/>
    <col min="2580" max="2816" width="14.36328125" style="148"/>
    <col min="2817" max="2817" width="9.6328125" style="148" customWidth="1"/>
    <col min="2818" max="2818" width="43.54296875" style="148" customWidth="1"/>
    <col min="2819" max="2833" width="17.90625" style="148" customWidth="1"/>
    <col min="2834" max="2834" width="14.36328125" style="148"/>
    <col min="2835" max="2835" width="15.90625" style="148" bestFit="1" customWidth="1"/>
    <col min="2836" max="3072" width="14.36328125" style="148"/>
    <col min="3073" max="3073" width="9.6328125" style="148" customWidth="1"/>
    <col min="3074" max="3074" width="43.54296875" style="148" customWidth="1"/>
    <col min="3075" max="3089" width="17.90625" style="148" customWidth="1"/>
    <col min="3090" max="3090" width="14.36328125" style="148"/>
    <col min="3091" max="3091" width="15.90625" style="148" bestFit="1" customWidth="1"/>
    <col min="3092" max="3328" width="14.36328125" style="148"/>
    <col min="3329" max="3329" width="9.6328125" style="148" customWidth="1"/>
    <col min="3330" max="3330" width="43.54296875" style="148" customWidth="1"/>
    <col min="3331" max="3345" width="17.90625" style="148" customWidth="1"/>
    <col min="3346" max="3346" width="14.36328125" style="148"/>
    <col min="3347" max="3347" width="15.90625" style="148" bestFit="1" customWidth="1"/>
    <col min="3348" max="3584" width="14.36328125" style="148"/>
    <col min="3585" max="3585" width="9.6328125" style="148" customWidth="1"/>
    <col min="3586" max="3586" width="43.54296875" style="148" customWidth="1"/>
    <col min="3587" max="3601" width="17.90625" style="148" customWidth="1"/>
    <col min="3602" max="3602" width="14.36328125" style="148"/>
    <col min="3603" max="3603" width="15.90625" style="148" bestFit="1" customWidth="1"/>
    <col min="3604" max="3840" width="14.36328125" style="148"/>
    <col min="3841" max="3841" width="9.6328125" style="148" customWidth="1"/>
    <col min="3842" max="3842" width="43.54296875" style="148" customWidth="1"/>
    <col min="3843" max="3857" width="17.90625" style="148" customWidth="1"/>
    <col min="3858" max="3858" width="14.36328125" style="148"/>
    <col min="3859" max="3859" width="15.90625" style="148" bestFit="1" customWidth="1"/>
    <col min="3860" max="4096" width="14.36328125" style="148"/>
    <col min="4097" max="4097" width="9.6328125" style="148" customWidth="1"/>
    <col min="4098" max="4098" width="43.54296875" style="148" customWidth="1"/>
    <col min="4099" max="4113" width="17.90625" style="148" customWidth="1"/>
    <col min="4114" max="4114" width="14.36328125" style="148"/>
    <col min="4115" max="4115" width="15.90625" style="148" bestFit="1" customWidth="1"/>
    <col min="4116" max="4352" width="14.36328125" style="148"/>
    <col min="4353" max="4353" width="9.6328125" style="148" customWidth="1"/>
    <col min="4354" max="4354" width="43.54296875" style="148" customWidth="1"/>
    <col min="4355" max="4369" width="17.90625" style="148" customWidth="1"/>
    <col min="4370" max="4370" width="14.36328125" style="148"/>
    <col min="4371" max="4371" width="15.90625" style="148" bestFit="1" customWidth="1"/>
    <col min="4372" max="4608" width="14.36328125" style="148"/>
    <col min="4609" max="4609" width="9.6328125" style="148" customWidth="1"/>
    <col min="4610" max="4610" width="43.54296875" style="148" customWidth="1"/>
    <col min="4611" max="4625" width="17.90625" style="148" customWidth="1"/>
    <col min="4626" max="4626" width="14.36328125" style="148"/>
    <col min="4627" max="4627" width="15.90625" style="148" bestFit="1" customWidth="1"/>
    <col min="4628" max="4864" width="14.36328125" style="148"/>
    <col min="4865" max="4865" width="9.6328125" style="148" customWidth="1"/>
    <col min="4866" max="4866" width="43.54296875" style="148" customWidth="1"/>
    <col min="4867" max="4881" width="17.90625" style="148" customWidth="1"/>
    <col min="4882" max="4882" width="14.36328125" style="148"/>
    <col min="4883" max="4883" width="15.90625" style="148" bestFit="1" customWidth="1"/>
    <col min="4884" max="5120" width="14.36328125" style="148"/>
    <col min="5121" max="5121" width="9.6328125" style="148" customWidth="1"/>
    <col min="5122" max="5122" width="43.54296875" style="148" customWidth="1"/>
    <col min="5123" max="5137" width="17.90625" style="148" customWidth="1"/>
    <col min="5138" max="5138" width="14.36328125" style="148"/>
    <col min="5139" max="5139" width="15.90625" style="148" bestFit="1" customWidth="1"/>
    <col min="5140" max="5376" width="14.36328125" style="148"/>
    <col min="5377" max="5377" width="9.6328125" style="148" customWidth="1"/>
    <col min="5378" max="5378" width="43.54296875" style="148" customWidth="1"/>
    <col min="5379" max="5393" width="17.90625" style="148" customWidth="1"/>
    <col min="5394" max="5394" width="14.36328125" style="148"/>
    <col min="5395" max="5395" width="15.90625" style="148" bestFit="1" customWidth="1"/>
    <col min="5396" max="5632" width="14.36328125" style="148"/>
    <col min="5633" max="5633" width="9.6328125" style="148" customWidth="1"/>
    <col min="5634" max="5634" width="43.54296875" style="148" customWidth="1"/>
    <col min="5635" max="5649" width="17.90625" style="148" customWidth="1"/>
    <col min="5650" max="5650" width="14.36328125" style="148"/>
    <col min="5651" max="5651" width="15.90625" style="148" bestFit="1" customWidth="1"/>
    <col min="5652" max="5888" width="14.36328125" style="148"/>
    <col min="5889" max="5889" width="9.6328125" style="148" customWidth="1"/>
    <col min="5890" max="5890" width="43.54296875" style="148" customWidth="1"/>
    <col min="5891" max="5905" width="17.90625" style="148" customWidth="1"/>
    <col min="5906" max="5906" width="14.36328125" style="148"/>
    <col min="5907" max="5907" width="15.90625" style="148" bestFit="1" customWidth="1"/>
    <col min="5908" max="6144" width="14.36328125" style="148"/>
    <col min="6145" max="6145" width="9.6328125" style="148" customWidth="1"/>
    <col min="6146" max="6146" width="43.54296875" style="148" customWidth="1"/>
    <col min="6147" max="6161" width="17.90625" style="148" customWidth="1"/>
    <col min="6162" max="6162" width="14.36328125" style="148"/>
    <col min="6163" max="6163" width="15.90625" style="148" bestFit="1" customWidth="1"/>
    <col min="6164" max="6400" width="14.36328125" style="148"/>
    <col min="6401" max="6401" width="9.6328125" style="148" customWidth="1"/>
    <col min="6402" max="6402" width="43.54296875" style="148" customWidth="1"/>
    <col min="6403" max="6417" width="17.90625" style="148" customWidth="1"/>
    <col min="6418" max="6418" width="14.36328125" style="148"/>
    <col min="6419" max="6419" width="15.90625" style="148" bestFit="1" customWidth="1"/>
    <col min="6420" max="6656" width="14.36328125" style="148"/>
    <col min="6657" max="6657" width="9.6328125" style="148" customWidth="1"/>
    <col min="6658" max="6658" width="43.54296875" style="148" customWidth="1"/>
    <col min="6659" max="6673" width="17.90625" style="148" customWidth="1"/>
    <col min="6674" max="6674" width="14.36328125" style="148"/>
    <col min="6675" max="6675" width="15.90625" style="148" bestFit="1" customWidth="1"/>
    <col min="6676" max="6912" width="14.36328125" style="148"/>
    <col min="6913" max="6913" width="9.6328125" style="148" customWidth="1"/>
    <col min="6914" max="6914" width="43.54296875" style="148" customWidth="1"/>
    <col min="6915" max="6929" width="17.90625" style="148" customWidth="1"/>
    <col min="6930" max="6930" width="14.36328125" style="148"/>
    <col min="6931" max="6931" width="15.90625" style="148" bestFit="1" customWidth="1"/>
    <col min="6932" max="7168" width="14.36328125" style="148"/>
    <col min="7169" max="7169" width="9.6328125" style="148" customWidth="1"/>
    <col min="7170" max="7170" width="43.54296875" style="148" customWidth="1"/>
    <col min="7171" max="7185" width="17.90625" style="148" customWidth="1"/>
    <col min="7186" max="7186" width="14.36328125" style="148"/>
    <col min="7187" max="7187" width="15.90625" style="148" bestFit="1" customWidth="1"/>
    <col min="7188" max="7424" width="14.36328125" style="148"/>
    <col min="7425" max="7425" width="9.6328125" style="148" customWidth="1"/>
    <col min="7426" max="7426" width="43.54296875" style="148" customWidth="1"/>
    <col min="7427" max="7441" width="17.90625" style="148" customWidth="1"/>
    <col min="7442" max="7442" width="14.36328125" style="148"/>
    <col min="7443" max="7443" width="15.90625" style="148" bestFit="1" customWidth="1"/>
    <col min="7444" max="7680" width="14.36328125" style="148"/>
    <col min="7681" max="7681" width="9.6328125" style="148" customWidth="1"/>
    <col min="7682" max="7682" width="43.54296875" style="148" customWidth="1"/>
    <col min="7683" max="7697" width="17.90625" style="148" customWidth="1"/>
    <col min="7698" max="7698" width="14.36328125" style="148"/>
    <col min="7699" max="7699" width="15.90625" style="148" bestFit="1" customWidth="1"/>
    <col min="7700" max="7936" width="14.36328125" style="148"/>
    <col min="7937" max="7937" width="9.6328125" style="148" customWidth="1"/>
    <col min="7938" max="7938" width="43.54296875" style="148" customWidth="1"/>
    <col min="7939" max="7953" width="17.90625" style="148" customWidth="1"/>
    <col min="7954" max="7954" width="14.36328125" style="148"/>
    <col min="7955" max="7955" width="15.90625" style="148" bestFit="1" customWidth="1"/>
    <col min="7956" max="8192" width="14.36328125" style="148"/>
    <col min="8193" max="8193" width="9.6328125" style="148" customWidth="1"/>
    <col min="8194" max="8194" width="43.54296875" style="148" customWidth="1"/>
    <col min="8195" max="8209" width="17.90625" style="148" customWidth="1"/>
    <col min="8210" max="8210" width="14.36328125" style="148"/>
    <col min="8211" max="8211" width="15.90625" style="148" bestFit="1" customWidth="1"/>
    <col min="8212" max="8448" width="14.36328125" style="148"/>
    <col min="8449" max="8449" width="9.6328125" style="148" customWidth="1"/>
    <col min="8450" max="8450" width="43.54296875" style="148" customWidth="1"/>
    <col min="8451" max="8465" width="17.90625" style="148" customWidth="1"/>
    <col min="8466" max="8466" width="14.36328125" style="148"/>
    <col min="8467" max="8467" width="15.90625" style="148" bestFit="1" customWidth="1"/>
    <col min="8468" max="8704" width="14.36328125" style="148"/>
    <col min="8705" max="8705" width="9.6328125" style="148" customWidth="1"/>
    <col min="8706" max="8706" width="43.54296875" style="148" customWidth="1"/>
    <col min="8707" max="8721" width="17.90625" style="148" customWidth="1"/>
    <col min="8722" max="8722" width="14.36328125" style="148"/>
    <col min="8723" max="8723" width="15.90625" style="148" bestFit="1" customWidth="1"/>
    <col min="8724" max="8960" width="14.36328125" style="148"/>
    <col min="8961" max="8961" width="9.6328125" style="148" customWidth="1"/>
    <col min="8962" max="8962" width="43.54296875" style="148" customWidth="1"/>
    <col min="8963" max="8977" width="17.90625" style="148" customWidth="1"/>
    <col min="8978" max="8978" width="14.36328125" style="148"/>
    <col min="8979" max="8979" width="15.90625" style="148" bestFit="1" customWidth="1"/>
    <col min="8980" max="9216" width="14.36328125" style="148"/>
    <col min="9217" max="9217" width="9.6328125" style="148" customWidth="1"/>
    <col min="9218" max="9218" width="43.54296875" style="148" customWidth="1"/>
    <col min="9219" max="9233" width="17.90625" style="148" customWidth="1"/>
    <col min="9234" max="9234" width="14.36328125" style="148"/>
    <col min="9235" max="9235" width="15.90625" style="148" bestFit="1" customWidth="1"/>
    <col min="9236" max="9472" width="14.36328125" style="148"/>
    <col min="9473" max="9473" width="9.6328125" style="148" customWidth="1"/>
    <col min="9474" max="9474" width="43.54296875" style="148" customWidth="1"/>
    <col min="9475" max="9489" width="17.90625" style="148" customWidth="1"/>
    <col min="9490" max="9490" width="14.36328125" style="148"/>
    <col min="9491" max="9491" width="15.90625" style="148" bestFit="1" customWidth="1"/>
    <col min="9492" max="9728" width="14.36328125" style="148"/>
    <col min="9729" max="9729" width="9.6328125" style="148" customWidth="1"/>
    <col min="9730" max="9730" width="43.54296875" style="148" customWidth="1"/>
    <col min="9731" max="9745" width="17.90625" style="148" customWidth="1"/>
    <col min="9746" max="9746" width="14.36328125" style="148"/>
    <col min="9747" max="9747" width="15.90625" style="148" bestFit="1" customWidth="1"/>
    <col min="9748" max="9984" width="14.36328125" style="148"/>
    <col min="9985" max="9985" width="9.6328125" style="148" customWidth="1"/>
    <col min="9986" max="9986" width="43.54296875" style="148" customWidth="1"/>
    <col min="9987" max="10001" width="17.90625" style="148" customWidth="1"/>
    <col min="10002" max="10002" width="14.36328125" style="148"/>
    <col min="10003" max="10003" width="15.90625" style="148" bestFit="1" customWidth="1"/>
    <col min="10004" max="10240" width="14.36328125" style="148"/>
    <col min="10241" max="10241" width="9.6328125" style="148" customWidth="1"/>
    <col min="10242" max="10242" width="43.54296875" style="148" customWidth="1"/>
    <col min="10243" max="10257" width="17.90625" style="148" customWidth="1"/>
    <col min="10258" max="10258" width="14.36328125" style="148"/>
    <col min="10259" max="10259" width="15.90625" style="148" bestFit="1" customWidth="1"/>
    <col min="10260" max="10496" width="14.36328125" style="148"/>
    <col min="10497" max="10497" width="9.6328125" style="148" customWidth="1"/>
    <col min="10498" max="10498" width="43.54296875" style="148" customWidth="1"/>
    <col min="10499" max="10513" width="17.90625" style="148" customWidth="1"/>
    <col min="10514" max="10514" width="14.36328125" style="148"/>
    <col min="10515" max="10515" width="15.90625" style="148" bestFit="1" customWidth="1"/>
    <col min="10516" max="10752" width="14.36328125" style="148"/>
    <col min="10753" max="10753" width="9.6328125" style="148" customWidth="1"/>
    <col min="10754" max="10754" width="43.54296875" style="148" customWidth="1"/>
    <col min="10755" max="10769" width="17.90625" style="148" customWidth="1"/>
    <col min="10770" max="10770" width="14.36328125" style="148"/>
    <col min="10771" max="10771" width="15.90625" style="148" bestFit="1" customWidth="1"/>
    <col min="10772" max="11008" width="14.36328125" style="148"/>
    <col min="11009" max="11009" width="9.6328125" style="148" customWidth="1"/>
    <col min="11010" max="11010" width="43.54296875" style="148" customWidth="1"/>
    <col min="11011" max="11025" width="17.90625" style="148" customWidth="1"/>
    <col min="11026" max="11026" width="14.36328125" style="148"/>
    <col min="11027" max="11027" width="15.90625" style="148" bestFit="1" customWidth="1"/>
    <col min="11028" max="11264" width="14.36328125" style="148"/>
    <col min="11265" max="11265" width="9.6328125" style="148" customWidth="1"/>
    <col min="11266" max="11266" width="43.54296875" style="148" customWidth="1"/>
    <col min="11267" max="11281" width="17.90625" style="148" customWidth="1"/>
    <col min="11282" max="11282" width="14.36328125" style="148"/>
    <col min="11283" max="11283" width="15.90625" style="148" bestFit="1" customWidth="1"/>
    <col min="11284" max="11520" width="14.36328125" style="148"/>
    <col min="11521" max="11521" width="9.6328125" style="148" customWidth="1"/>
    <col min="11522" max="11522" width="43.54296875" style="148" customWidth="1"/>
    <col min="11523" max="11537" width="17.90625" style="148" customWidth="1"/>
    <col min="11538" max="11538" width="14.36328125" style="148"/>
    <col min="11539" max="11539" width="15.90625" style="148" bestFit="1" customWidth="1"/>
    <col min="11540" max="11776" width="14.36328125" style="148"/>
    <col min="11777" max="11777" width="9.6328125" style="148" customWidth="1"/>
    <col min="11778" max="11778" width="43.54296875" style="148" customWidth="1"/>
    <col min="11779" max="11793" width="17.90625" style="148" customWidth="1"/>
    <col min="11794" max="11794" width="14.36328125" style="148"/>
    <col min="11795" max="11795" width="15.90625" style="148" bestFit="1" customWidth="1"/>
    <col min="11796" max="12032" width="14.36328125" style="148"/>
    <col min="12033" max="12033" width="9.6328125" style="148" customWidth="1"/>
    <col min="12034" max="12034" width="43.54296875" style="148" customWidth="1"/>
    <col min="12035" max="12049" width="17.90625" style="148" customWidth="1"/>
    <col min="12050" max="12050" width="14.36328125" style="148"/>
    <col min="12051" max="12051" width="15.90625" style="148" bestFit="1" customWidth="1"/>
    <col min="12052" max="12288" width="14.36328125" style="148"/>
    <col min="12289" max="12289" width="9.6328125" style="148" customWidth="1"/>
    <col min="12290" max="12290" width="43.54296875" style="148" customWidth="1"/>
    <col min="12291" max="12305" width="17.90625" style="148" customWidth="1"/>
    <col min="12306" max="12306" width="14.36328125" style="148"/>
    <col min="12307" max="12307" width="15.90625" style="148" bestFit="1" customWidth="1"/>
    <col min="12308" max="12544" width="14.36328125" style="148"/>
    <col min="12545" max="12545" width="9.6328125" style="148" customWidth="1"/>
    <col min="12546" max="12546" width="43.54296875" style="148" customWidth="1"/>
    <col min="12547" max="12561" width="17.90625" style="148" customWidth="1"/>
    <col min="12562" max="12562" width="14.36328125" style="148"/>
    <col min="12563" max="12563" width="15.90625" style="148" bestFit="1" customWidth="1"/>
    <col min="12564" max="12800" width="14.36328125" style="148"/>
    <col min="12801" max="12801" width="9.6328125" style="148" customWidth="1"/>
    <col min="12802" max="12802" width="43.54296875" style="148" customWidth="1"/>
    <col min="12803" max="12817" width="17.90625" style="148" customWidth="1"/>
    <col min="12818" max="12818" width="14.36328125" style="148"/>
    <col min="12819" max="12819" width="15.90625" style="148" bestFit="1" customWidth="1"/>
    <col min="12820" max="13056" width="14.36328125" style="148"/>
    <col min="13057" max="13057" width="9.6328125" style="148" customWidth="1"/>
    <col min="13058" max="13058" width="43.54296875" style="148" customWidth="1"/>
    <col min="13059" max="13073" width="17.90625" style="148" customWidth="1"/>
    <col min="13074" max="13074" width="14.36328125" style="148"/>
    <col min="13075" max="13075" width="15.90625" style="148" bestFit="1" customWidth="1"/>
    <col min="13076" max="13312" width="14.36328125" style="148"/>
    <col min="13313" max="13313" width="9.6328125" style="148" customWidth="1"/>
    <col min="13314" max="13314" width="43.54296875" style="148" customWidth="1"/>
    <col min="13315" max="13329" width="17.90625" style="148" customWidth="1"/>
    <col min="13330" max="13330" width="14.36328125" style="148"/>
    <col min="13331" max="13331" width="15.90625" style="148" bestFit="1" customWidth="1"/>
    <col min="13332" max="13568" width="14.36328125" style="148"/>
    <col min="13569" max="13569" width="9.6328125" style="148" customWidth="1"/>
    <col min="13570" max="13570" width="43.54296875" style="148" customWidth="1"/>
    <col min="13571" max="13585" width="17.90625" style="148" customWidth="1"/>
    <col min="13586" max="13586" width="14.36328125" style="148"/>
    <col min="13587" max="13587" width="15.90625" style="148" bestFit="1" customWidth="1"/>
    <col min="13588" max="13824" width="14.36328125" style="148"/>
    <col min="13825" max="13825" width="9.6328125" style="148" customWidth="1"/>
    <col min="13826" max="13826" width="43.54296875" style="148" customWidth="1"/>
    <col min="13827" max="13841" width="17.90625" style="148" customWidth="1"/>
    <col min="13842" max="13842" width="14.36328125" style="148"/>
    <col min="13843" max="13843" width="15.90625" style="148" bestFit="1" customWidth="1"/>
    <col min="13844" max="14080" width="14.36328125" style="148"/>
    <col min="14081" max="14081" width="9.6328125" style="148" customWidth="1"/>
    <col min="14082" max="14082" width="43.54296875" style="148" customWidth="1"/>
    <col min="14083" max="14097" width="17.90625" style="148" customWidth="1"/>
    <col min="14098" max="14098" width="14.36328125" style="148"/>
    <col min="14099" max="14099" width="15.90625" style="148" bestFit="1" customWidth="1"/>
    <col min="14100" max="14336" width="14.36328125" style="148"/>
    <col min="14337" max="14337" width="9.6328125" style="148" customWidth="1"/>
    <col min="14338" max="14338" width="43.54296875" style="148" customWidth="1"/>
    <col min="14339" max="14353" width="17.90625" style="148" customWidth="1"/>
    <col min="14354" max="14354" width="14.36328125" style="148"/>
    <col min="14355" max="14355" width="15.90625" style="148" bestFit="1" customWidth="1"/>
    <col min="14356" max="14592" width="14.36328125" style="148"/>
    <col min="14593" max="14593" width="9.6328125" style="148" customWidth="1"/>
    <col min="14594" max="14594" width="43.54296875" style="148" customWidth="1"/>
    <col min="14595" max="14609" width="17.90625" style="148" customWidth="1"/>
    <col min="14610" max="14610" width="14.36328125" style="148"/>
    <col min="14611" max="14611" width="15.90625" style="148" bestFit="1" customWidth="1"/>
    <col min="14612" max="14848" width="14.36328125" style="148"/>
    <col min="14849" max="14849" width="9.6328125" style="148" customWidth="1"/>
    <col min="14850" max="14850" width="43.54296875" style="148" customWidth="1"/>
    <col min="14851" max="14865" width="17.90625" style="148" customWidth="1"/>
    <col min="14866" max="14866" width="14.36328125" style="148"/>
    <col min="14867" max="14867" width="15.90625" style="148" bestFit="1" customWidth="1"/>
    <col min="14868" max="15104" width="14.36328125" style="148"/>
    <col min="15105" max="15105" width="9.6328125" style="148" customWidth="1"/>
    <col min="15106" max="15106" width="43.54296875" style="148" customWidth="1"/>
    <col min="15107" max="15121" width="17.90625" style="148" customWidth="1"/>
    <col min="15122" max="15122" width="14.36328125" style="148"/>
    <col min="15123" max="15123" width="15.90625" style="148" bestFit="1" customWidth="1"/>
    <col min="15124" max="15360" width="14.36328125" style="148"/>
    <col min="15361" max="15361" width="9.6328125" style="148" customWidth="1"/>
    <col min="15362" max="15362" width="43.54296875" style="148" customWidth="1"/>
    <col min="15363" max="15377" width="17.90625" style="148" customWidth="1"/>
    <col min="15378" max="15378" width="14.36328125" style="148"/>
    <col min="15379" max="15379" width="15.90625" style="148" bestFit="1" customWidth="1"/>
    <col min="15380" max="15616" width="14.36328125" style="148"/>
    <col min="15617" max="15617" width="9.6328125" style="148" customWidth="1"/>
    <col min="15618" max="15618" width="43.54296875" style="148" customWidth="1"/>
    <col min="15619" max="15633" width="17.90625" style="148" customWidth="1"/>
    <col min="15634" max="15634" width="14.36328125" style="148"/>
    <col min="15635" max="15635" width="15.90625" style="148" bestFit="1" customWidth="1"/>
    <col min="15636" max="15872" width="14.36328125" style="148"/>
    <col min="15873" max="15873" width="9.6328125" style="148" customWidth="1"/>
    <col min="15874" max="15874" width="43.54296875" style="148" customWidth="1"/>
    <col min="15875" max="15889" width="17.90625" style="148" customWidth="1"/>
    <col min="15890" max="15890" width="14.36328125" style="148"/>
    <col min="15891" max="15891" width="15.90625" style="148" bestFit="1" customWidth="1"/>
    <col min="15892" max="16128" width="14.36328125" style="148"/>
    <col min="16129" max="16129" width="9.6328125" style="148" customWidth="1"/>
    <col min="16130" max="16130" width="43.54296875" style="148" customWidth="1"/>
    <col min="16131" max="16145" width="17.90625" style="148" customWidth="1"/>
    <col min="16146" max="16146" width="14.36328125" style="148"/>
    <col min="16147" max="16147" width="15.90625" style="148" bestFit="1" customWidth="1"/>
    <col min="16148" max="16384" width="14.36328125" style="148"/>
  </cols>
  <sheetData>
    <row r="1" spans="2:17" ht="15.75" customHeight="1" x14ac:dyDescent="0.3"/>
    <row r="2" spans="2:17" ht="15.75" customHeight="1" x14ac:dyDescent="0.3"/>
    <row r="3" spans="2:17" ht="18.75" customHeight="1" x14ac:dyDescent="0.3">
      <c r="B3" s="289" t="s">
        <v>279</v>
      </c>
      <c r="C3" s="289"/>
      <c r="D3" s="289"/>
      <c r="E3" s="289"/>
      <c r="F3" s="289"/>
      <c r="G3" s="289"/>
      <c r="H3" s="289"/>
      <c r="I3" s="289"/>
      <c r="J3" s="289"/>
      <c r="K3" s="289"/>
      <c r="L3" s="289"/>
      <c r="M3" s="289"/>
      <c r="N3" s="289"/>
      <c r="O3" s="289"/>
      <c r="P3" s="289"/>
      <c r="Q3" s="289"/>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90" t="s">
        <v>16</v>
      </c>
      <c r="C5" s="291"/>
      <c r="D5" s="291"/>
      <c r="E5" s="291"/>
      <c r="F5" s="291"/>
      <c r="G5" s="291"/>
      <c r="H5" s="291"/>
      <c r="I5" s="291"/>
      <c r="J5" s="291"/>
      <c r="K5" s="291"/>
      <c r="L5" s="291"/>
      <c r="M5" s="291"/>
      <c r="N5" s="291"/>
      <c r="O5" s="291"/>
      <c r="P5" s="291"/>
      <c r="Q5" s="292"/>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4395173</v>
      </c>
      <c r="D7" s="156">
        <v>574957</v>
      </c>
      <c r="E7" s="156">
        <v>574957</v>
      </c>
      <c r="F7" s="156">
        <v>0</v>
      </c>
      <c r="G7" s="156">
        <v>631290</v>
      </c>
      <c r="H7" s="156">
        <v>631290</v>
      </c>
      <c r="I7" s="156">
        <v>0</v>
      </c>
      <c r="J7" s="156">
        <v>0</v>
      </c>
      <c r="K7" s="156">
        <v>0</v>
      </c>
      <c r="L7" s="156">
        <v>8984</v>
      </c>
      <c r="M7" s="156">
        <v>22542</v>
      </c>
      <c r="N7" s="156">
        <v>426639</v>
      </c>
      <c r="O7" s="156">
        <v>10331</v>
      </c>
      <c r="P7" s="156">
        <v>31444</v>
      </c>
      <c r="Q7" s="157">
        <v>4692177</v>
      </c>
    </row>
    <row r="8" spans="2:17" ht="18.75" customHeight="1" x14ac:dyDescent="0.3">
      <c r="B8" s="155" t="s">
        <v>148</v>
      </c>
      <c r="C8" s="156">
        <v>48754708</v>
      </c>
      <c r="D8" s="156">
        <v>8050938</v>
      </c>
      <c r="E8" s="156">
        <v>8050938</v>
      </c>
      <c r="F8" s="156">
        <v>0</v>
      </c>
      <c r="G8" s="156">
        <v>8647634</v>
      </c>
      <c r="H8" s="156">
        <v>8647634</v>
      </c>
      <c r="I8" s="156">
        <v>0</v>
      </c>
      <c r="J8" s="156">
        <v>0</v>
      </c>
      <c r="K8" s="156">
        <v>0</v>
      </c>
      <c r="L8" s="156">
        <v>63576</v>
      </c>
      <c r="M8" s="156">
        <v>514798</v>
      </c>
      <c r="N8" s="156">
        <v>4688892</v>
      </c>
      <c r="O8" s="156">
        <v>20141</v>
      </c>
      <c r="P8" s="156">
        <v>-21089</v>
      </c>
      <c r="Q8" s="157">
        <v>52269478</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3657556</v>
      </c>
      <c r="D10" s="156">
        <v>612379</v>
      </c>
      <c r="E10" s="156">
        <v>612379</v>
      </c>
      <c r="F10" s="156">
        <v>0</v>
      </c>
      <c r="G10" s="156">
        <v>300546</v>
      </c>
      <c r="H10" s="156">
        <v>0</v>
      </c>
      <c r="I10" s="156">
        <v>0</v>
      </c>
      <c r="J10" s="156">
        <v>0</v>
      </c>
      <c r="K10" s="156">
        <v>0</v>
      </c>
      <c r="L10" s="156">
        <v>-2865</v>
      </c>
      <c r="M10" s="156">
        <v>23929</v>
      </c>
      <c r="N10" s="156">
        <v>32184</v>
      </c>
      <c r="O10" s="156">
        <v>0</v>
      </c>
      <c r="P10" s="156">
        <v>0</v>
      </c>
      <c r="Q10" s="157">
        <v>4281056</v>
      </c>
    </row>
    <row r="11" spans="2:17" ht="18.75" customHeight="1" x14ac:dyDescent="0.3">
      <c r="B11" s="155" t="s">
        <v>22</v>
      </c>
      <c r="C11" s="156">
        <v>5968</v>
      </c>
      <c r="D11" s="156">
        <v>0</v>
      </c>
      <c r="E11" s="156">
        <v>0</v>
      </c>
      <c r="F11" s="156">
        <v>0</v>
      </c>
      <c r="G11" s="156">
        <v>0</v>
      </c>
      <c r="H11" s="156">
        <v>0</v>
      </c>
      <c r="I11" s="156">
        <v>0</v>
      </c>
      <c r="J11" s="156">
        <v>0</v>
      </c>
      <c r="K11" s="156">
        <v>0</v>
      </c>
      <c r="L11" s="156">
        <v>0</v>
      </c>
      <c r="M11" s="156">
        <v>0</v>
      </c>
      <c r="N11" s="156">
        <v>0</v>
      </c>
      <c r="O11" s="156">
        <v>0</v>
      </c>
      <c r="P11" s="156">
        <v>0</v>
      </c>
      <c r="Q11" s="157">
        <v>5968</v>
      </c>
    </row>
    <row r="12" spans="2:17" ht="18.75" customHeight="1" x14ac:dyDescent="0.3">
      <c r="B12" s="155" t="s">
        <v>55</v>
      </c>
      <c r="C12" s="156">
        <v>13848674</v>
      </c>
      <c r="D12" s="156">
        <v>2933707</v>
      </c>
      <c r="E12" s="156">
        <v>2933707</v>
      </c>
      <c r="F12" s="156">
        <v>0</v>
      </c>
      <c r="G12" s="156">
        <v>1036126</v>
      </c>
      <c r="H12" s="156">
        <v>1036126</v>
      </c>
      <c r="I12" s="156">
        <v>0</v>
      </c>
      <c r="J12" s="156">
        <v>0</v>
      </c>
      <c r="K12" s="156">
        <v>0</v>
      </c>
      <c r="L12" s="156">
        <v>14716</v>
      </c>
      <c r="M12" s="156">
        <v>59572</v>
      </c>
      <c r="N12" s="156">
        <v>1339934</v>
      </c>
      <c r="O12" s="156">
        <v>0</v>
      </c>
      <c r="P12" s="156">
        <v>0</v>
      </c>
      <c r="Q12" s="157">
        <v>17011902</v>
      </c>
    </row>
    <row r="13" spans="2:17" ht="18.75" customHeight="1" x14ac:dyDescent="0.3">
      <c r="B13" s="4" t="s">
        <v>263</v>
      </c>
      <c r="C13" s="156">
        <v>322511</v>
      </c>
      <c r="D13" s="156">
        <v>0</v>
      </c>
      <c r="E13" s="156">
        <v>0</v>
      </c>
      <c r="F13" s="156">
        <v>0</v>
      </c>
      <c r="G13" s="156">
        <v>0</v>
      </c>
      <c r="H13" s="156">
        <v>0</v>
      </c>
      <c r="I13" s="156">
        <v>0</v>
      </c>
      <c r="J13" s="156">
        <v>0</v>
      </c>
      <c r="K13" s="156">
        <v>0</v>
      </c>
      <c r="L13" s="156">
        <v>0</v>
      </c>
      <c r="M13" s="156">
        <v>752</v>
      </c>
      <c r="N13" s="156">
        <v>22538</v>
      </c>
      <c r="O13" s="156">
        <v>11946</v>
      </c>
      <c r="P13" s="156">
        <v>9840</v>
      </c>
      <c r="Q13" s="157">
        <v>322511</v>
      </c>
    </row>
    <row r="14" spans="2:17" ht="18.75" customHeight="1" x14ac:dyDescent="0.3">
      <c r="B14" s="155" t="s">
        <v>56</v>
      </c>
      <c r="C14" s="156">
        <v>42499181</v>
      </c>
      <c r="D14" s="156">
        <v>5291746</v>
      </c>
      <c r="E14" s="156">
        <v>5291746</v>
      </c>
      <c r="F14" s="156">
        <v>0</v>
      </c>
      <c r="G14" s="156">
        <v>0</v>
      </c>
      <c r="H14" s="156">
        <v>0</v>
      </c>
      <c r="I14" s="156">
        <v>4644302</v>
      </c>
      <c r="J14" s="156">
        <v>0</v>
      </c>
      <c r="K14" s="156">
        <v>0</v>
      </c>
      <c r="L14" s="156">
        <v>76397</v>
      </c>
      <c r="M14" s="156">
        <v>199554</v>
      </c>
      <c r="N14" s="156">
        <v>4749859</v>
      </c>
      <c r="O14" s="156">
        <v>0</v>
      </c>
      <c r="P14" s="156">
        <v>204000</v>
      </c>
      <c r="Q14" s="157">
        <v>47416535</v>
      </c>
    </row>
    <row r="15" spans="2:17" ht="18.75" customHeight="1" x14ac:dyDescent="0.3">
      <c r="B15" s="155" t="s">
        <v>57</v>
      </c>
      <c r="C15" s="156">
        <v>53104564</v>
      </c>
      <c r="D15" s="156">
        <v>4826099</v>
      </c>
      <c r="E15" s="156">
        <v>4826099</v>
      </c>
      <c r="F15" s="156">
        <v>0</v>
      </c>
      <c r="G15" s="156">
        <v>5750013</v>
      </c>
      <c r="H15" s="156">
        <v>6526366</v>
      </c>
      <c r="I15" s="156">
        <v>0</v>
      </c>
      <c r="J15" s="156">
        <v>0</v>
      </c>
      <c r="K15" s="156">
        <v>0</v>
      </c>
      <c r="L15" s="156">
        <v>45571</v>
      </c>
      <c r="M15" s="156">
        <v>214982</v>
      </c>
      <c r="N15" s="156">
        <v>4753848</v>
      </c>
      <c r="O15" s="156">
        <v>41222</v>
      </c>
      <c r="P15" s="156">
        <v>421544</v>
      </c>
      <c r="Q15" s="157">
        <v>55434826</v>
      </c>
    </row>
    <row r="16" spans="2:17" ht="18.75" customHeight="1" x14ac:dyDescent="0.3">
      <c r="B16" s="155" t="s">
        <v>58</v>
      </c>
      <c r="C16" s="156">
        <v>29383511</v>
      </c>
      <c r="D16" s="156">
        <v>4854067</v>
      </c>
      <c r="E16" s="156">
        <v>4854067</v>
      </c>
      <c r="F16" s="156">
        <v>0</v>
      </c>
      <c r="G16" s="156">
        <v>2646583</v>
      </c>
      <c r="H16" s="156">
        <v>2643307</v>
      </c>
      <c r="I16" s="156">
        <v>0</v>
      </c>
      <c r="J16" s="156">
        <v>0</v>
      </c>
      <c r="K16" s="156">
        <v>0</v>
      </c>
      <c r="L16" s="156">
        <v>74946</v>
      </c>
      <c r="M16" s="156">
        <v>130605</v>
      </c>
      <c r="N16" s="156">
        <v>2807533</v>
      </c>
      <c r="O16" s="156">
        <v>0</v>
      </c>
      <c r="P16" s="156">
        <v>0</v>
      </c>
      <c r="Q16" s="157">
        <v>34196252</v>
      </c>
    </row>
    <row r="17" spans="2:19" ht="18.75" customHeight="1" x14ac:dyDescent="0.3">
      <c r="B17" s="155" t="s">
        <v>131</v>
      </c>
      <c r="C17" s="156">
        <v>604306</v>
      </c>
      <c r="D17" s="156">
        <v>342799</v>
      </c>
      <c r="E17" s="156">
        <v>342799</v>
      </c>
      <c r="F17" s="156">
        <v>0</v>
      </c>
      <c r="G17" s="156">
        <v>85549</v>
      </c>
      <c r="H17" s="156">
        <v>85549</v>
      </c>
      <c r="I17" s="156">
        <v>0</v>
      </c>
      <c r="J17" s="156">
        <v>0</v>
      </c>
      <c r="K17" s="156">
        <v>0</v>
      </c>
      <c r="L17" s="156">
        <v>0</v>
      </c>
      <c r="M17" s="156">
        <v>1702</v>
      </c>
      <c r="N17" s="156">
        <v>74443</v>
      </c>
      <c r="O17" s="156">
        <v>0</v>
      </c>
      <c r="P17" s="156">
        <v>0</v>
      </c>
      <c r="Q17" s="157">
        <v>934297</v>
      </c>
    </row>
    <row r="18" spans="2:19"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9" ht="18.75" customHeight="1" x14ac:dyDescent="0.3">
      <c r="B19" s="155" t="s">
        <v>136</v>
      </c>
      <c r="C19" s="162">
        <v>8659298</v>
      </c>
      <c r="D19" s="156">
        <v>198392</v>
      </c>
      <c r="E19" s="156">
        <v>198392</v>
      </c>
      <c r="F19" s="156">
        <v>0</v>
      </c>
      <c r="G19" s="156">
        <v>1349864</v>
      </c>
      <c r="H19" s="156">
        <v>1349864</v>
      </c>
      <c r="I19" s="156">
        <v>0</v>
      </c>
      <c r="J19" s="156">
        <v>0</v>
      </c>
      <c r="K19" s="156">
        <v>0</v>
      </c>
      <c r="L19" s="156">
        <v>15383</v>
      </c>
      <c r="M19" s="156">
        <v>270718</v>
      </c>
      <c r="N19" s="156">
        <v>324464</v>
      </c>
      <c r="O19" s="156">
        <v>0</v>
      </c>
      <c r="P19" s="156">
        <v>0</v>
      </c>
      <c r="Q19" s="157">
        <v>7546190</v>
      </c>
    </row>
    <row r="20" spans="2:19" ht="18.75" customHeight="1" x14ac:dyDescent="0.3">
      <c r="B20" s="155" t="s">
        <v>35</v>
      </c>
      <c r="C20" s="162">
        <v>2461193</v>
      </c>
      <c r="D20" s="156">
        <v>167357</v>
      </c>
      <c r="E20" s="156">
        <v>167357</v>
      </c>
      <c r="F20" s="156">
        <v>0</v>
      </c>
      <c r="G20" s="156">
        <v>209870</v>
      </c>
      <c r="H20" s="156">
        <v>208790</v>
      </c>
      <c r="I20" s="156">
        <v>0</v>
      </c>
      <c r="J20" s="156">
        <v>0</v>
      </c>
      <c r="K20" s="156">
        <v>0</v>
      </c>
      <c r="L20" s="156">
        <v>357</v>
      </c>
      <c r="M20" s="156">
        <v>8359</v>
      </c>
      <c r="N20" s="156">
        <v>99733</v>
      </c>
      <c r="O20" s="156">
        <v>0</v>
      </c>
      <c r="P20" s="156">
        <v>0</v>
      </c>
      <c r="Q20" s="157">
        <v>2510777</v>
      </c>
    </row>
    <row r="21" spans="2:19" ht="18.75" customHeight="1" x14ac:dyDescent="0.3">
      <c r="B21" s="155" t="s">
        <v>191</v>
      </c>
      <c r="C21" s="162">
        <v>0</v>
      </c>
      <c r="D21" s="156">
        <v>0</v>
      </c>
      <c r="E21" s="156">
        <v>0</v>
      </c>
      <c r="F21" s="156">
        <v>0</v>
      </c>
      <c r="G21" s="156">
        <v>0</v>
      </c>
      <c r="H21" s="156">
        <v>0</v>
      </c>
      <c r="I21" s="156">
        <v>0</v>
      </c>
      <c r="J21" s="156">
        <v>0</v>
      </c>
      <c r="K21" s="156">
        <v>0</v>
      </c>
      <c r="L21" s="156">
        <v>0</v>
      </c>
      <c r="M21" s="156">
        <v>0</v>
      </c>
      <c r="N21" s="156">
        <v>0</v>
      </c>
      <c r="O21" s="156">
        <v>0</v>
      </c>
      <c r="P21" s="156">
        <v>0</v>
      </c>
      <c r="Q21" s="157">
        <v>0</v>
      </c>
    </row>
    <row r="22" spans="2:19" ht="18.75" customHeight="1" x14ac:dyDescent="0.3">
      <c r="B22" s="155" t="s">
        <v>59</v>
      </c>
      <c r="C22" s="162">
        <v>0</v>
      </c>
      <c r="D22" s="156">
        <v>0</v>
      </c>
      <c r="E22" s="156">
        <v>0</v>
      </c>
      <c r="F22" s="156">
        <v>0</v>
      </c>
      <c r="G22" s="156">
        <v>0</v>
      </c>
      <c r="H22" s="156">
        <v>0</v>
      </c>
      <c r="I22" s="156">
        <v>0</v>
      </c>
      <c r="J22" s="156">
        <v>0</v>
      </c>
      <c r="K22" s="156">
        <v>0</v>
      </c>
      <c r="L22" s="156">
        <v>0</v>
      </c>
      <c r="M22" s="156">
        <v>0</v>
      </c>
      <c r="N22" s="156">
        <v>0</v>
      </c>
      <c r="O22" s="156">
        <v>0</v>
      </c>
      <c r="P22" s="156">
        <v>0</v>
      </c>
      <c r="Q22" s="157">
        <v>0</v>
      </c>
    </row>
    <row r="23" spans="2:19" ht="18.75" customHeight="1" x14ac:dyDescent="0.3">
      <c r="B23" s="155" t="s">
        <v>60</v>
      </c>
      <c r="C23" s="162">
        <v>1137513</v>
      </c>
      <c r="D23" s="156">
        <v>205803</v>
      </c>
      <c r="E23" s="156">
        <v>205803</v>
      </c>
      <c r="F23" s="156">
        <v>0</v>
      </c>
      <c r="G23" s="156">
        <v>174612</v>
      </c>
      <c r="H23" s="156">
        <v>174612</v>
      </c>
      <c r="I23" s="156">
        <v>0</v>
      </c>
      <c r="J23" s="156">
        <v>0</v>
      </c>
      <c r="K23" s="156">
        <v>0</v>
      </c>
      <c r="L23" s="156">
        <v>5660</v>
      </c>
      <c r="M23" s="156">
        <v>0</v>
      </c>
      <c r="N23" s="156">
        <v>89508</v>
      </c>
      <c r="O23" s="156">
        <v>0</v>
      </c>
      <c r="P23" s="156">
        <v>0</v>
      </c>
      <c r="Q23" s="157">
        <v>1252551</v>
      </c>
    </row>
    <row r="24" spans="2:19" ht="18.75" customHeight="1" x14ac:dyDescent="0.3">
      <c r="B24" s="155" t="s">
        <v>134</v>
      </c>
      <c r="C24" s="162">
        <v>129257</v>
      </c>
      <c r="D24" s="156">
        <v>69791</v>
      </c>
      <c r="E24" s="156">
        <v>69791</v>
      </c>
      <c r="F24" s="156">
        <v>0</v>
      </c>
      <c r="G24" s="156">
        <v>0</v>
      </c>
      <c r="H24" s="156">
        <v>0</v>
      </c>
      <c r="I24" s="156">
        <v>0</v>
      </c>
      <c r="J24" s="156">
        <v>0</v>
      </c>
      <c r="K24" s="156">
        <v>0</v>
      </c>
      <c r="L24" s="156">
        <v>0</v>
      </c>
      <c r="M24" s="156">
        <v>4040</v>
      </c>
      <c r="N24" s="156">
        <v>14754</v>
      </c>
      <c r="O24" s="156">
        <v>0</v>
      </c>
      <c r="P24" s="156">
        <v>0</v>
      </c>
      <c r="Q24" s="157">
        <v>209762</v>
      </c>
    </row>
    <row r="25" spans="2:19" ht="18.75" customHeight="1" x14ac:dyDescent="0.3">
      <c r="B25" s="155" t="s">
        <v>135</v>
      </c>
      <c r="C25" s="162">
        <v>0</v>
      </c>
      <c r="D25" s="156">
        <v>0</v>
      </c>
      <c r="E25" s="156">
        <v>0</v>
      </c>
      <c r="F25" s="156">
        <v>0</v>
      </c>
      <c r="G25" s="156">
        <v>0</v>
      </c>
      <c r="H25" s="156">
        <v>0</v>
      </c>
      <c r="I25" s="156">
        <v>0</v>
      </c>
      <c r="J25" s="156">
        <v>0</v>
      </c>
      <c r="K25" s="156">
        <v>0</v>
      </c>
      <c r="L25" s="156">
        <v>0</v>
      </c>
      <c r="M25" s="156">
        <v>0</v>
      </c>
      <c r="N25" s="156">
        <v>0</v>
      </c>
      <c r="O25" s="156">
        <v>0</v>
      </c>
      <c r="P25" s="156">
        <v>0</v>
      </c>
      <c r="Q25" s="157">
        <v>0</v>
      </c>
    </row>
    <row r="26" spans="2:19" ht="18.75" customHeight="1" x14ac:dyDescent="0.3">
      <c r="B26" s="155" t="s">
        <v>149</v>
      </c>
      <c r="C26" s="162">
        <v>1552645</v>
      </c>
      <c r="D26" s="156">
        <v>867633</v>
      </c>
      <c r="E26" s="156">
        <v>867633</v>
      </c>
      <c r="F26" s="156">
        <v>0</v>
      </c>
      <c r="G26" s="156">
        <v>183580</v>
      </c>
      <c r="H26" s="156">
        <v>183580</v>
      </c>
      <c r="I26" s="156">
        <v>0</v>
      </c>
      <c r="J26" s="156">
        <v>0</v>
      </c>
      <c r="K26" s="156">
        <v>0</v>
      </c>
      <c r="L26" s="156">
        <v>22882</v>
      </c>
      <c r="M26" s="156">
        <v>18625</v>
      </c>
      <c r="N26" s="156">
        <v>168201</v>
      </c>
      <c r="O26" s="156">
        <v>0</v>
      </c>
      <c r="P26" s="156">
        <v>0</v>
      </c>
      <c r="Q26" s="157">
        <v>2363392</v>
      </c>
    </row>
    <row r="27" spans="2:19" ht="18.75" customHeight="1" x14ac:dyDescent="0.3">
      <c r="B27" s="155" t="s">
        <v>61</v>
      </c>
      <c r="C27" s="162">
        <v>1414460</v>
      </c>
      <c r="D27" s="156">
        <v>146386</v>
      </c>
      <c r="E27" s="156">
        <v>146386</v>
      </c>
      <c r="F27" s="156">
        <v>0</v>
      </c>
      <c r="G27" s="156">
        <v>107147</v>
      </c>
      <c r="H27" s="156">
        <v>21424</v>
      </c>
      <c r="I27" s="156">
        <v>0</v>
      </c>
      <c r="J27" s="156">
        <v>0</v>
      </c>
      <c r="K27" s="156">
        <v>0</v>
      </c>
      <c r="L27" s="156">
        <v>1727</v>
      </c>
      <c r="M27" s="156">
        <v>24032</v>
      </c>
      <c r="N27" s="156">
        <v>16626</v>
      </c>
      <c r="O27" s="156">
        <v>0</v>
      </c>
      <c r="P27" s="156">
        <v>0</v>
      </c>
      <c r="Q27" s="157">
        <v>1530289</v>
      </c>
    </row>
    <row r="28" spans="2:19" ht="18.75" customHeight="1" x14ac:dyDescent="0.3">
      <c r="B28" s="155" t="s">
        <v>62</v>
      </c>
      <c r="C28" s="162">
        <v>0</v>
      </c>
      <c r="D28" s="156">
        <v>0</v>
      </c>
      <c r="E28" s="156">
        <v>0</v>
      </c>
      <c r="F28" s="156">
        <v>0</v>
      </c>
      <c r="G28" s="156">
        <v>0</v>
      </c>
      <c r="H28" s="156">
        <v>0</v>
      </c>
      <c r="I28" s="156">
        <v>0</v>
      </c>
      <c r="J28" s="156">
        <v>0</v>
      </c>
      <c r="K28" s="156">
        <v>0</v>
      </c>
      <c r="L28" s="156">
        <v>0</v>
      </c>
      <c r="M28" s="156">
        <v>0</v>
      </c>
      <c r="N28" s="156">
        <v>0</v>
      </c>
      <c r="O28" s="156">
        <v>0</v>
      </c>
      <c r="P28" s="156">
        <v>0</v>
      </c>
      <c r="Q28" s="157">
        <v>0</v>
      </c>
    </row>
    <row r="29" spans="2:19" ht="18.75" customHeight="1" x14ac:dyDescent="0.3">
      <c r="B29" s="155" t="s">
        <v>63</v>
      </c>
      <c r="C29" s="162">
        <v>5926127</v>
      </c>
      <c r="D29" s="156">
        <v>445682</v>
      </c>
      <c r="E29" s="156">
        <v>445682</v>
      </c>
      <c r="F29" s="156">
        <v>0</v>
      </c>
      <c r="G29" s="156">
        <v>434260</v>
      </c>
      <c r="H29" s="156">
        <v>261892</v>
      </c>
      <c r="I29" s="156">
        <v>0</v>
      </c>
      <c r="J29" s="156">
        <v>0</v>
      </c>
      <c r="K29" s="156">
        <v>0</v>
      </c>
      <c r="L29" s="156">
        <v>2021</v>
      </c>
      <c r="M29" s="156">
        <v>0</v>
      </c>
      <c r="N29" s="156">
        <v>329783</v>
      </c>
      <c r="O29" s="156">
        <v>0</v>
      </c>
      <c r="P29" s="156">
        <v>0</v>
      </c>
      <c r="Q29" s="157">
        <v>6437679</v>
      </c>
    </row>
    <row r="30" spans="2:19" ht="18.75" customHeight="1" x14ac:dyDescent="0.3">
      <c r="B30" s="158" t="s">
        <v>45</v>
      </c>
      <c r="C30" s="159">
        <f t="shared" ref="C30:Q30" si="0">SUM(C6:C29)</f>
        <v>217856645</v>
      </c>
      <c r="D30" s="159">
        <f t="shared" si="0"/>
        <v>29587736</v>
      </c>
      <c r="E30" s="159">
        <f t="shared" si="0"/>
        <v>29587736</v>
      </c>
      <c r="F30" s="159">
        <f t="shared" si="0"/>
        <v>0</v>
      </c>
      <c r="G30" s="159">
        <f t="shared" si="0"/>
        <v>21557074</v>
      </c>
      <c r="H30" s="159">
        <f t="shared" si="0"/>
        <v>21770434</v>
      </c>
      <c r="I30" s="159">
        <f t="shared" si="0"/>
        <v>4644302</v>
      </c>
      <c r="J30" s="159">
        <f t="shared" si="0"/>
        <v>0</v>
      </c>
      <c r="K30" s="159">
        <f t="shared" si="0"/>
        <v>0</v>
      </c>
      <c r="L30" s="159">
        <f t="shared" si="0"/>
        <v>329355</v>
      </c>
      <c r="M30" s="159">
        <f t="shared" si="0"/>
        <v>1494210</v>
      </c>
      <c r="N30" s="159">
        <f t="shared" si="0"/>
        <v>19938939</v>
      </c>
      <c r="O30" s="159">
        <f t="shared" si="0"/>
        <v>83640</v>
      </c>
      <c r="P30" s="159">
        <f t="shared" si="0"/>
        <v>645739</v>
      </c>
      <c r="Q30" s="159">
        <f t="shared" si="0"/>
        <v>238415642</v>
      </c>
      <c r="R30" s="160"/>
      <c r="S30" s="160"/>
    </row>
    <row r="31" spans="2:19" ht="18.75" customHeight="1" x14ac:dyDescent="0.3">
      <c r="B31" s="290" t="s">
        <v>46</v>
      </c>
      <c r="C31" s="291"/>
      <c r="D31" s="291"/>
      <c r="E31" s="291"/>
      <c r="F31" s="291"/>
      <c r="G31" s="291"/>
      <c r="H31" s="291"/>
      <c r="I31" s="291"/>
      <c r="J31" s="291"/>
      <c r="K31" s="291"/>
      <c r="L31" s="291"/>
      <c r="M31" s="291"/>
      <c r="N31" s="291"/>
      <c r="O31" s="291"/>
      <c r="P31" s="291"/>
      <c r="Q31" s="292"/>
    </row>
    <row r="32" spans="2:19"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93" t="s">
        <v>50</v>
      </c>
      <c r="C36" s="293"/>
      <c r="D36" s="293"/>
      <c r="E36" s="293"/>
      <c r="F36" s="293"/>
      <c r="G36" s="293"/>
      <c r="H36" s="293"/>
      <c r="I36" s="293"/>
      <c r="J36" s="293"/>
      <c r="K36" s="293"/>
      <c r="L36" s="293"/>
      <c r="M36" s="293"/>
      <c r="N36" s="293"/>
      <c r="O36" s="293"/>
      <c r="P36" s="293"/>
      <c r="Q36" s="293"/>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row>
  </sheetData>
  <mergeCells count="4">
    <mergeCell ref="B3:Q3"/>
    <mergeCell ref="B5:Q5"/>
    <mergeCell ref="B31:Q31"/>
    <mergeCell ref="B36:Q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3"/>
  <sheetViews>
    <sheetView showGridLines="0" topLeftCell="A29" zoomScale="80" zoomScaleNormal="80" workbookViewId="0">
      <selection activeCell="B41" sqref="B41"/>
    </sheetView>
  </sheetViews>
  <sheetFormatPr defaultColWidth="16.54296875" defaultRowHeight="18" customHeight="1" x14ac:dyDescent="0.35"/>
  <cols>
    <col min="1" max="1" width="16.54296875" style="122"/>
    <col min="2" max="2" width="45.453125" style="122" bestFit="1" customWidth="1"/>
    <col min="3" max="3" width="18.54296875" style="122" customWidth="1"/>
    <col min="4" max="4" width="21" style="122" customWidth="1"/>
    <col min="5" max="16" width="18.54296875" style="122" customWidth="1"/>
    <col min="17" max="17" width="18.54296875" style="1" customWidth="1"/>
    <col min="18" max="16384" width="16.54296875" style="122"/>
  </cols>
  <sheetData>
    <row r="2" spans="1:17" ht="18" customHeight="1" x14ac:dyDescent="0.35">
      <c r="B2" s="2"/>
      <c r="C2" s="2"/>
      <c r="D2" s="2"/>
      <c r="E2" s="2"/>
      <c r="F2" s="2"/>
      <c r="G2" s="2"/>
      <c r="H2" s="2"/>
      <c r="I2" s="2"/>
      <c r="J2" s="2"/>
      <c r="K2" s="2"/>
      <c r="L2" s="2"/>
      <c r="M2" s="2"/>
      <c r="N2" s="2"/>
      <c r="O2" s="2"/>
      <c r="P2" s="2"/>
      <c r="Q2" s="6"/>
    </row>
    <row r="3" spans="1:17" ht="25.5" customHeight="1" x14ac:dyDescent="0.35">
      <c r="B3" s="288" t="s">
        <v>280</v>
      </c>
      <c r="C3" s="288"/>
      <c r="D3" s="288"/>
      <c r="E3" s="288"/>
      <c r="F3" s="288"/>
      <c r="G3" s="288"/>
      <c r="H3" s="288"/>
      <c r="I3" s="288"/>
      <c r="J3" s="288"/>
      <c r="K3" s="288"/>
      <c r="L3" s="288"/>
      <c r="M3" s="288"/>
      <c r="N3" s="288"/>
      <c r="O3" s="288"/>
      <c r="P3" s="288"/>
      <c r="Q3" s="288"/>
    </row>
    <row r="4" spans="1:17" s="123" customFormat="1" ht="28.5" x14ac:dyDescent="0.35">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1:17" ht="29.25" customHeight="1" x14ac:dyDescent="0.35">
      <c r="A5" s="123"/>
      <c r="B5" s="280" t="s">
        <v>16</v>
      </c>
      <c r="C5" s="281"/>
      <c r="D5" s="281"/>
      <c r="E5" s="281"/>
      <c r="F5" s="281"/>
      <c r="G5" s="281"/>
      <c r="H5" s="281"/>
      <c r="I5" s="281"/>
      <c r="J5" s="281"/>
      <c r="K5" s="281"/>
      <c r="L5" s="281"/>
      <c r="M5" s="281"/>
      <c r="N5" s="281"/>
      <c r="O5" s="281"/>
      <c r="P5" s="281"/>
      <c r="Q5" s="282"/>
    </row>
    <row r="6" spans="1:17" ht="29.25" customHeight="1" x14ac:dyDescent="0.35">
      <c r="A6" s="123"/>
      <c r="B6" s="7" t="s">
        <v>256</v>
      </c>
      <c r="C6" s="125">
        <f>'APPENDIX 5'!C6+'APPENDIX 6'!C6+'APPENDIX 7'!C6+'APPENDIX 8'!C6+'APPENDIX 9'!C6+'APPENDIX 10'!C6+'APPENDIX 11'!C6</f>
        <v>314168</v>
      </c>
      <c r="D6" s="125">
        <f>'APPENDIX 5'!D6+'APPENDIX 6'!D6+'APPENDIX 7'!D6+'APPENDIX 8'!D6+'APPENDIX 9'!D6+'APPENDIX 10'!D6+'APPENDIX 11'!D6</f>
        <v>3603745</v>
      </c>
      <c r="E6" s="125">
        <f>'APPENDIX 5'!E6+'APPENDIX 6'!E6+'APPENDIX 7'!E6+'APPENDIX 8'!E6+'APPENDIX 9'!E6+'APPENDIX 10'!E6+'APPENDIX 11'!E6</f>
        <v>2815726</v>
      </c>
      <c r="F6" s="125">
        <f>'APPENDIX 5'!F6+'APPENDIX 6'!F6+'APPENDIX 7'!F6+'APPENDIX 8'!F6+'APPENDIX 9'!F6+'APPENDIX 10'!F6+'APPENDIX 11'!F6</f>
        <v>0</v>
      </c>
      <c r="G6" s="125">
        <f>'APPENDIX 5'!G6+'APPENDIX 6'!G6+'APPENDIX 7'!G6+'APPENDIX 8'!G6+'APPENDIX 9'!G6+'APPENDIX 10'!G6+'APPENDIX 11'!G6</f>
        <v>1644594</v>
      </c>
      <c r="H6" s="125">
        <f>'APPENDIX 5'!H6+'APPENDIX 6'!H6+'APPENDIX 7'!H6+'APPENDIX 8'!H6+'APPENDIX 9'!H6+'APPENDIX 10'!H6+'APPENDIX 11'!H6</f>
        <v>2298320</v>
      </c>
      <c r="I6" s="125">
        <f>'APPENDIX 5'!I6+'APPENDIX 6'!I6+'APPENDIX 7'!I6+'APPENDIX 8'!I6+'APPENDIX 9'!I6+'APPENDIX 10'!I6+'APPENDIX 11'!I6</f>
        <v>0</v>
      </c>
      <c r="J6" s="125">
        <f>'APPENDIX 5'!J6+'APPENDIX 6'!J6+'APPENDIX 7'!J6+'APPENDIX 8'!J6+'APPENDIX 9'!J6+'APPENDIX 10'!J6+'APPENDIX 11'!J6</f>
        <v>0</v>
      </c>
      <c r="K6" s="125">
        <f>'APPENDIX 5'!K6+'APPENDIX 6'!K6+'APPENDIX 7'!K6+'APPENDIX 8'!K6+'APPENDIX 9'!K6+'APPENDIX 10'!K6+'APPENDIX 11'!K6</f>
        <v>0</v>
      </c>
      <c r="L6" s="125">
        <f>'APPENDIX 5'!L6+'APPENDIX 6'!L6+'APPENDIX 7'!L6+'APPENDIX 8'!L6+'APPENDIX 9'!L6+'APPENDIX 10'!L6+'APPENDIX 11'!L6</f>
        <v>462342</v>
      </c>
      <c r="M6" s="125">
        <f>'APPENDIX 5'!M6+'APPENDIX 6'!M6+'APPENDIX 7'!M6+'APPENDIX 8'!M6+'APPENDIX 9'!M6+'APPENDIX 10'!M6+'APPENDIX 11'!M6</f>
        <v>394150</v>
      </c>
      <c r="N6" s="125">
        <f>'APPENDIX 5'!N6+'APPENDIX 6'!N6+'APPENDIX 7'!N6+'APPENDIX 8'!N6+'APPENDIX 9'!N6+'APPENDIX 10'!N6+'APPENDIX 11'!N6</f>
        <v>443038</v>
      </c>
      <c r="O6" s="125">
        <f>'APPENDIX 5'!O6+'APPENDIX 6'!O6+'APPENDIX 7'!O6+'APPENDIX 8'!O6+'APPENDIX 9'!O6+'APPENDIX 10'!O6+'APPENDIX 11'!O6</f>
        <v>0</v>
      </c>
      <c r="P6" s="125">
        <f>'APPENDIX 5'!P6+'APPENDIX 6'!P6+'APPENDIX 7'!P6+'APPENDIX 8'!P6+'APPENDIX 9'!P6+'APPENDIX 10'!P6+'APPENDIX 11'!P6</f>
        <v>72807</v>
      </c>
      <c r="Q6" s="126">
        <f>'APPENDIX 5'!Q6+'APPENDIX 6'!Q6+'APPENDIX 7'!Q6+'APPENDIX 8'!Q6+'APPENDIX 9'!Q6+'APPENDIX 10'!Q6+'APPENDIX 11'!Q6</f>
        <v>345311</v>
      </c>
    </row>
    <row r="7" spans="1:17" ht="29.25" customHeight="1" x14ac:dyDescent="0.35">
      <c r="A7" s="123"/>
      <c r="B7" s="4" t="s">
        <v>51</v>
      </c>
      <c r="C7" s="125">
        <f>'APPENDIX 5'!C7+'APPENDIX 6'!C7+'APPENDIX 7'!C7+'APPENDIX 8'!C7+'APPENDIX 9'!C7+'APPENDIX 10'!C7+'APPENDIX 11'!C7</f>
        <v>5697847</v>
      </c>
      <c r="D7" s="125">
        <f>'APPENDIX 5'!D7+'APPENDIX 6'!D7+'APPENDIX 7'!D7+'APPENDIX 8'!D7+'APPENDIX 9'!D7+'APPENDIX 10'!D7+'APPENDIX 11'!D7</f>
        <v>2336975</v>
      </c>
      <c r="E7" s="125">
        <f>'APPENDIX 5'!E7+'APPENDIX 6'!E7+'APPENDIX 7'!E7+'APPENDIX 8'!E7+'APPENDIX 9'!E7+'APPENDIX 10'!E7+'APPENDIX 11'!E7</f>
        <v>1891257</v>
      </c>
      <c r="F7" s="125">
        <f>'APPENDIX 5'!F7+'APPENDIX 6'!F7+'APPENDIX 7'!F7+'APPENDIX 8'!F7+'APPENDIX 9'!F7+'APPENDIX 10'!F7+'APPENDIX 11'!F7</f>
        <v>0</v>
      </c>
      <c r="G7" s="125">
        <f>'APPENDIX 5'!G7+'APPENDIX 6'!G7+'APPENDIX 7'!G7+'APPENDIX 8'!G7+'APPENDIX 9'!G7+'APPENDIX 10'!G7+'APPENDIX 11'!G7</f>
        <v>1137659</v>
      </c>
      <c r="H7" s="125">
        <f>'APPENDIX 5'!H7+'APPENDIX 6'!H7+'APPENDIX 7'!H7+'APPENDIX 8'!H7+'APPENDIX 9'!H7+'APPENDIX 10'!H7+'APPENDIX 11'!H7</f>
        <v>1180879</v>
      </c>
      <c r="I7" s="125">
        <f>'APPENDIX 5'!I7+'APPENDIX 6'!I7+'APPENDIX 7'!I7+'APPENDIX 8'!I7+'APPENDIX 9'!I7+'APPENDIX 10'!I7+'APPENDIX 11'!I7</f>
        <v>0</v>
      </c>
      <c r="J7" s="125">
        <f>'APPENDIX 5'!J7+'APPENDIX 6'!J7+'APPENDIX 7'!J7+'APPENDIX 8'!J7+'APPENDIX 9'!J7+'APPENDIX 10'!J7+'APPENDIX 11'!J7</f>
        <v>0</v>
      </c>
      <c r="K7" s="125">
        <f>'APPENDIX 5'!K7+'APPENDIX 6'!K7+'APPENDIX 7'!K7+'APPENDIX 8'!K7+'APPENDIX 9'!K7+'APPENDIX 10'!K7+'APPENDIX 11'!K7</f>
        <v>62234</v>
      </c>
      <c r="L7" s="125">
        <f>'APPENDIX 5'!L7+'APPENDIX 6'!L7+'APPENDIX 7'!L7+'APPENDIX 8'!L7+'APPENDIX 9'!L7+'APPENDIX 10'!L7+'APPENDIX 11'!L7</f>
        <v>159317</v>
      </c>
      <c r="M7" s="125">
        <f>'APPENDIX 5'!M7+'APPENDIX 6'!M7+'APPENDIX 7'!M7+'APPENDIX 8'!M7+'APPENDIX 9'!M7+'APPENDIX 10'!M7+'APPENDIX 11'!M7</f>
        <v>196796</v>
      </c>
      <c r="N7" s="125">
        <f>'APPENDIX 5'!N7+'APPENDIX 6'!N7+'APPENDIX 7'!N7+'APPENDIX 8'!N7+'APPENDIX 9'!N7+'APPENDIX 10'!N7+'APPENDIX 11'!N7</f>
        <v>523397</v>
      </c>
      <c r="O7" s="125">
        <f>'APPENDIX 5'!O7+'APPENDIX 6'!O7+'APPENDIX 7'!O7+'APPENDIX 8'!O7+'APPENDIX 9'!O7+'APPENDIX 10'!O7+'APPENDIX 11'!O7</f>
        <v>17667</v>
      </c>
      <c r="P7" s="125">
        <f>'APPENDIX 5'!P7+'APPENDIX 6'!P7+'APPENDIX 7'!P7+'APPENDIX 8'!P7+'APPENDIX 9'!P7+'APPENDIX 10'!P7+'APPENDIX 11'!P7</f>
        <v>27350</v>
      </c>
      <c r="Q7" s="126">
        <f>'APPENDIX 5'!Q7+'APPENDIX 6'!Q7+'APPENDIX 7'!Q7+'APPENDIX 8'!Q7+'APPENDIX 9'!Q7+'APPENDIX 10'!Q7+'APPENDIX 11'!Q7</f>
        <v>6468258</v>
      </c>
    </row>
    <row r="8" spans="1:17" ht="29.25" customHeight="1" x14ac:dyDescent="0.35">
      <c r="A8" s="123"/>
      <c r="B8" s="4" t="s">
        <v>148</v>
      </c>
      <c r="C8" s="125">
        <f>'APPENDIX 5'!C8+'APPENDIX 6'!C8+'APPENDIX 7'!C8+'APPENDIX 8'!C8+'APPENDIX 9'!C8+'APPENDIX 10'!C8+'APPENDIX 11'!C8</f>
        <v>92510455</v>
      </c>
      <c r="D8" s="125">
        <f>'APPENDIX 5'!D8+'APPENDIX 6'!D8+'APPENDIX 7'!D8+'APPENDIX 8'!D8+'APPENDIX 9'!D8+'APPENDIX 10'!D8+'APPENDIX 11'!D8</f>
        <v>19919881</v>
      </c>
      <c r="E8" s="125">
        <f>'APPENDIX 5'!E8+'APPENDIX 6'!E8+'APPENDIX 7'!E8+'APPENDIX 8'!E8+'APPENDIX 9'!E8+'APPENDIX 10'!E8+'APPENDIX 11'!E8</f>
        <v>18988759</v>
      </c>
      <c r="F8" s="125">
        <f>'APPENDIX 5'!F8+'APPENDIX 6'!F8+'APPENDIX 7'!F8+'APPENDIX 8'!F8+'APPENDIX 9'!F8+'APPENDIX 10'!F8+'APPENDIX 11'!F8</f>
        <v>13715</v>
      </c>
      <c r="G8" s="125">
        <f>'APPENDIX 5'!G8+'APPENDIX 6'!G8+'APPENDIX 7'!G8+'APPENDIX 8'!G8+'APPENDIX 9'!G8+'APPENDIX 10'!G8+'APPENDIX 11'!G8</f>
        <v>13546077</v>
      </c>
      <c r="H8" s="125">
        <f>'APPENDIX 5'!H8+'APPENDIX 6'!H8+'APPENDIX 7'!H8+'APPENDIX 8'!H8+'APPENDIX 9'!H8+'APPENDIX 10'!H8+'APPENDIX 11'!H8</f>
        <v>10145820</v>
      </c>
      <c r="I8" s="125">
        <f>'APPENDIX 5'!I8+'APPENDIX 6'!I8+'APPENDIX 7'!I8+'APPENDIX 8'!I8+'APPENDIX 9'!I8+'APPENDIX 10'!I8+'APPENDIX 11'!I8</f>
        <v>1356279</v>
      </c>
      <c r="J8" s="125">
        <f>'APPENDIX 5'!J8+'APPENDIX 6'!J8+'APPENDIX 7'!J8+'APPENDIX 8'!J8+'APPENDIX 9'!J8+'APPENDIX 10'!J8+'APPENDIX 11'!J8</f>
        <v>1778363</v>
      </c>
      <c r="K8" s="125">
        <f>'APPENDIX 5'!K8+'APPENDIX 6'!K8+'APPENDIX 7'!K8+'APPENDIX 8'!K8+'APPENDIX 9'!K8+'APPENDIX 10'!K8+'APPENDIX 11'!K8</f>
        <v>892586</v>
      </c>
      <c r="L8" s="125">
        <f>'APPENDIX 5'!L8+'APPENDIX 6'!L8+'APPENDIX 7'!L8+'APPENDIX 8'!L8+'APPENDIX 9'!L8+'APPENDIX 10'!L8+'APPENDIX 11'!L8</f>
        <v>956700</v>
      </c>
      <c r="M8" s="125">
        <f>'APPENDIX 5'!M8+'APPENDIX 6'!M8+'APPENDIX 7'!M8+'APPENDIX 8'!M8+'APPENDIX 9'!M8+'APPENDIX 10'!M8+'APPENDIX 11'!M8</f>
        <v>2677992</v>
      </c>
      <c r="N8" s="125">
        <f>'APPENDIX 5'!N8+'APPENDIX 6'!N8+'APPENDIX 7'!N8+'APPENDIX 8'!N8+'APPENDIX 9'!N8+'APPENDIX 10'!N8+'APPENDIX 11'!N8</f>
        <v>8130598</v>
      </c>
      <c r="O8" s="125">
        <f>'APPENDIX 5'!O8+'APPENDIX 6'!O8+'APPENDIX 7'!O8+'APPENDIX 8'!O8+'APPENDIX 9'!O8+'APPENDIX 10'!O8+'APPENDIX 11'!O8</f>
        <v>117394</v>
      </c>
      <c r="P8" s="125">
        <f>'APPENDIX 5'!P8+'APPENDIX 6'!P8+'APPENDIX 7'!P8+'APPENDIX 8'!P8+'APPENDIX 9'!P8+'APPENDIX 10'!P8+'APPENDIX 11'!P8</f>
        <v>1231746</v>
      </c>
      <c r="Q8" s="126">
        <f>'APPENDIX 5'!Q8+'APPENDIX 6'!Q8+'APPENDIX 7'!Q8+'APPENDIX 8'!Q8+'APPENDIX 9'!Q8+'APPENDIX 10'!Q8+'APPENDIX 11'!Q8</f>
        <v>100486646</v>
      </c>
    </row>
    <row r="9" spans="1:17" ht="29.25" customHeight="1" x14ac:dyDescent="0.35">
      <c r="A9" s="123"/>
      <c r="B9" s="4" t="s">
        <v>52</v>
      </c>
      <c r="C9" s="125">
        <f>'APPENDIX 5'!C9+'APPENDIX 6'!C9+'APPENDIX 7'!C9+'APPENDIX 8'!C9+'APPENDIX 9'!C9+'APPENDIX 10'!C9+'APPENDIX 11'!C9</f>
        <v>536741</v>
      </c>
      <c r="D9" s="125">
        <f>'APPENDIX 5'!D9+'APPENDIX 6'!D9+'APPENDIX 7'!D9+'APPENDIX 8'!D9+'APPENDIX 9'!D9+'APPENDIX 10'!D9+'APPENDIX 11'!D9</f>
        <v>351319</v>
      </c>
      <c r="E9" s="125">
        <f>'APPENDIX 5'!E9+'APPENDIX 6'!E9+'APPENDIX 7'!E9+'APPENDIX 8'!E9+'APPENDIX 9'!E9+'APPENDIX 10'!E9+'APPENDIX 11'!E9</f>
        <v>308377</v>
      </c>
      <c r="F9" s="125">
        <f>'APPENDIX 5'!F9+'APPENDIX 6'!F9+'APPENDIX 7'!F9+'APPENDIX 8'!F9+'APPENDIX 9'!F9+'APPENDIX 10'!F9+'APPENDIX 11'!F9</f>
        <v>0</v>
      </c>
      <c r="G9" s="125">
        <f>'APPENDIX 5'!G9+'APPENDIX 6'!G9+'APPENDIX 7'!G9+'APPENDIX 8'!G9+'APPENDIX 9'!G9+'APPENDIX 10'!G9+'APPENDIX 11'!G9</f>
        <v>142603</v>
      </c>
      <c r="H9" s="125">
        <f>'APPENDIX 5'!H9+'APPENDIX 6'!H9+'APPENDIX 7'!H9+'APPENDIX 8'!H9+'APPENDIX 9'!H9+'APPENDIX 10'!H9+'APPENDIX 11'!H9</f>
        <v>93979</v>
      </c>
      <c r="I9" s="125">
        <f>'APPENDIX 5'!I9+'APPENDIX 6'!I9+'APPENDIX 7'!I9+'APPENDIX 8'!I9+'APPENDIX 9'!I9+'APPENDIX 10'!I9+'APPENDIX 11'!I9</f>
        <v>0</v>
      </c>
      <c r="J9" s="125">
        <f>'APPENDIX 5'!J9+'APPENDIX 6'!J9+'APPENDIX 7'!J9+'APPENDIX 8'!J9+'APPENDIX 9'!J9+'APPENDIX 10'!J9+'APPENDIX 11'!J9</f>
        <v>0</v>
      </c>
      <c r="K9" s="125">
        <f>'APPENDIX 5'!K9+'APPENDIX 6'!K9+'APPENDIX 7'!K9+'APPENDIX 8'!K9+'APPENDIX 9'!K9+'APPENDIX 10'!K9+'APPENDIX 11'!K9</f>
        <v>88135</v>
      </c>
      <c r="L9" s="125">
        <f>'APPENDIX 5'!L9+'APPENDIX 6'!L9+'APPENDIX 7'!L9+'APPENDIX 8'!L9+'APPENDIX 9'!L9+'APPENDIX 10'!L9+'APPENDIX 11'!L9</f>
        <v>23366</v>
      </c>
      <c r="M9" s="125">
        <f>'APPENDIX 5'!M9+'APPENDIX 6'!M9+'APPENDIX 7'!M9+'APPENDIX 8'!M9+'APPENDIX 9'!M9+'APPENDIX 10'!M9+'APPENDIX 11'!M9</f>
        <v>116840</v>
      </c>
      <c r="N9" s="125">
        <f>'APPENDIX 5'!N9+'APPENDIX 6'!N9+'APPENDIX 7'!N9+'APPENDIX 8'!N9+'APPENDIX 9'!N9+'APPENDIX 10'!N9+'APPENDIX 11'!N9</f>
        <v>61496</v>
      </c>
      <c r="O9" s="125">
        <f>'APPENDIX 5'!O9+'APPENDIX 6'!O9+'APPENDIX 7'!O9+'APPENDIX 8'!O9+'APPENDIX 9'!O9+'APPENDIX 10'!O9+'APPENDIX 11'!O9</f>
        <v>0</v>
      </c>
      <c r="P9" s="125">
        <f>'APPENDIX 5'!P9+'APPENDIX 6'!P9+'APPENDIX 7'!P9+'APPENDIX 8'!P9+'APPENDIX 9'!P9+'APPENDIX 10'!P9+'APPENDIX 11'!P9</f>
        <v>0</v>
      </c>
      <c r="Q9" s="126">
        <f>'APPENDIX 5'!Q9+'APPENDIX 6'!Q9+'APPENDIX 7'!Q9+'APPENDIX 8'!Q9+'APPENDIX 9'!Q9+'APPENDIX 10'!Q9+'APPENDIX 11'!Q9</f>
        <v>584294</v>
      </c>
    </row>
    <row r="10" spans="1:17" ht="29.25" customHeight="1" x14ac:dyDescent="0.35">
      <c r="A10" s="123"/>
      <c r="B10" s="4" t="s">
        <v>53</v>
      </c>
      <c r="C10" s="125">
        <f>'APPENDIX 5'!C10+'APPENDIX 6'!C10+'APPENDIX 7'!C10+'APPENDIX 8'!C10+'APPENDIX 9'!C10+'APPENDIX 10'!C10+'APPENDIX 11'!C10</f>
        <v>4965556</v>
      </c>
      <c r="D10" s="125">
        <f>'APPENDIX 5'!D10+'APPENDIX 6'!D10+'APPENDIX 7'!D10+'APPENDIX 8'!D10+'APPENDIX 9'!D10+'APPENDIX 10'!D10+'APPENDIX 11'!D10</f>
        <v>5186229</v>
      </c>
      <c r="E10" s="125">
        <f>'APPENDIX 5'!E10+'APPENDIX 6'!E10+'APPENDIX 7'!E10+'APPENDIX 8'!E10+'APPENDIX 9'!E10+'APPENDIX 10'!E10+'APPENDIX 11'!E10</f>
        <v>3913001</v>
      </c>
      <c r="F10" s="125">
        <f>'APPENDIX 5'!F10+'APPENDIX 6'!F10+'APPENDIX 7'!F10+'APPENDIX 8'!F10+'APPENDIX 9'!F10+'APPENDIX 10'!F10+'APPENDIX 11'!F10</f>
        <v>0</v>
      </c>
      <c r="G10" s="125">
        <f>'APPENDIX 5'!G10+'APPENDIX 6'!G10+'APPENDIX 7'!G10+'APPENDIX 8'!G10+'APPENDIX 9'!G10+'APPENDIX 10'!G10+'APPENDIX 11'!G10</f>
        <v>2519564</v>
      </c>
      <c r="H10" s="125">
        <f>'APPENDIX 5'!H10+'APPENDIX 6'!H10+'APPENDIX 7'!H10+'APPENDIX 8'!H10+'APPENDIX 9'!H10+'APPENDIX 10'!H10+'APPENDIX 11'!H10</f>
        <v>3233578</v>
      </c>
      <c r="I10" s="125">
        <f>'APPENDIX 5'!I10+'APPENDIX 6'!I10+'APPENDIX 7'!I10+'APPENDIX 8'!I10+'APPENDIX 9'!I10+'APPENDIX 10'!I10+'APPENDIX 11'!I10</f>
        <v>0</v>
      </c>
      <c r="J10" s="125">
        <f>'APPENDIX 5'!J10+'APPENDIX 6'!J10+'APPENDIX 7'!J10+'APPENDIX 8'!J10+'APPENDIX 9'!J10+'APPENDIX 10'!J10+'APPENDIX 11'!J10</f>
        <v>0</v>
      </c>
      <c r="K10" s="125">
        <f>'APPENDIX 5'!K10+'APPENDIX 6'!K10+'APPENDIX 7'!K10+'APPENDIX 8'!K10+'APPENDIX 9'!K10+'APPENDIX 10'!K10+'APPENDIX 11'!K10</f>
        <v>0</v>
      </c>
      <c r="L10" s="125">
        <f>'APPENDIX 5'!L10+'APPENDIX 6'!L10+'APPENDIX 7'!L10+'APPENDIX 8'!L10+'APPENDIX 9'!L10+'APPENDIX 10'!L10+'APPENDIX 11'!L10</f>
        <v>88536</v>
      </c>
      <c r="M10" s="125">
        <f>'APPENDIX 5'!M10+'APPENDIX 6'!M10+'APPENDIX 7'!M10+'APPENDIX 8'!M10+'APPENDIX 9'!M10+'APPENDIX 10'!M10+'APPENDIX 11'!M10</f>
        <v>909568</v>
      </c>
      <c r="N10" s="125">
        <f>'APPENDIX 5'!N10+'APPENDIX 6'!N10+'APPENDIX 7'!N10+'APPENDIX 8'!N10+'APPENDIX 9'!N10+'APPENDIX 10'!N10+'APPENDIX 11'!N10</f>
        <v>674050</v>
      </c>
      <c r="O10" s="125">
        <f>'APPENDIX 5'!O10+'APPENDIX 6'!O10+'APPENDIX 7'!O10+'APPENDIX 8'!O10+'APPENDIX 9'!O10+'APPENDIX 10'!O10+'APPENDIX 11'!O10</f>
        <v>0</v>
      </c>
      <c r="P10" s="125">
        <f>'APPENDIX 5'!P10+'APPENDIX 6'!P10+'APPENDIX 7'!P10+'APPENDIX 8'!P10+'APPENDIX 9'!P10+'APPENDIX 10'!P10+'APPENDIX 11'!P10</f>
        <v>0</v>
      </c>
      <c r="Q10" s="126">
        <f>'APPENDIX 5'!Q10+'APPENDIX 6'!Q10+'APPENDIX 7'!Q10+'APPENDIX 8'!Q10+'APPENDIX 9'!Q10+'APPENDIX 10'!Q10+'APPENDIX 11'!Q10</f>
        <v>5320925</v>
      </c>
    </row>
    <row r="11" spans="1:17" ht="29.25" customHeight="1" x14ac:dyDescent="0.35">
      <c r="A11" s="123"/>
      <c r="B11" s="4" t="s">
        <v>22</v>
      </c>
      <c r="C11" s="125">
        <f>'APPENDIX 5'!C11+'APPENDIX 6'!C11+'APPENDIX 7'!C11+'APPENDIX 8'!C11+'APPENDIX 9'!C11+'APPENDIX 10'!C11+'APPENDIX 11'!C11</f>
        <v>421490</v>
      </c>
      <c r="D11" s="125">
        <f>'APPENDIX 5'!D11+'APPENDIX 6'!D11+'APPENDIX 7'!D11+'APPENDIX 8'!D11+'APPENDIX 9'!D11+'APPENDIX 10'!D11+'APPENDIX 11'!D11</f>
        <v>163382</v>
      </c>
      <c r="E11" s="125">
        <f>'APPENDIX 5'!E11+'APPENDIX 6'!E11+'APPENDIX 7'!E11+'APPENDIX 8'!E11+'APPENDIX 9'!E11+'APPENDIX 10'!E11+'APPENDIX 11'!E11</f>
        <v>156557</v>
      </c>
      <c r="F11" s="125">
        <f>'APPENDIX 5'!F11+'APPENDIX 6'!F11+'APPENDIX 7'!F11+'APPENDIX 8'!F11+'APPENDIX 9'!F11+'APPENDIX 10'!F11+'APPENDIX 11'!F11</f>
        <v>0</v>
      </c>
      <c r="G11" s="125">
        <f>'APPENDIX 5'!G11+'APPENDIX 6'!G11+'APPENDIX 7'!G11+'APPENDIX 8'!G11+'APPENDIX 9'!G11+'APPENDIX 10'!G11+'APPENDIX 11'!G11</f>
        <v>0</v>
      </c>
      <c r="H11" s="125">
        <f>'APPENDIX 5'!H11+'APPENDIX 6'!H11+'APPENDIX 7'!H11+'APPENDIX 8'!H11+'APPENDIX 9'!H11+'APPENDIX 10'!H11+'APPENDIX 11'!H11</f>
        <v>235730</v>
      </c>
      <c r="I11" s="125">
        <f>'APPENDIX 5'!I11+'APPENDIX 6'!I11+'APPENDIX 7'!I11+'APPENDIX 8'!I11+'APPENDIX 9'!I11+'APPENDIX 10'!I11+'APPENDIX 11'!I11</f>
        <v>0</v>
      </c>
      <c r="J11" s="125">
        <f>'APPENDIX 5'!J11+'APPENDIX 6'!J11+'APPENDIX 7'!J11+'APPENDIX 8'!J11+'APPENDIX 9'!J11+'APPENDIX 10'!J11+'APPENDIX 11'!J11</f>
        <v>0</v>
      </c>
      <c r="K11" s="125">
        <f>'APPENDIX 5'!K11+'APPENDIX 6'!K11+'APPENDIX 7'!K11+'APPENDIX 8'!K11+'APPENDIX 9'!K11+'APPENDIX 10'!K11+'APPENDIX 11'!K11</f>
        <v>0</v>
      </c>
      <c r="L11" s="125">
        <f>'APPENDIX 5'!L11+'APPENDIX 6'!L11+'APPENDIX 7'!L11+'APPENDIX 8'!L11+'APPENDIX 9'!L11+'APPENDIX 10'!L11+'APPENDIX 11'!L11</f>
        <v>15285</v>
      </c>
      <c r="M11" s="125">
        <f>'APPENDIX 5'!M11+'APPENDIX 6'!M11+'APPENDIX 7'!M11+'APPENDIX 8'!M11+'APPENDIX 9'!M11+'APPENDIX 10'!M11+'APPENDIX 11'!M11</f>
        <v>18809</v>
      </c>
      <c r="N11" s="125">
        <f>'APPENDIX 5'!N11+'APPENDIX 6'!N11+'APPENDIX 7'!N11+'APPENDIX 8'!N11+'APPENDIX 9'!N11+'APPENDIX 10'!N11+'APPENDIX 11'!N11</f>
        <v>16991</v>
      </c>
      <c r="O11" s="125">
        <f>'APPENDIX 5'!O11+'APPENDIX 6'!O11+'APPENDIX 7'!O11+'APPENDIX 8'!O11+'APPENDIX 9'!O11+'APPENDIX 10'!O11+'APPENDIX 11'!O11</f>
        <v>0</v>
      </c>
      <c r="P11" s="125">
        <f>'APPENDIX 5'!P11+'APPENDIX 6'!P11+'APPENDIX 7'!P11+'APPENDIX 8'!P11+'APPENDIX 9'!P11+'APPENDIX 10'!P11+'APPENDIX 11'!P11</f>
        <v>0</v>
      </c>
      <c r="Q11" s="126">
        <f>'APPENDIX 5'!Q11+'APPENDIX 6'!Q11+'APPENDIX 7'!Q11+'APPENDIX 8'!Q11+'APPENDIX 9'!Q11+'APPENDIX 10'!Q11+'APPENDIX 11'!Q11</f>
        <v>325213</v>
      </c>
    </row>
    <row r="12" spans="1:17" ht="29.25" customHeight="1" x14ac:dyDescent="0.35">
      <c r="A12" s="123"/>
      <c r="B12" s="4" t="s">
        <v>55</v>
      </c>
      <c r="C12" s="125">
        <f>'APPENDIX 5'!C12+'APPENDIX 6'!C12+'APPENDIX 7'!C12+'APPENDIX 8'!C12+'APPENDIX 9'!C12+'APPENDIX 10'!C12+'APPENDIX 11'!C12</f>
        <v>14657718</v>
      </c>
      <c r="D12" s="125">
        <f>'APPENDIX 5'!D12+'APPENDIX 6'!D12+'APPENDIX 7'!D12+'APPENDIX 8'!D12+'APPENDIX 9'!D12+'APPENDIX 10'!D12+'APPENDIX 11'!D12</f>
        <v>3996543</v>
      </c>
      <c r="E12" s="125">
        <f>'APPENDIX 5'!E12+'APPENDIX 6'!E12+'APPENDIX 7'!E12+'APPENDIX 8'!E12+'APPENDIX 9'!E12+'APPENDIX 10'!E12+'APPENDIX 11'!E12</f>
        <v>3956387</v>
      </c>
      <c r="F12" s="125">
        <f>'APPENDIX 5'!F12+'APPENDIX 6'!F12+'APPENDIX 7'!F12+'APPENDIX 8'!F12+'APPENDIX 9'!F12+'APPENDIX 10'!F12+'APPENDIX 11'!F12</f>
        <v>0</v>
      </c>
      <c r="G12" s="125">
        <f>'APPENDIX 5'!G12+'APPENDIX 6'!G12+'APPENDIX 7'!G12+'APPENDIX 8'!G12+'APPENDIX 9'!G12+'APPENDIX 10'!G12+'APPENDIX 11'!G12</f>
        <v>1092037</v>
      </c>
      <c r="H12" s="125">
        <f>'APPENDIX 5'!H12+'APPENDIX 6'!H12+'APPENDIX 7'!H12+'APPENDIX 8'!H12+'APPENDIX 9'!H12+'APPENDIX 10'!H12+'APPENDIX 11'!H12</f>
        <v>1093168</v>
      </c>
      <c r="I12" s="125">
        <f>'APPENDIX 5'!I12+'APPENDIX 6'!I12+'APPENDIX 7'!I12+'APPENDIX 8'!I12+'APPENDIX 9'!I12+'APPENDIX 10'!I12+'APPENDIX 11'!I12</f>
        <v>0</v>
      </c>
      <c r="J12" s="125">
        <f>'APPENDIX 5'!J12+'APPENDIX 6'!J12+'APPENDIX 7'!J12+'APPENDIX 8'!J12+'APPENDIX 9'!J12+'APPENDIX 10'!J12+'APPENDIX 11'!J12</f>
        <v>0</v>
      </c>
      <c r="K12" s="125">
        <f>'APPENDIX 5'!K12+'APPENDIX 6'!K12+'APPENDIX 7'!K12+'APPENDIX 8'!K12+'APPENDIX 9'!K12+'APPENDIX 10'!K12+'APPENDIX 11'!K12</f>
        <v>0</v>
      </c>
      <c r="L12" s="125">
        <f>'APPENDIX 5'!L12+'APPENDIX 6'!L12+'APPENDIX 7'!L12+'APPENDIX 8'!L12+'APPENDIX 9'!L12+'APPENDIX 10'!L12+'APPENDIX 11'!L12</f>
        <v>25530</v>
      </c>
      <c r="M12" s="125">
        <f>'APPENDIX 5'!M12+'APPENDIX 6'!M12+'APPENDIX 7'!M12+'APPENDIX 8'!M12+'APPENDIX 9'!M12+'APPENDIX 10'!M12+'APPENDIX 11'!M12</f>
        <v>68192</v>
      </c>
      <c r="N12" s="125">
        <f>'APPENDIX 5'!N12+'APPENDIX 6'!N12+'APPENDIX 7'!N12+'APPENDIX 8'!N12+'APPENDIX 9'!N12+'APPENDIX 10'!N12+'APPENDIX 11'!N12</f>
        <v>1528581</v>
      </c>
      <c r="O12" s="125">
        <f>'APPENDIX 5'!O12+'APPENDIX 6'!O12+'APPENDIX 7'!O12+'APPENDIX 8'!O12+'APPENDIX 9'!O12+'APPENDIX 10'!O12+'APPENDIX 11'!O12</f>
        <v>0</v>
      </c>
      <c r="P12" s="125">
        <f>'APPENDIX 5'!P12+'APPENDIX 6'!P12+'APPENDIX 7'!P12+'APPENDIX 8'!P12+'APPENDIX 9'!P12+'APPENDIX 10'!P12+'APPENDIX 11'!P12</f>
        <v>0</v>
      </c>
      <c r="Q12" s="126">
        <f>'APPENDIX 5'!Q12+'APPENDIX 6'!Q12+'APPENDIX 7'!Q12+'APPENDIX 8'!Q12+'APPENDIX 9'!Q12+'APPENDIX 10'!Q12+'APPENDIX 11'!Q12</f>
        <v>18955795</v>
      </c>
    </row>
    <row r="13" spans="1:17" ht="29.25" customHeight="1" x14ac:dyDescent="0.35">
      <c r="A13" s="123"/>
      <c r="B13" s="4" t="s">
        <v>263</v>
      </c>
      <c r="C13" s="125">
        <f>'APPENDIX 5'!C13+'APPENDIX 6'!C13+'APPENDIX 7'!C13+'APPENDIX 8'!C13+'APPENDIX 9'!C13+'APPENDIX 10'!C13+'APPENDIX 11'!C13</f>
        <v>1691784</v>
      </c>
      <c r="D13" s="125">
        <f>'APPENDIX 5'!D13+'APPENDIX 6'!D13+'APPENDIX 7'!D13+'APPENDIX 8'!D13+'APPENDIX 9'!D13+'APPENDIX 10'!D13+'APPENDIX 11'!D13</f>
        <v>482820</v>
      </c>
      <c r="E13" s="125">
        <f>'APPENDIX 5'!E13+'APPENDIX 6'!E13+'APPENDIX 7'!E13+'APPENDIX 8'!E13+'APPENDIX 9'!E13+'APPENDIX 10'!E13+'APPENDIX 11'!E13</f>
        <v>404927</v>
      </c>
      <c r="F13" s="125">
        <f>'APPENDIX 5'!F13+'APPENDIX 6'!F13+'APPENDIX 7'!F13+'APPENDIX 8'!F13+'APPENDIX 9'!F13+'APPENDIX 10'!F13+'APPENDIX 11'!F13</f>
        <v>0</v>
      </c>
      <c r="G13" s="125">
        <f>'APPENDIX 5'!G13+'APPENDIX 6'!G13+'APPENDIX 7'!G13+'APPENDIX 8'!G13+'APPENDIX 9'!G13+'APPENDIX 10'!G13+'APPENDIX 11'!G13</f>
        <v>223498</v>
      </c>
      <c r="H13" s="125">
        <f>'APPENDIX 5'!H13+'APPENDIX 6'!H13+'APPENDIX 7'!H13+'APPENDIX 8'!H13+'APPENDIX 9'!H13+'APPENDIX 10'!H13+'APPENDIX 11'!H13</f>
        <v>342002</v>
      </c>
      <c r="I13" s="125">
        <f>'APPENDIX 5'!I13+'APPENDIX 6'!I13+'APPENDIX 7'!I13+'APPENDIX 8'!I13+'APPENDIX 9'!I13+'APPENDIX 10'!I13+'APPENDIX 11'!I13</f>
        <v>2281</v>
      </c>
      <c r="J13" s="125">
        <f>'APPENDIX 5'!J13+'APPENDIX 6'!J13+'APPENDIX 7'!J13+'APPENDIX 8'!J13+'APPENDIX 9'!J13+'APPENDIX 10'!J13+'APPENDIX 11'!J13</f>
        <v>0</v>
      </c>
      <c r="K13" s="125">
        <f>'APPENDIX 5'!K13+'APPENDIX 6'!K13+'APPENDIX 7'!K13+'APPENDIX 8'!K13+'APPENDIX 9'!K13+'APPENDIX 10'!K13+'APPENDIX 11'!K13</f>
        <v>0</v>
      </c>
      <c r="L13" s="125">
        <f>'APPENDIX 5'!L13+'APPENDIX 6'!L13+'APPENDIX 7'!L13+'APPENDIX 8'!L13+'APPENDIX 9'!L13+'APPENDIX 10'!L13+'APPENDIX 11'!L13</f>
        <v>4392</v>
      </c>
      <c r="M13" s="125">
        <f>'APPENDIX 5'!M13+'APPENDIX 6'!M13+'APPENDIX 7'!M13+'APPENDIX 8'!M13+'APPENDIX 9'!M13+'APPENDIX 10'!M13+'APPENDIX 11'!M13</f>
        <v>142582</v>
      </c>
      <c r="N13" s="125">
        <f>'APPENDIX 5'!N13+'APPENDIX 6'!N13+'APPENDIX 7'!N13+'APPENDIX 8'!N13+'APPENDIX 9'!N13+'APPENDIX 10'!N13+'APPENDIX 11'!N13</f>
        <v>105122</v>
      </c>
      <c r="O13" s="125">
        <f>'APPENDIX 5'!O13+'APPENDIX 6'!O13+'APPENDIX 7'!O13+'APPENDIX 8'!O13+'APPENDIX 9'!O13+'APPENDIX 10'!O13+'APPENDIX 11'!O13</f>
        <v>16430</v>
      </c>
      <c r="P13" s="125">
        <f>'APPENDIX 5'!P13+'APPENDIX 6'!P13+'APPENDIX 7'!P13+'APPENDIX 8'!P13+'APPENDIX 9'!P13+'APPENDIX 10'!P13+'APPENDIX 11'!P13</f>
        <v>2364</v>
      </c>
      <c r="Q13" s="126">
        <f>'APPENDIX 5'!Q13+'APPENDIX 6'!Q13+'APPENDIX 7'!Q13+'APPENDIX 8'!Q13+'APPENDIX 9'!Q13+'APPENDIX 10'!Q13+'APPENDIX 11'!Q13</f>
        <v>1691784</v>
      </c>
    </row>
    <row r="14" spans="1:17" ht="29.25" customHeight="1" x14ac:dyDescent="0.35">
      <c r="A14" s="123"/>
      <c r="B14" s="4" t="s">
        <v>56</v>
      </c>
      <c r="C14" s="125">
        <f>'APPENDIX 5'!C14+'APPENDIX 6'!C14+'APPENDIX 7'!C14+'APPENDIX 8'!C14+'APPENDIX 9'!C14+'APPENDIX 10'!C14+'APPENDIX 11'!C14</f>
        <v>87322587</v>
      </c>
      <c r="D14" s="65">
        <f>'APPENDIX 5'!D14+'APPENDIX 6'!D14+'APPENDIX 7'!D14+'APPENDIX 8'!D14+'APPENDIX 9'!D14+'APPENDIX 10'!D14+'APPENDIX 11'!D14</f>
        <v>14673617</v>
      </c>
      <c r="E14" s="125">
        <f>'APPENDIX 5'!E14+'APPENDIX 6'!E14+'APPENDIX 7'!E14+'APPENDIX 8'!E14+'APPENDIX 9'!E14+'APPENDIX 10'!E14+'APPENDIX 11'!E14</f>
        <v>14372255</v>
      </c>
      <c r="F14" s="125">
        <f>'APPENDIX 5'!F14+'APPENDIX 6'!F14+'APPENDIX 7'!F14+'APPENDIX 8'!F14+'APPENDIX 9'!F14+'APPENDIX 10'!F14+'APPENDIX 11'!F14</f>
        <v>0</v>
      </c>
      <c r="G14" s="125">
        <f>'APPENDIX 5'!G14+'APPENDIX 6'!G14+'APPENDIX 7'!G14+'APPENDIX 8'!G14+'APPENDIX 9'!G14+'APPENDIX 10'!G14+'APPENDIX 11'!G14</f>
        <v>166947</v>
      </c>
      <c r="H14" s="125">
        <f>'APPENDIX 5'!H14+'APPENDIX 6'!H14+'APPENDIX 7'!H14+'APPENDIX 8'!H14+'APPENDIX 9'!H14+'APPENDIX 10'!H14+'APPENDIX 11'!H14</f>
        <v>1431076</v>
      </c>
      <c r="I14" s="125">
        <f>'APPENDIX 5'!I14+'APPENDIX 6'!I14+'APPENDIX 7'!I14+'APPENDIX 8'!I14+'APPENDIX 9'!I14+'APPENDIX 10'!I14+'APPENDIX 11'!I14</f>
        <v>6826370</v>
      </c>
      <c r="J14" s="125">
        <f>'APPENDIX 5'!J14+'APPENDIX 6'!J14+'APPENDIX 7'!J14+'APPENDIX 8'!J14+'APPENDIX 9'!J14+'APPENDIX 10'!J14+'APPENDIX 11'!J14</f>
        <v>0</v>
      </c>
      <c r="K14" s="125">
        <f>'APPENDIX 5'!K14+'APPENDIX 6'!K14+'APPENDIX 7'!K14+'APPENDIX 8'!K14+'APPENDIX 9'!K14+'APPENDIX 10'!K14+'APPENDIX 11'!K14</f>
        <v>1126396</v>
      </c>
      <c r="L14" s="125">
        <f>'APPENDIX 5'!L14+'APPENDIX 6'!L14+'APPENDIX 7'!L14+'APPENDIX 8'!L14+'APPENDIX 9'!L14+'APPENDIX 10'!L14+'APPENDIX 11'!L14</f>
        <v>609326</v>
      </c>
      <c r="M14" s="125">
        <f>'APPENDIX 5'!M14+'APPENDIX 6'!M14+'APPENDIX 7'!M14+'APPENDIX 8'!M14+'APPENDIX 9'!M14+'APPENDIX 10'!M14+'APPENDIX 11'!M14</f>
        <v>1058634</v>
      </c>
      <c r="N14" s="125">
        <f>'APPENDIX 5'!N14+'APPENDIX 6'!N14+'APPENDIX 7'!N14+'APPENDIX 8'!N14+'APPENDIX 9'!N14+'APPENDIX 10'!N14+'APPENDIX 11'!N14</f>
        <v>9893261</v>
      </c>
      <c r="O14" s="125">
        <f>'APPENDIX 5'!O14+'APPENDIX 6'!O14+'APPENDIX 7'!O14+'APPENDIX 8'!O14+'APPENDIX 9'!O14+'APPENDIX 10'!O14+'APPENDIX 11'!O14</f>
        <v>0</v>
      </c>
      <c r="P14" s="125">
        <f>'APPENDIX 5'!P14+'APPENDIX 6'!P14+'APPENDIX 7'!P14+'APPENDIX 8'!P14+'APPENDIX 9'!P14+'APPENDIX 10'!P14+'APPENDIX 11'!P14</f>
        <v>510000</v>
      </c>
      <c r="Q14" s="126">
        <f>'APPENDIX 5'!Q14+'APPENDIX 6'!Q14+'APPENDIX 7'!Q14+'APPENDIX 8'!Q14+'APPENDIX 9'!Q14+'APPENDIX 10'!Q14+'APPENDIX 11'!Q14</f>
        <v>100026305</v>
      </c>
    </row>
    <row r="15" spans="1:17" ht="29.25" customHeight="1" x14ac:dyDescent="0.35">
      <c r="A15" s="123"/>
      <c r="B15" s="4" t="s">
        <v>57</v>
      </c>
      <c r="C15" s="125">
        <f>'APPENDIX 5'!C15+'APPENDIX 6'!C15+'APPENDIX 7'!C15+'APPENDIX 8'!C15+'APPENDIX 9'!C15+'APPENDIX 10'!C15+'APPENDIX 11'!C15</f>
        <v>80793465</v>
      </c>
      <c r="D15" s="65">
        <f>'APPENDIX 5'!D15+'APPENDIX 6'!D15+'APPENDIX 7'!D15+'APPENDIX 8'!D15+'APPENDIX 9'!D15+'APPENDIX 10'!D15+'APPENDIX 11'!D15</f>
        <v>10478428</v>
      </c>
      <c r="E15" s="125">
        <f>'APPENDIX 5'!E15+'APPENDIX 6'!E15+'APPENDIX 7'!E15+'APPENDIX 8'!E15+'APPENDIX 9'!E15+'APPENDIX 10'!E15+'APPENDIX 11'!E15</f>
        <v>10105215</v>
      </c>
      <c r="F15" s="125">
        <f>'APPENDIX 5'!F15+'APPENDIX 6'!F15+'APPENDIX 7'!F15+'APPENDIX 8'!F15+'APPENDIX 9'!F15+'APPENDIX 10'!F15+'APPENDIX 11'!F15</f>
        <v>0</v>
      </c>
      <c r="G15" s="125">
        <f>'APPENDIX 5'!G15+'APPENDIX 6'!G15+'APPENDIX 7'!G15+'APPENDIX 8'!G15+'APPENDIX 9'!G15+'APPENDIX 10'!G15+'APPENDIX 11'!G15</f>
        <v>9855539</v>
      </c>
      <c r="H15" s="125">
        <f>'APPENDIX 5'!H15+'APPENDIX 6'!H15+'APPENDIX 7'!H15+'APPENDIX 8'!H15+'APPENDIX 9'!H15+'APPENDIX 10'!H15+'APPENDIX 11'!H15</f>
        <v>9407115</v>
      </c>
      <c r="I15" s="125">
        <f>'APPENDIX 5'!I15+'APPENDIX 6'!I15+'APPENDIX 7'!I15+'APPENDIX 8'!I15+'APPENDIX 9'!I15+'APPENDIX 10'!I15+'APPENDIX 11'!I15</f>
        <v>504727</v>
      </c>
      <c r="J15" s="125">
        <f>'APPENDIX 5'!J15+'APPENDIX 6'!J15+'APPENDIX 7'!J15+'APPENDIX 8'!J15+'APPENDIX 9'!J15+'APPENDIX 10'!J15+'APPENDIX 11'!J15</f>
        <v>0</v>
      </c>
      <c r="K15" s="125">
        <f>'APPENDIX 5'!K15+'APPENDIX 6'!K15+'APPENDIX 7'!K15+'APPENDIX 8'!K15+'APPENDIX 9'!K15+'APPENDIX 10'!K15+'APPENDIX 11'!K15</f>
        <v>0</v>
      </c>
      <c r="L15" s="125">
        <f>'APPENDIX 5'!L15+'APPENDIX 6'!L15+'APPENDIX 7'!L15+'APPENDIX 8'!L15+'APPENDIX 9'!L15+'APPENDIX 10'!L15+'APPENDIX 11'!L15</f>
        <v>647323</v>
      </c>
      <c r="M15" s="125">
        <f>'APPENDIX 5'!M15+'APPENDIX 6'!M15+'APPENDIX 7'!M15+'APPENDIX 8'!M15+'APPENDIX 9'!M15+'APPENDIX 10'!M15+'APPENDIX 11'!M15</f>
        <v>752169</v>
      </c>
      <c r="N15" s="125">
        <f>'APPENDIX 5'!N15+'APPENDIX 6'!N15+'APPENDIX 7'!N15+'APPENDIX 8'!N15+'APPENDIX 9'!N15+'APPENDIX 10'!N15+'APPENDIX 11'!N15</f>
        <v>6986003</v>
      </c>
      <c r="O15" s="125">
        <f>'APPENDIX 5'!O15+'APPENDIX 6'!O15+'APPENDIX 7'!O15+'APPENDIX 8'!O15+'APPENDIX 9'!O15+'APPENDIX 10'!O15+'APPENDIX 11'!O15</f>
        <v>56126</v>
      </c>
      <c r="P15" s="125">
        <f>'APPENDIX 5'!P15+'APPENDIX 6'!P15+'APPENDIX 7'!P15+'APPENDIX 8'!P15+'APPENDIX 9'!P15+'APPENDIX 10'!P15+'APPENDIX 11'!P15</f>
        <v>859158</v>
      </c>
      <c r="Q15" s="126">
        <f>'APPENDIX 5'!Q15+'APPENDIX 6'!Q15+'APPENDIX 7'!Q15+'APPENDIX 8'!Q15+'APPENDIX 9'!Q15+'APPENDIX 10'!Q15+'APPENDIX 11'!Q15</f>
        <v>85658068</v>
      </c>
    </row>
    <row r="16" spans="1:17" ht="29.25" customHeight="1" x14ac:dyDescent="0.35">
      <c r="A16" s="123"/>
      <c r="B16" s="4" t="s">
        <v>58</v>
      </c>
      <c r="C16" s="125">
        <f>'APPENDIX 5'!C16+'APPENDIX 6'!C16+'APPENDIX 7'!C16+'APPENDIX 8'!C16+'APPENDIX 9'!C16+'APPENDIX 10'!C16+'APPENDIX 11'!C16</f>
        <v>43963183</v>
      </c>
      <c r="D16" s="65">
        <f>'APPENDIX 5'!D16+'APPENDIX 6'!D16+'APPENDIX 7'!D16+'APPENDIX 8'!D16+'APPENDIX 9'!D16+'APPENDIX 10'!D16+'APPENDIX 11'!D16</f>
        <v>7789344</v>
      </c>
      <c r="E16" s="125">
        <f>'APPENDIX 5'!E16+'APPENDIX 6'!E16+'APPENDIX 7'!E16+'APPENDIX 8'!E16+'APPENDIX 9'!E16+'APPENDIX 10'!E16+'APPENDIX 11'!E16</f>
        <v>7757082</v>
      </c>
      <c r="F16" s="125">
        <f>'APPENDIX 5'!F16+'APPENDIX 6'!F16+'APPENDIX 7'!F16+'APPENDIX 8'!F16+'APPENDIX 9'!F16+'APPENDIX 10'!F16+'APPENDIX 11'!F16</f>
        <v>0</v>
      </c>
      <c r="G16" s="125">
        <f>'APPENDIX 5'!G16+'APPENDIX 6'!G16+'APPENDIX 7'!G16+'APPENDIX 8'!G16+'APPENDIX 9'!G16+'APPENDIX 10'!G16+'APPENDIX 11'!G16</f>
        <v>3573734</v>
      </c>
      <c r="H16" s="125">
        <f>'APPENDIX 5'!H16+'APPENDIX 6'!H16+'APPENDIX 7'!H16+'APPENDIX 8'!H16+'APPENDIX 9'!H16+'APPENDIX 10'!H16+'APPENDIX 11'!H16</f>
        <v>3563373</v>
      </c>
      <c r="I16" s="125">
        <f>'APPENDIX 5'!I16+'APPENDIX 6'!I16+'APPENDIX 7'!I16+'APPENDIX 8'!I16+'APPENDIX 9'!I16+'APPENDIX 10'!I16+'APPENDIX 11'!I16</f>
        <v>0</v>
      </c>
      <c r="J16" s="125">
        <f>'APPENDIX 5'!J16+'APPENDIX 6'!J16+'APPENDIX 7'!J16+'APPENDIX 8'!J16+'APPENDIX 9'!J16+'APPENDIX 10'!J16+'APPENDIX 11'!J16</f>
        <v>0</v>
      </c>
      <c r="K16" s="125">
        <f>'APPENDIX 5'!K16+'APPENDIX 6'!K16+'APPENDIX 7'!K16+'APPENDIX 8'!K16+'APPENDIX 9'!K16+'APPENDIX 10'!K16+'APPENDIX 11'!K16</f>
        <v>0</v>
      </c>
      <c r="L16" s="125">
        <f>'APPENDIX 5'!L16+'APPENDIX 6'!L16+'APPENDIX 7'!L16+'APPENDIX 8'!L16+'APPENDIX 9'!L16+'APPENDIX 10'!L16+'APPENDIX 11'!L16</f>
        <v>202127</v>
      </c>
      <c r="M16" s="65">
        <f>'APPENDIX 5'!M16+'APPENDIX 6'!M16+'APPENDIX 7'!M16+'APPENDIX 8'!M16+'APPENDIX 9'!M16+'APPENDIX 10'!M16+'APPENDIX 11'!M16</f>
        <v>399702</v>
      </c>
      <c r="N16" s="65">
        <f>'APPENDIX 5'!N16+'APPENDIX 6'!N16+'APPENDIX 7'!N16+'APPENDIX 8'!N16+'APPENDIX 9'!N16+'APPENDIX 10'!N16+'APPENDIX 11'!N16</f>
        <v>4405871</v>
      </c>
      <c r="O16" s="125">
        <f>'APPENDIX 5'!O16+'APPENDIX 6'!O16+'APPENDIX 7'!O16+'APPENDIX 8'!O16+'APPENDIX 9'!O16+'APPENDIX 10'!O16+'APPENDIX 11'!O16</f>
        <v>0</v>
      </c>
      <c r="P16" s="125">
        <f>'APPENDIX 5'!P16+'APPENDIX 6'!P16+'APPENDIX 7'!P16+'APPENDIX 8'!P16+'APPENDIX 9'!P16+'APPENDIX 10'!P16+'APPENDIX 11'!P16</f>
        <v>230250</v>
      </c>
      <c r="Q16" s="126">
        <f>'APPENDIX 5'!Q16+'APPENDIX 6'!Q16+'APPENDIX 7'!Q16+'APPENDIX 8'!Q16+'APPENDIX 9'!Q16+'APPENDIX 10'!Q16+'APPENDIX 11'!Q16</f>
        <v>51730684</v>
      </c>
    </row>
    <row r="17" spans="1:19" ht="29.25" customHeight="1" x14ac:dyDescent="0.35">
      <c r="A17" s="123"/>
      <c r="B17" s="4" t="s">
        <v>131</v>
      </c>
      <c r="C17" s="125">
        <f>'APPENDIX 5'!C17+'APPENDIX 6'!C17+'APPENDIX 7'!C17+'APPENDIX 8'!C17+'APPENDIX 9'!C17+'APPENDIX 10'!C17+'APPENDIX 11'!C17</f>
        <v>1764746</v>
      </c>
      <c r="D17" s="65">
        <f>'APPENDIX 5'!D17+'APPENDIX 6'!D17+'APPENDIX 7'!D17+'APPENDIX 8'!D17+'APPENDIX 9'!D17+'APPENDIX 10'!D17+'APPENDIX 11'!D17</f>
        <v>924364</v>
      </c>
      <c r="E17" s="125">
        <f>'APPENDIX 5'!E17+'APPENDIX 6'!E17+'APPENDIX 7'!E17+'APPENDIX 8'!E17+'APPENDIX 9'!E17+'APPENDIX 10'!E17+'APPENDIX 11'!E17</f>
        <v>884644</v>
      </c>
      <c r="F17" s="125">
        <f>'APPENDIX 5'!F17+'APPENDIX 6'!F17+'APPENDIX 7'!F17+'APPENDIX 8'!F17+'APPENDIX 9'!F17+'APPENDIX 10'!F17+'APPENDIX 11'!F17</f>
        <v>0</v>
      </c>
      <c r="G17" s="125">
        <f>'APPENDIX 5'!G17+'APPENDIX 6'!G17+'APPENDIX 7'!G17+'APPENDIX 8'!G17+'APPENDIX 9'!G17+'APPENDIX 10'!G17+'APPENDIX 11'!G17</f>
        <v>243679</v>
      </c>
      <c r="H17" s="125">
        <f>'APPENDIX 5'!H17+'APPENDIX 6'!H17+'APPENDIX 7'!H17+'APPENDIX 8'!H17+'APPENDIX 9'!H17+'APPENDIX 10'!H17+'APPENDIX 11'!H17</f>
        <v>182660</v>
      </c>
      <c r="I17" s="125">
        <f>'APPENDIX 5'!I17+'APPENDIX 6'!I17+'APPENDIX 7'!I17+'APPENDIX 8'!I17+'APPENDIX 9'!I17+'APPENDIX 10'!I17+'APPENDIX 11'!I17</f>
        <v>1234</v>
      </c>
      <c r="J17" s="125">
        <f>'APPENDIX 5'!J17+'APPENDIX 6'!J17+'APPENDIX 7'!J17+'APPENDIX 8'!J17+'APPENDIX 9'!J17+'APPENDIX 10'!J17+'APPENDIX 11'!J17</f>
        <v>0</v>
      </c>
      <c r="K17" s="125">
        <f>'APPENDIX 5'!K17+'APPENDIX 6'!K17+'APPENDIX 7'!K17+'APPENDIX 8'!K17+'APPENDIX 9'!K17+'APPENDIX 10'!K17+'APPENDIX 11'!K17</f>
        <v>71096</v>
      </c>
      <c r="L17" s="125">
        <f>'APPENDIX 5'!L17+'APPENDIX 6'!L17+'APPENDIX 7'!L17+'APPENDIX 8'!L17+'APPENDIX 9'!L17+'APPENDIX 10'!L17+'APPENDIX 11'!L17</f>
        <v>31789</v>
      </c>
      <c r="M17" s="125">
        <f>'APPENDIX 5'!M17+'APPENDIX 6'!M17+'APPENDIX 7'!M17+'APPENDIX 8'!M17+'APPENDIX 9'!M17+'APPENDIX 10'!M17+'APPENDIX 11'!M17</f>
        <v>203163</v>
      </c>
      <c r="N17" s="125">
        <f>'APPENDIX 5'!N17+'APPENDIX 6'!N17+'APPENDIX 7'!N17+'APPENDIX 8'!N17+'APPENDIX 9'!N17+'APPENDIX 10'!N17+'APPENDIX 11'!N17</f>
        <v>158988</v>
      </c>
      <c r="O17" s="125">
        <f>'APPENDIX 5'!O17+'APPENDIX 6'!O17+'APPENDIX 7'!O17+'APPENDIX 8'!O17+'APPENDIX 9'!O17+'APPENDIX 10'!O17+'APPENDIX 11'!O17</f>
        <v>0</v>
      </c>
      <c r="P17" s="125">
        <f>'APPENDIX 5'!P17+'APPENDIX 6'!P17+'APPENDIX 7'!P17+'APPENDIX 8'!P17+'APPENDIX 9'!P17+'APPENDIX 10'!P17+'APPENDIX 11'!P17</f>
        <v>0</v>
      </c>
      <c r="Q17" s="126">
        <f>'APPENDIX 5'!Q17+'APPENDIX 6'!Q17+'APPENDIX 7'!Q17+'APPENDIX 8'!Q17+'APPENDIX 9'!Q17+'APPENDIX 10'!Q17+'APPENDIX 11'!Q17</f>
        <v>2318438</v>
      </c>
    </row>
    <row r="18" spans="1:19" ht="29.25" customHeight="1" x14ac:dyDescent="0.35">
      <c r="A18" s="123"/>
      <c r="B18" s="4" t="s">
        <v>253</v>
      </c>
      <c r="C18" s="125">
        <f>'APPENDIX 5'!C18+'APPENDIX 6'!C18+'APPENDIX 7'!C18+'APPENDIX 8'!C18+'APPENDIX 9'!C18+'APPENDIX 10'!C18+'APPENDIX 11'!C18</f>
        <v>96630</v>
      </c>
      <c r="D18" s="65">
        <f>'APPENDIX 5'!D18+'APPENDIX 6'!D18+'APPENDIX 7'!D18+'APPENDIX 8'!D18+'APPENDIX 9'!D18+'APPENDIX 10'!D18+'APPENDIX 11'!D18</f>
        <v>1248020</v>
      </c>
      <c r="E18" s="125">
        <f>'APPENDIX 5'!E18+'APPENDIX 6'!E18+'APPENDIX 7'!E18+'APPENDIX 8'!E18+'APPENDIX 9'!E18+'APPENDIX 10'!E18+'APPENDIX 11'!E18</f>
        <v>981374</v>
      </c>
      <c r="F18" s="125">
        <f>'APPENDIX 5'!F18+'APPENDIX 6'!F18+'APPENDIX 7'!F18+'APPENDIX 8'!F18+'APPENDIX 9'!F18+'APPENDIX 10'!F18+'APPENDIX 11'!F18</f>
        <v>0</v>
      </c>
      <c r="G18" s="125">
        <f>'APPENDIX 5'!G18+'APPENDIX 6'!G18+'APPENDIX 7'!G18+'APPENDIX 8'!G18+'APPENDIX 9'!G18+'APPENDIX 10'!G18+'APPENDIX 11'!G18</f>
        <v>0</v>
      </c>
      <c r="H18" s="125">
        <f>'APPENDIX 5'!H18+'APPENDIX 6'!H18+'APPENDIX 7'!H18+'APPENDIX 8'!H18+'APPENDIX 9'!H18+'APPENDIX 10'!H18+'APPENDIX 11'!H18</f>
        <v>720835</v>
      </c>
      <c r="I18" s="125">
        <f>'APPENDIX 5'!I18+'APPENDIX 6'!I18+'APPENDIX 7'!I18+'APPENDIX 8'!I18+'APPENDIX 9'!I18+'APPENDIX 10'!I18+'APPENDIX 11'!I18</f>
        <v>0</v>
      </c>
      <c r="J18" s="125">
        <f>'APPENDIX 5'!J18+'APPENDIX 6'!J18+'APPENDIX 7'!J18+'APPENDIX 8'!J18+'APPENDIX 9'!J18+'APPENDIX 10'!J18+'APPENDIX 11'!J18</f>
        <v>0</v>
      </c>
      <c r="K18" s="125">
        <f>'APPENDIX 5'!K18+'APPENDIX 6'!K18+'APPENDIX 7'!K18+'APPENDIX 8'!K18+'APPENDIX 9'!K18+'APPENDIX 10'!K18+'APPENDIX 11'!K18</f>
        <v>0</v>
      </c>
      <c r="L18" s="125">
        <f>'APPENDIX 5'!L18+'APPENDIX 6'!L18+'APPENDIX 7'!L18+'APPENDIX 8'!L18+'APPENDIX 9'!L18+'APPENDIX 10'!L18+'APPENDIX 11'!L18</f>
        <v>99595</v>
      </c>
      <c r="M18" s="125">
        <f>'APPENDIX 5'!M18+'APPENDIX 6'!M18+'APPENDIX 7'!M18+'APPENDIX 8'!M18+'APPENDIX 9'!M18+'APPENDIX 10'!M18+'APPENDIX 11'!M18</f>
        <v>131354</v>
      </c>
      <c r="N18" s="125">
        <f>'APPENDIX 5'!N18+'APPENDIX 6'!N18+'APPENDIX 7'!N18+'APPENDIX 8'!N18+'APPENDIX 9'!N18+'APPENDIX 10'!N18+'APPENDIX 11'!N18</f>
        <v>4613</v>
      </c>
      <c r="O18" s="125">
        <f>'APPENDIX 5'!O18+'APPENDIX 6'!O18+'APPENDIX 7'!O18+'APPENDIX 8'!O18+'APPENDIX 9'!O18+'APPENDIX 10'!O18+'APPENDIX 11'!O18</f>
        <v>0</v>
      </c>
      <c r="P18" s="125">
        <f>'APPENDIX 5'!P18+'APPENDIX 6'!P18+'APPENDIX 7'!P18+'APPENDIX 8'!P18+'APPENDIX 9'!P18+'APPENDIX 10'!P18+'APPENDIX 11'!P18</f>
        <v>0</v>
      </c>
      <c r="Q18" s="126">
        <f>'APPENDIX 5'!Q18+'APPENDIX 6'!Q18+'APPENDIX 7'!Q18+'APPENDIX 8'!Q18+'APPENDIX 9'!Q18+'APPENDIX 10'!Q18+'APPENDIX 11'!Q18</f>
        <v>130832</v>
      </c>
    </row>
    <row r="19" spans="1:19" ht="29.25" customHeight="1" x14ac:dyDescent="0.35">
      <c r="A19" s="123"/>
      <c r="B19" s="4" t="s">
        <v>136</v>
      </c>
      <c r="C19" s="125">
        <f>'APPENDIX 5'!C19+'APPENDIX 6'!C19+'APPENDIX 7'!C19+'APPENDIX 8'!C19+'APPENDIX 9'!C19+'APPENDIX 10'!C19+'APPENDIX 11'!C19</f>
        <v>22301470</v>
      </c>
      <c r="D19" s="65">
        <f>'APPENDIX 5'!D19+'APPENDIX 6'!D19+'APPENDIX 7'!D19+'APPENDIX 8'!D19+'APPENDIX 9'!D19+'APPENDIX 10'!D19+'APPENDIX 11'!D19</f>
        <v>3685237</v>
      </c>
      <c r="E19" s="125">
        <f>'APPENDIX 5'!E19+'APPENDIX 6'!E19+'APPENDIX 7'!E19+'APPENDIX 8'!E19+'APPENDIX 9'!E19+'APPENDIX 10'!E19+'APPENDIX 11'!E19</f>
        <v>3533443</v>
      </c>
      <c r="F19" s="125">
        <f>'APPENDIX 5'!F19+'APPENDIX 6'!F19+'APPENDIX 7'!F19+'APPENDIX 8'!F19+'APPENDIX 9'!F19+'APPENDIX 10'!F19+'APPENDIX 11'!F19</f>
        <v>0</v>
      </c>
      <c r="G19" s="125">
        <f>'APPENDIX 5'!G19+'APPENDIX 6'!G19+'APPENDIX 7'!G19+'APPENDIX 8'!G19+'APPENDIX 9'!G19+'APPENDIX 10'!G19+'APPENDIX 11'!G19</f>
        <v>3464227</v>
      </c>
      <c r="H19" s="125">
        <f>'APPENDIX 5'!H19+'APPENDIX 6'!H19+'APPENDIX 7'!H19+'APPENDIX 8'!H19+'APPENDIX 9'!H19+'APPENDIX 10'!H19+'APPENDIX 11'!H19</f>
        <v>3617013</v>
      </c>
      <c r="I19" s="125">
        <f>'APPENDIX 5'!I19+'APPENDIX 6'!I19+'APPENDIX 7'!I19+'APPENDIX 8'!I19+'APPENDIX 9'!I19+'APPENDIX 10'!I19+'APPENDIX 11'!I19</f>
        <v>0</v>
      </c>
      <c r="J19" s="125">
        <f>'APPENDIX 5'!J19+'APPENDIX 6'!J19+'APPENDIX 7'!J19+'APPENDIX 8'!J19+'APPENDIX 9'!J19+'APPENDIX 10'!J19+'APPENDIX 11'!J19</f>
        <v>0</v>
      </c>
      <c r="K19" s="125">
        <f>'APPENDIX 5'!K19+'APPENDIX 6'!K19+'APPENDIX 7'!K19+'APPENDIX 8'!K19+'APPENDIX 9'!K19+'APPENDIX 10'!K19+'APPENDIX 11'!K19</f>
        <v>0</v>
      </c>
      <c r="L19" s="125">
        <f>'APPENDIX 5'!L19+'APPENDIX 6'!L19+'APPENDIX 7'!L19+'APPENDIX 8'!L19+'APPENDIX 9'!L19+'APPENDIX 10'!L19+'APPENDIX 11'!L19</f>
        <v>200922</v>
      </c>
      <c r="M19" s="125">
        <f>'APPENDIX 5'!M19+'APPENDIX 6'!M19+'APPENDIX 7'!M19+'APPENDIX 8'!M19+'APPENDIX 9'!M19+'APPENDIX 10'!M19+'APPENDIX 11'!M19</f>
        <v>956938</v>
      </c>
      <c r="N19" s="125">
        <f>'APPENDIX 5'!N19+'APPENDIX 6'!N19+'APPENDIX 7'!N19+'APPENDIX 8'!N19+'APPENDIX 9'!N19+'APPENDIX 10'!N19+'APPENDIX 11'!N19</f>
        <v>2073740</v>
      </c>
      <c r="O19" s="125">
        <f>'APPENDIX 5'!O19+'APPENDIX 6'!O19+'APPENDIX 7'!O19+'APPENDIX 8'!O19+'APPENDIX 9'!O19+'APPENDIX 10'!O19+'APPENDIX 11'!O19</f>
        <v>0</v>
      </c>
      <c r="P19" s="125">
        <f>'APPENDIX 5'!P19+'APPENDIX 6'!P19+'APPENDIX 7'!P19+'APPENDIX 8'!P19+'APPENDIX 9'!P19+'APPENDIX 10'!P19+'APPENDIX 11'!P19</f>
        <v>0</v>
      </c>
      <c r="Q19" s="126">
        <f>'APPENDIX 5'!Q19+'APPENDIX 6'!Q19+'APPENDIX 7'!Q19+'APPENDIX 8'!Q19+'APPENDIX 9'!Q19+'APPENDIX 10'!Q19+'APPENDIX 11'!Q19</f>
        <v>23133781</v>
      </c>
    </row>
    <row r="20" spans="1:19" ht="29.25" customHeight="1" x14ac:dyDescent="0.35">
      <c r="A20" s="123"/>
      <c r="B20" s="4" t="s">
        <v>35</v>
      </c>
      <c r="C20" s="125">
        <f>'APPENDIX 5'!C20+'APPENDIX 6'!C20+'APPENDIX 7'!C20+'APPENDIX 8'!C20+'APPENDIX 9'!C20+'APPENDIX 10'!C20+'APPENDIX 11'!C20</f>
        <v>15070883</v>
      </c>
      <c r="D20" s="65">
        <f>'APPENDIX 5'!D20+'APPENDIX 6'!D20+'APPENDIX 7'!D20+'APPENDIX 8'!D20+'APPENDIX 9'!D20+'APPENDIX 10'!D20+'APPENDIX 11'!D20</f>
        <v>2712382</v>
      </c>
      <c r="E20" s="125">
        <f>'APPENDIX 5'!E20+'APPENDIX 6'!E20+'APPENDIX 7'!E20+'APPENDIX 8'!E20+'APPENDIX 9'!E20+'APPENDIX 10'!E20+'APPENDIX 11'!E20</f>
        <v>2608741</v>
      </c>
      <c r="F20" s="125">
        <f>'APPENDIX 5'!F20+'APPENDIX 6'!F20+'APPENDIX 7'!F20+'APPENDIX 8'!F20+'APPENDIX 9'!F20+'APPENDIX 10'!F20+'APPENDIX 11'!F20</f>
        <v>0</v>
      </c>
      <c r="G20" s="125">
        <f>'APPENDIX 5'!G20+'APPENDIX 6'!G20+'APPENDIX 7'!G20+'APPENDIX 8'!G20+'APPENDIX 9'!G20+'APPENDIX 10'!G20+'APPENDIX 11'!G20</f>
        <v>1942950</v>
      </c>
      <c r="H20" s="125">
        <f>'APPENDIX 5'!H20+'APPENDIX 6'!H20+'APPENDIX 7'!H20+'APPENDIX 8'!H20+'APPENDIX 9'!H20+'APPENDIX 10'!H20+'APPENDIX 11'!H20</f>
        <v>1078253</v>
      </c>
      <c r="I20" s="125">
        <f>'APPENDIX 5'!I20+'APPENDIX 6'!I20+'APPENDIX 7'!I20+'APPENDIX 8'!I20+'APPENDIX 9'!I20+'APPENDIX 10'!I20+'APPENDIX 11'!I20</f>
        <v>67679</v>
      </c>
      <c r="J20" s="125">
        <f>'APPENDIX 5'!J20+'APPENDIX 6'!J20+'APPENDIX 7'!J20+'APPENDIX 8'!J20+'APPENDIX 9'!J20+'APPENDIX 10'!J20+'APPENDIX 11'!J20</f>
        <v>0</v>
      </c>
      <c r="K20" s="125">
        <f>'APPENDIX 5'!K20+'APPENDIX 6'!K20+'APPENDIX 7'!K20+'APPENDIX 8'!K20+'APPENDIX 9'!K20+'APPENDIX 10'!K20+'APPENDIX 11'!K20</f>
        <v>797018</v>
      </c>
      <c r="L20" s="125">
        <f>'APPENDIX 5'!L20+'APPENDIX 6'!L20+'APPENDIX 7'!L20+'APPENDIX 8'!L20+'APPENDIX 9'!L20+'APPENDIX 10'!L20+'APPENDIX 11'!L20</f>
        <v>219188</v>
      </c>
      <c r="M20" s="125">
        <f>'APPENDIX 5'!M20+'APPENDIX 6'!M20+'APPENDIX 7'!M20+'APPENDIX 8'!M20+'APPENDIX 9'!M20+'APPENDIX 10'!M20+'APPENDIX 11'!M20</f>
        <v>611748</v>
      </c>
      <c r="N20" s="125">
        <f>'APPENDIX 5'!N20+'APPENDIX 6'!N20+'APPENDIX 7'!N20+'APPENDIX 8'!N20+'APPENDIX 9'!N20+'APPENDIX 10'!N20+'APPENDIX 11'!N20</f>
        <v>611716</v>
      </c>
      <c r="O20" s="125">
        <f>'APPENDIX 5'!O20+'APPENDIX 6'!O20+'APPENDIX 7'!O20+'APPENDIX 8'!O20+'APPENDIX 9'!O20+'APPENDIX 10'!O20+'APPENDIX 11'!O20</f>
        <v>0</v>
      </c>
      <c r="P20" s="125">
        <f>'APPENDIX 5'!P20+'APPENDIX 6'!P20+'APPENDIX 7'!P20+'APPENDIX 8'!P20+'APPENDIX 9'!P20+'APPENDIX 10'!P20+'APPENDIX 11'!P20</f>
        <v>0</v>
      </c>
      <c r="Q20" s="126">
        <f>'APPENDIX 5'!Q20+'APPENDIX 6'!Q20+'APPENDIX 7'!Q20+'APPENDIX 8'!Q20+'APPENDIX 9'!Q20+'APPENDIX 10'!Q20+'APPENDIX 11'!Q20</f>
        <v>15517452</v>
      </c>
    </row>
    <row r="21" spans="1:19" ht="29.25" customHeight="1" x14ac:dyDescent="0.35">
      <c r="A21" s="123"/>
      <c r="B21" s="118" t="s">
        <v>191</v>
      </c>
      <c r="C21" s="125">
        <f>'APPENDIX 5'!C21+'APPENDIX 6'!C21+'APPENDIX 7'!C21+'APPENDIX 8'!C21+'APPENDIX 9'!C21+'APPENDIX 10'!C21+'APPENDIX 11'!C21</f>
        <v>1302914</v>
      </c>
      <c r="D21" s="65">
        <f>'APPENDIX 5'!D21+'APPENDIX 6'!D21+'APPENDIX 7'!D21+'APPENDIX 8'!D21+'APPENDIX 9'!D21+'APPENDIX 10'!D21+'APPENDIX 11'!D21</f>
        <v>265375</v>
      </c>
      <c r="E21" s="125">
        <f>'APPENDIX 5'!E21+'APPENDIX 6'!E21+'APPENDIX 7'!E21+'APPENDIX 8'!E21+'APPENDIX 9'!E21+'APPENDIX 10'!E21+'APPENDIX 11'!E21</f>
        <v>152341</v>
      </c>
      <c r="F21" s="125">
        <f>'APPENDIX 5'!F21+'APPENDIX 6'!F21+'APPENDIX 7'!F21+'APPENDIX 8'!F21+'APPENDIX 9'!F21+'APPENDIX 10'!F21+'APPENDIX 11'!F21</f>
        <v>13954</v>
      </c>
      <c r="G21" s="125">
        <f>'APPENDIX 5'!G21+'APPENDIX 6'!G21+'APPENDIX 7'!G21+'APPENDIX 8'!G21+'APPENDIX 9'!G21+'APPENDIX 10'!G21+'APPENDIX 11'!G21</f>
        <v>201684</v>
      </c>
      <c r="H21" s="125">
        <f>'APPENDIX 5'!H21+'APPENDIX 6'!H21+'APPENDIX 7'!H21+'APPENDIX 8'!H21+'APPENDIX 9'!H21+'APPENDIX 10'!H21+'APPENDIX 11'!H21</f>
        <v>237702</v>
      </c>
      <c r="I21" s="125">
        <f>'APPENDIX 5'!I21+'APPENDIX 6'!I21+'APPENDIX 7'!I21+'APPENDIX 8'!I21+'APPENDIX 9'!I21+'APPENDIX 10'!I21+'APPENDIX 11'!I21</f>
        <v>16173</v>
      </c>
      <c r="J21" s="125">
        <f>'APPENDIX 5'!J21+'APPENDIX 6'!J21+'APPENDIX 7'!J21+'APPENDIX 8'!J21+'APPENDIX 9'!J21+'APPENDIX 10'!J21+'APPENDIX 11'!J21</f>
        <v>0</v>
      </c>
      <c r="K21" s="125">
        <f>'APPENDIX 5'!K21+'APPENDIX 6'!K21+'APPENDIX 7'!K21+'APPENDIX 8'!K21+'APPENDIX 9'!K21+'APPENDIX 10'!K21+'APPENDIX 11'!K21</f>
        <v>0</v>
      </c>
      <c r="L21" s="125">
        <f>'APPENDIX 5'!L21+'APPENDIX 6'!L21+'APPENDIX 7'!L21+'APPENDIX 8'!L21+'APPENDIX 9'!L21+'APPENDIX 10'!L21+'APPENDIX 11'!L21</f>
        <v>-2605</v>
      </c>
      <c r="M21" s="125">
        <f>'APPENDIX 5'!M21+'APPENDIX 6'!M21+'APPENDIX 7'!M21+'APPENDIX 8'!M21+'APPENDIX 9'!M21+'APPENDIX 10'!M21+'APPENDIX 11'!M21</f>
        <v>129505</v>
      </c>
      <c r="N21" s="125">
        <f>'APPENDIX 5'!N21+'APPENDIX 6'!N21+'APPENDIX 7'!N21+'APPENDIX 8'!N21+'APPENDIX 9'!N21+'APPENDIX 10'!N21+'APPENDIX 11'!N21</f>
        <v>85534</v>
      </c>
      <c r="O21" s="125">
        <f>'APPENDIX 5'!O21+'APPENDIX 6'!O21+'APPENDIX 7'!O21+'APPENDIX 8'!O21+'APPENDIX 9'!O21+'APPENDIX 10'!O21+'APPENDIX 11'!O21</f>
        <v>0</v>
      </c>
      <c r="P21" s="125">
        <f>'APPENDIX 5'!P21+'APPENDIX 6'!P21+'APPENDIX 7'!P21+'APPENDIX 8'!P21+'APPENDIX 9'!P21+'APPENDIX 10'!P21+'APPENDIX 11'!P21</f>
        <v>-64692</v>
      </c>
      <c r="Q21" s="126">
        <f>'APPENDIX 5'!Q21+'APPENDIX 6'!Q21+'APPENDIX 7'!Q21+'APPENDIX 8'!Q21+'APPENDIX 9'!Q21+'APPENDIX 10'!Q21+'APPENDIX 11'!Q21</f>
        <v>1238660</v>
      </c>
    </row>
    <row r="22" spans="1:19" ht="29.25" customHeight="1" x14ac:dyDescent="0.35">
      <c r="A22" s="123"/>
      <c r="B22" s="4" t="s">
        <v>59</v>
      </c>
      <c r="C22" s="125">
        <f>'APPENDIX 5'!C22+'APPENDIX 6'!C22+'APPENDIX 7'!C22+'APPENDIX 8'!C22+'APPENDIX 9'!C22+'APPENDIX 10'!C22+'APPENDIX 11'!C22</f>
        <v>11087982</v>
      </c>
      <c r="D22" s="65">
        <f>'APPENDIX 5'!D22+'APPENDIX 6'!D22+'APPENDIX 7'!D22+'APPENDIX 8'!D22+'APPENDIX 9'!D22+'APPENDIX 10'!D22+'APPENDIX 11'!D22</f>
        <v>1711458</v>
      </c>
      <c r="E22" s="125">
        <f>'APPENDIX 5'!E22+'APPENDIX 6'!E22+'APPENDIX 7'!E22+'APPENDIX 8'!E22+'APPENDIX 9'!E22+'APPENDIX 10'!E22+'APPENDIX 11'!E22</f>
        <v>1548865</v>
      </c>
      <c r="F22" s="125">
        <f>'APPENDIX 5'!F22+'APPENDIX 6'!F22+'APPENDIX 7'!F22+'APPENDIX 8'!F22+'APPENDIX 9'!F22+'APPENDIX 10'!F22+'APPENDIX 11'!F22</f>
        <v>287869</v>
      </c>
      <c r="G22" s="125">
        <f>'APPENDIX 5'!G22+'APPENDIX 6'!G22+'APPENDIX 7'!G22+'APPENDIX 8'!G22+'APPENDIX 9'!G22+'APPENDIX 10'!G22+'APPENDIX 11'!G22</f>
        <v>2238447</v>
      </c>
      <c r="H22" s="125">
        <f>'APPENDIX 5'!H22+'APPENDIX 6'!H22+'APPENDIX 7'!H22+'APPENDIX 8'!H22+'APPENDIX 9'!H22+'APPENDIX 10'!H22+'APPENDIX 11'!H22</f>
        <v>867511</v>
      </c>
      <c r="I22" s="125">
        <f>'APPENDIX 5'!I22+'APPENDIX 6'!I22+'APPENDIX 7'!I22+'APPENDIX 8'!I22+'APPENDIX 9'!I22+'APPENDIX 10'!I22+'APPENDIX 11'!I22</f>
        <v>1465526</v>
      </c>
      <c r="J22" s="125">
        <f>'APPENDIX 5'!J22+'APPENDIX 6'!J22+'APPENDIX 7'!J22+'APPENDIX 8'!J22+'APPENDIX 9'!J22+'APPENDIX 10'!J22+'APPENDIX 11'!J22</f>
        <v>0</v>
      </c>
      <c r="K22" s="125">
        <f>'APPENDIX 5'!K22+'APPENDIX 6'!K22+'APPENDIX 7'!K22+'APPENDIX 8'!K22+'APPENDIX 9'!K22+'APPENDIX 10'!K22+'APPENDIX 11'!K22</f>
        <v>802</v>
      </c>
      <c r="L22" s="125">
        <f>'APPENDIX 5'!L22+'APPENDIX 6'!L22+'APPENDIX 7'!L22+'APPENDIX 8'!L22+'APPENDIX 9'!L22+'APPENDIX 10'!L22+'APPENDIX 11'!L22</f>
        <v>213386</v>
      </c>
      <c r="M22" s="125">
        <f>'APPENDIX 5'!M22+'APPENDIX 6'!M22+'APPENDIX 7'!M22+'APPENDIX 8'!M22+'APPENDIX 9'!M22+'APPENDIX 10'!M22+'APPENDIX 11'!M22</f>
        <v>411603</v>
      </c>
      <c r="N22" s="125">
        <f>'APPENDIX 5'!N22+'APPENDIX 6'!N22+'APPENDIX 7'!N22+'APPENDIX 8'!N22+'APPENDIX 9'!N22+'APPENDIX 10'!N22+'APPENDIX 11'!N22</f>
        <v>848920</v>
      </c>
      <c r="O22" s="125">
        <f>'APPENDIX 5'!O22+'APPENDIX 6'!O22+'APPENDIX 7'!O22+'APPENDIX 8'!O22+'APPENDIX 9'!O22+'APPENDIX 10'!O22+'APPENDIX 11'!O22</f>
        <v>30239</v>
      </c>
      <c r="P22" s="125">
        <f>'APPENDIX 5'!P22+'APPENDIX 6'!P22+'APPENDIX 7'!P22+'APPENDIX 8'!P22+'APPENDIX 9'!P22+'APPENDIX 10'!P22+'APPENDIX 11'!P22</f>
        <v>-161712</v>
      </c>
      <c r="Q22" s="126">
        <f>'APPENDIX 5'!Q22+'APPENDIX 6'!Q22+'APPENDIX 7'!Q22+'APPENDIX 8'!Q22+'APPENDIX 9'!Q22+'APPENDIX 10'!Q22+'APPENDIX 11'!Q22</f>
        <v>10946282</v>
      </c>
    </row>
    <row r="23" spans="1:19" ht="29.25" customHeight="1" x14ac:dyDescent="0.35">
      <c r="A23" s="123"/>
      <c r="B23" s="4" t="s">
        <v>60</v>
      </c>
      <c r="C23" s="125">
        <f>'APPENDIX 5'!C23+'APPENDIX 6'!C23+'APPENDIX 7'!C23+'APPENDIX 8'!C23+'APPENDIX 9'!C23+'APPENDIX 10'!C23+'APPENDIX 11'!C23</f>
        <v>3883290</v>
      </c>
      <c r="D23" s="125">
        <f>'APPENDIX 5'!D23+'APPENDIX 6'!D23+'APPENDIX 7'!D23+'APPENDIX 8'!D23+'APPENDIX 9'!D23+'APPENDIX 10'!D23+'APPENDIX 11'!D23</f>
        <v>2586344</v>
      </c>
      <c r="E23" s="125">
        <f>'APPENDIX 5'!E23+'APPENDIX 6'!E23+'APPENDIX 7'!E23+'APPENDIX 8'!E23+'APPENDIX 9'!E23+'APPENDIX 10'!E23+'APPENDIX 11'!E23</f>
        <v>1957413</v>
      </c>
      <c r="F23" s="125">
        <f>'APPENDIX 5'!F23+'APPENDIX 6'!F23+'APPENDIX 7'!F23+'APPENDIX 8'!F23+'APPENDIX 9'!F23+'APPENDIX 10'!F23+'APPENDIX 11'!F23</f>
        <v>0</v>
      </c>
      <c r="G23" s="125">
        <f>'APPENDIX 5'!G23+'APPENDIX 6'!G23+'APPENDIX 7'!G23+'APPENDIX 8'!G23+'APPENDIX 9'!G23+'APPENDIX 10'!G23+'APPENDIX 11'!G23</f>
        <v>1518036</v>
      </c>
      <c r="H23" s="125">
        <f>'APPENDIX 5'!H23+'APPENDIX 6'!H23+'APPENDIX 7'!H23+'APPENDIX 8'!H23+'APPENDIX 9'!H23+'APPENDIX 10'!H23+'APPENDIX 11'!H23</f>
        <v>1407065</v>
      </c>
      <c r="I23" s="125">
        <f>'APPENDIX 5'!I23+'APPENDIX 6'!I23+'APPENDIX 7'!I23+'APPENDIX 8'!I23+'APPENDIX 9'!I23+'APPENDIX 10'!I23+'APPENDIX 11'!I23</f>
        <v>0</v>
      </c>
      <c r="J23" s="125">
        <f>'APPENDIX 5'!J23+'APPENDIX 6'!J23+'APPENDIX 7'!J23+'APPENDIX 8'!J23+'APPENDIX 9'!J23+'APPENDIX 10'!J23+'APPENDIX 11'!J23</f>
        <v>0</v>
      </c>
      <c r="K23" s="125">
        <f>'APPENDIX 5'!K23+'APPENDIX 6'!K23+'APPENDIX 7'!K23+'APPENDIX 8'!K23+'APPENDIX 9'!K23+'APPENDIX 10'!K23+'APPENDIX 11'!K23</f>
        <v>0</v>
      </c>
      <c r="L23" s="125">
        <f>'APPENDIX 5'!L23+'APPENDIX 6'!L23+'APPENDIX 7'!L23+'APPENDIX 8'!L23+'APPENDIX 9'!L23+'APPENDIX 10'!L23+'APPENDIX 11'!L23</f>
        <v>354024</v>
      </c>
      <c r="M23" s="125">
        <f>'APPENDIX 5'!M23+'APPENDIX 6'!M23+'APPENDIX 7'!M23+'APPENDIX 8'!M23+'APPENDIX 9'!M23+'APPENDIX 10'!M23+'APPENDIX 11'!M23</f>
        <v>358286</v>
      </c>
      <c r="N23" s="125">
        <f>'APPENDIX 5'!N23+'APPENDIX 6'!N23+'APPENDIX 7'!N23+'APPENDIX 8'!N23+'APPENDIX 9'!N23+'APPENDIX 10'!N23+'APPENDIX 11'!N23</f>
        <v>139317</v>
      </c>
      <c r="O23" s="125">
        <f>'APPENDIX 5'!O23+'APPENDIX 6'!O23+'APPENDIX 7'!O23+'APPENDIX 8'!O23+'APPENDIX 9'!O23+'APPENDIX 10'!O23+'APPENDIX 11'!O23</f>
        <v>0</v>
      </c>
      <c r="P23" s="125">
        <f>'APPENDIX 5'!P23+'APPENDIX 6'!P23+'APPENDIX 7'!P23+'APPENDIX 8'!P23+'APPENDIX 9'!P23+'APPENDIX 10'!P23+'APPENDIX 11'!P23</f>
        <v>-153949</v>
      </c>
      <c r="Q23" s="126">
        <f>'APPENDIX 5'!Q23+'APPENDIX 6'!Q23+'APPENDIX 7'!Q23+'APPENDIX 8'!Q23+'APPENDIX 9'!Q23+'APPENDIX 10'!Q23+'APPENDIX 11'!Q23</f>
        <v>4014593</v>
      </c>
    </row>
    <row r="24" spans="1:19" ht="29.25" customHeight="1" x14ac:dyDescent="0.35">
      <c r="A24" s="123"/>
      <c r="B24" s="4" t="s">
        <v>134</v>
      </c>
      <c r="C24" s="125">
        <f>'APPENDIX 5'!C24+'APPENDIX 6'!C24+'APPENDIX 7'!C24+'APPENDIX 8'!C24+'APPENDIX 9'!C24+'APPENDIX 10'!C24+'APPENDIX 11'!C24</f>
        <v>729302</v>
      </c>
      <c r="D24" s="125">
        <f>'APPENDIX 5'!D24+'APPENDIX 6'!D24+'APPENDIX 7'!D24+'APPENDIX 8'!D24+'APPENDIX 9'!D24+'APPENDIX 10'!D24+'APPENDIX 11'!D24</f>
        <v>920014</v>
      </c>
      <c r="E24" s="125">
        <f>'APPENDIX 5'!E24+'APPENDIX 6'!E24+'APPENDIX 7'!E24+'APPENDIX 8'!E24+'APPENDIX 9'!E24+'APPENDIX 10'!E24+'APPENDIX 11'!E24</f>
        <v>810094</v>
      </c>
      <c r="F24" s="125">
        <f>'APPENDIX 5'!F24+'APPENDIX 6'!F24+'APPENDIX 7'!F24+'APPENDIX 8'!F24+'APPENDIX 9'!F24+'APPENDIX 10'!F24+'APPENDIX 11'!F24</f>
        <v>30654</v>
      </c>
      <c r="G24" s="125">
        <f>'APPENDIX 5'!G24+'APPENDIX 6'!G24+'APPENDIX 7'!G24+'APPENDIX 8'!G24+'APPENDIX 9'!G24+'APPENDIX 10'!G24+'APPENDIX 11'!G24</f>
        <v>258204</v>
      </c>
      <c r="H24" s="125">
        <f>'APPENDIX 5'!H24+'APPENDIX 6'!H24+'APPENDIX 7'!H24+'APPENDIX 8'!H24+'APPENDIX 9'!H24+'APPENDIX 10'!H24+'APPENDIX 11'!H24</f>
        <v>253025</v>
      </c>
      <c r="I24" s="125">
        <f>'APPENDIX 5'!I24+'APPENDIX 6'!I24+'APPENDIX 7'!I24+'APPENDIX 8'!I24+'APPENDIX 9'!I24+'APPENDIX 10'!I24+'APPENDIX 11'!I24</f>
        <v>8321</v>
      </c>
      <c r="J24" s="125">
        <f>'APPENDIX 5'!J24+'APPENDIX 6'!J24+'APPENDIX 7'!J24+'APPENDIX 8'!J24+'APPENDIX 9'!J24+'APPENDIX 10'!J24+'APPENDIX 11'!J24</f>
        <v>387</v>
      </c>
      <c r="K24" s="125">
        <f>'APPENDIX 5'!K24+'APPENDIX 6'!K24+'APPENDIX 7'!K24+'APPENDIX 8'!K24+'APPENDIX 9'!K24+'APPENDIX 10'!K24+'APPENDIX 11'!K24</f>
        <v>0</v>
      </c>
      <c r="L24" s="125">
        <f>'APPENDIX 5'!L24+'APPENDIX 6'!L24+'APPENDIX 7'!L24+'APPENDIX 8'!L24+'APPENDIX 9'!L24+'APPENDIX 10'!L24+'APPENDIX 11'!L24</f>
        <v>96316</v>
      </c>
      <c r="M24" s="125">
        <f>'APPENDIX 5'!M24+'APPENDIX 6'!M24+'APPENDIX 7'!M24+'APPENDIX 8'!M24+'APPENDIX 9'!M24+'APPENDIX 10'!M24+'APPENDIX 11'!M24</f>
        <v>377305</v>
      </c>
      <c r="N24" s="125">
        <f>'APPENDIX 5'!N24+'APPENDIX 6'!N24+'APPENDIX 7'!N24+'APPENDIX 8'!N24+'APPENDIX 9'!N24+'APPENDIX 10'!N24+'APPENDIX 11'!N24</f>
        <v>74536</v>
      </c>
      <c r="O24" s="125">
        <f>'APPENDIX 5'!O24+'APPENDIX 6'!O24+'APPENDIX 7'!O24+'APPENDIX 8'!O24+'APPENDIX 9'!O24+'APPENDIX 10'!O24+'APPENDIX 11'!O24</f>
        <v>3127</v>
      </c>
      <c r="P24" s="125">
        <f>'APPENDIX 5'!P24+'APPENDIX 6'!P24+'APPENDIX 7'!P24+'APPENDIX 8'!P24+'APPENDIX 9'!P24+'APPENDIX 10'!P24+'APPENDIX 11'!P24</f>
        <v>0</v>
      </c>
      <c r="Q24" s="126">
        <f>'APPENDIX 5'!Q24+'APPENDIX 6'!Q24+'APPENDIX 7'!Q24+'APPENDIX 8'!Q24+'APPENDIX 9'!Q24+'APPENDIX 10'!Q24+'APPENDIX 11'!Q24</f>
        <v>906104</v>
      </c>
    </row>
    <row r="25" spans="1:19" ht="29.25" customHeight="1" x14ac:dyDescent="0.35">
      <c r="A25" s="123"/>
      <c r="B25" s="4" t="s">
        <v>135</v>
      </c>
      <c r="C25" s="125">
        <f>'APPENDIX 5'!C25+'APPENDIX 6'!C25+'APPENDIX 7'!C25+'APPENDIX 8'!C25+'APPENDIX 9'!C25+'APPENDIX 10'!C25+'APPENDIX 11'!C25</f>
        <v>0</v>
      </c>
      <c r="D25" s="125">
        <f>'APPENDIX 5'!D25+'APPENDIX 6'!D25+'APPENDIX 7'!D25+'APPENDIX 8'!D25+'APPENDIX 9'!D25+'APPENDIX 10'!D25+'APPENDIX 11'!D25</f>
        <v>0</v>
      </c>
      <c r="E25" s="125">
        <f>'APPENDIX 5'!E25+'APPENDIX 6'!E25+'APPENDIX 7'!E25+'APPENDIX 8'!E25+'APPENDIX 9'!E25+'APPENDIX 10'!E25+'APPENDIX 11'!E25</f>
        <v>0</v>
      </c>
      <c r="F25" s="125">
        <f>'APPENDIX 5'!F25+'APPENDIX 6'!F25+'APPENDIX 7'!F25+'APPENDIX 8'!F25+'APPENDIX 9'!F25+'APPENDIX 10'!F25+'APPENDIX 11'!F25</f>
        <v>0</v>
      </c>
      <c r="G25" s="125">
        <f>'APPENDIX 5'!G25+'APPENDIX 6'!G25+'APPENDIX 7'!G25+'APPENDIX 8'!G25+'APPENDIX 9'!G25+'APPENDIX 10'!G25+'APPENDIX 11'!G25</f>
        <v>0</v>
      </c>
      <c r="H25" s="125">
        <f>'APPENDIX 5'!H25+'APPENDIX 6'!H25+'APPENDIX 7'!H25+'APPENDIX 8'!H25+'APPENDIX 9'!H25+'APPENDIX 10'!H25+'APPENDIX 11'!H25</f>
        <v>0</v>
      </c>
      <c r="I25" s="125">
        <f>'APPENDIX 5'!I25+'APPENDIX 6'!I25+'APPENDIX 7'!I25+'APPENDIX 8'!I25+'APPENDIX 9'!I25+'APPENDIX 10'!I25+'APPENDIX 11'!I25</f>
        <v>0</v>
      </c>
      <c r="J25" s="125">
        <f>'APPENDIX 5'!J25+'APPENDIX 6'!J25+'APPENDIX 7'!J25+'APPENDIX 8'!J25+'APPENDIX 9'!J25+'APPENDIX 10'!J25+'APPENDIX 11'!J25</f>
        <v>0</v>
      </c>
      <c r="K25" s="125">
        <f>'APPENDIX 5'!K25+'APPENDIX 6'!K25+'APPENDIX 7'!K25+'APPENDIX 8'!K25+'APPENDIX 9'!K25+'APPENDIX 10'!K25+'APPENDIX 11'!K25</f>
        <v>0</v>
      </c>
      <c r="L25" s="125">
        <f>'APPENDIX 5'!L25+'APPENDIX 6'!L25+'APPENDIX 7'!L25+'APPENDIX 8'!L25+'APPENDIX 9'!L25+'APPENDIX 10'!L25+'APPENDIX 11'!L25</f>
        <v>0</v>
      </c>
      <c r="M25" s="125">
        <f>'APPENDIX 5'!M25+'APPENDIX 6'!M25+'APPENDIX 7'!M25+'APPENDIX 8'!M25+'APPENDIX 9'!M25+'APPENDIX 10'!M25+'APPENDIX 11'!M25</f>
        <v>0</v>
      </c>
      <c r="N25" s="125">
        <f>'APPENDIX 5'!N25+'APPENDIX 6'!N25+'APPENDIX 7'!N25+'APPENDIX 8'!N25+'APPENDIX 9'!N25+'APPENDIX 10'!N25+'APPENDIX 11'!N25</f>
        <v>0</v>
      </c>
      <c r="O25" s="125">
        <f>'APPENDIX 5'!O25+'APPENDIX 6'!O25+'APPENDIX 7'!O25+'APPENDIX 8'!O25+'APPENDIX 9'!O25+'APPENDIX 10'!O25+'APPENDIX 11'!O25</f>
        <v>0</v>
      </c>
      <c r="P25" s="125">
        <f>'APPENDIX 5'!P25+'APPENDIX 6'!P25+'APPENDIX 7'!P25+'APPENDIX 8'!P25+'APPENDIX 9'!P25+'APPENDIX 10'!P25+'APPENDIX 11'!P25</f>
        <v>0</v>
      </c>
      <c r="Q25" s="126">
        <f>'APPENDIX 5'!Q25+'APPENDIX 6'!Q25+'APPENDIX 7'!Q25+'APPENDIX 8'!Q25+'APPENDIX 9'!Q25+'APPENDIX 10'!Q25+'APPENDIX 11'!Q25</f>
        <v>0</v>
      </c>
    </row>
    <row r="26" spans="1:19" ht="29.25" customHeight="1" x14ac:dyDescent="0.35">
      <c r="A26" s="123"/>
      <c r="B26" s="4" t="s">
        <v>149</v>
      </c>
      <c r="C26" s="125">
        <f>'APPENDIX 5'!C26+'APPENDIX 6'!C26+'APPENDIX 7'!C26+'APPENDIX 8'!C26+'APPENDIX 9'!C26+'APPENDIX 10'!C26+'APPENDIX 11'!C26</f>
        <v>22952867</v>
      </c>
      <c r="D26" s="125">
        <f>'APPENDIX 5'!D26+'APPENDIX 6'!D26+'APPENDIX 7'!D26+'APPENDIX 8'!D26+'APPENDIX 9'!D26+'APPENDIX 10'!D26+'APPENDIX 11'!D26</f>
        <v>6296477</v>
      </c>
      <c r="E26" s="125">
        <f>'APPENDIX 5'!E26+'APPENDIX 6'!E26+'APPENDIX 7'!E26+'APPENDIX 8'!E26+'APPENDIX 9'!E26+'APPENDIX 10'!E26+'APPENDIX 11'!E26</f>
        <v>5621081</v>
      </c>
      <c r="F26" s="125">
        <f>'APPENDIX 5'!F26+'APPENDIX 6'!F26+'APPENDIX 7'!F26+'APPENDIX 8'!F26+'APPENDIX 9'!F26+'APPENDIX 10'!F26+'APPENDIX 11'!F26</f>
        <v>0</v>
      </c>
      <c r="G26" s="125">
        <f>'APPENDIX 5'!G26+'APPENDIX 6'!G26+'APPENDIX 7'!G26+'APPENDIX 8'!G26+'APPENDIX 9'!G26+'APPENDIX 10'!G26+'APPENDIX 11'!G26</f>
        <v>3557068</v>
      </c>
      <c r="H26" s="125">
        <f>'APPENDIX 5'!H26+'APPENDIX 6'!H26+'APPENDIX 7'!H26+'APPENDIX 8'!H26+'APPENDIX 9'!H26+'APPENDIX 10'!H26+'APPENDIX 11'!H26</f>
        <v>2402180</v>
      </c>
      <c r="I26" s="125">
        <f>'APPENDIX 5'!I26+'APPENDIX 6'!I26+'APPENDIX 7'!I26+'APPENDIX 8'!I26+'APPENDIX 9'!I26+'APPENDIX 10'!I26+'APPENDIX 11'!I26</f>
        <v>0</v>
      </c>
      <c r="J26" s="125">
        <f>'APPENDIX 5'!J26+'APPENDIX 6'!J26+'APPENDIX 7'!J26+'APPENDIX 8'!J26+'APPENDIX 9'!J26+'APPENDIX 10'!J26+'APPENDIX 11'!J26</f>
        <v>0</v>
      </c>
      <c r="K26" s="125">
        <f>'APPENDIX 5'!K26+'APPENDIX 6'!K26+'APPENDIX 7'!K26+'APPENDIX 8'!K26+'APPENDIX 9'!K26+'APPENDIX 10'!K26+'APPENDIX 11'!K26</f>
        <v>1025190</v>
      </c>
      <c r="L26" s="125">
        <f>'APPENDIX 5'!L26+'APPENDIX 6'!L26+'APPENDIX 7'!L26+'APPENDIX 8'!L26+'APPENDIX 9'!L26+'APPENDIX 10'!L26+'APPENDIX 11'!L26</f>
        <v>485959</v>
      </c>
      <c r="M26" s="125">
        <f>'APPENDIX 5'!M26+'APPENDIX 6'!M26+'APPENDIX 7'!M26+'APPENDIX 8'!M26+'APPENDIX 9'!M26+'APPENDIX 10'!M26+'APPENDIX 11'!M26</f>
        <v>886647</v>
      </c>
      <c r="N26" s="125">
        <f>'APPENDIX 5'!N26+'APPENDIX 6'!N26+'APPENDIX 7'!N26+'APPENDIX 8'!N26+'APPENDIX 9'!N26+'APPENDIX 10'!N26+'APPENDIX 11'!N26</f>
        <v>2008985</v>
      </c>
      <c r="O26" s="125">
        <f>'APPENDIX 5'!O26+'APPENDIX 6'!O26+'APPENDIX 7'!O26+'APPENDIX 8'!O26+'APPENDIX 9'!O26+'APPENDIX 10'!O26+'APPENDIX 11'!O26</f>
        <v>0</v>
      </c>
      <c r="P26" s="125">
        <f>'APPENDIX 5'!P26+'APPENDIX 6'!P26+'APPENDIX 7'!P26+'APPENDIX 8'!P26+'APPENDIX 9'!P26+'APPENDIX 10'!P26+'APPENDIX 11'!P26</f>
        <v>626023</v>
      </c>
      <c r="Q26" s="126">
        <f>'APPENDIX 5'!Q26+'APPENDIX 6'!Q26+'APPENDIX 7'!Q26+'APPENDIX 8'!Q26+'APPENDIX 9'!Q26+'APPENDIX 10'!Q26+'APPENDIX 11'!Q26</f>
        <v>25156935</v>
      </c>
    </row>
    <row r="27" spans="1:19" ht="29.25" customHeight="1" x14ac:dyDescent="0.35">
      <c r="A27" s="123"/>
      <c r="B27" s="4" t="s">
        <v>61</v>
      </c>
      <c r="C27" s="125">
        <f>'APPENDIX 5'!C27+'APPENDIX 6'!C27+'APPENDIX 7'!C27+'APPENDIX 8'!C27+'APPENDIX 9'!C27+'APPENDIX 10'!C27+'APPENDIX 11'!C27</f>
        <v>3457384</v>
      </c>
      <c r="D27" s="125">
        <f>'APPENDIX 5'!D27+'APPENDIX 6'!D27+'APPENDIX 7'!D27+'APPENDIX 8'!D27+'APPENDIX 9'!D27+'APPENDIX 10'!D27+'APPENDIX 11'!D27</f>
        <v>842827</v>
      </c>
      <c r="E27" s="125">
        <f>'APPENDIX 5'!E27+'APPENDIX 6'!E27+'APPENDIX 7'!E27+'APPENDIX 8'!E27+'APPENDIX 9'!E27+'APPENDIX 10'!E27+'APPENDIX 11'!E27</f>
        <v>744762</v>
      </c>
      <c r="F27" s="125">
        <f>'APPENDIX 5'!F27+'APPENDIX 6'!F27+'APPENDIX 7'!F27+'APPENDIX 8'!F27+'APPENDIX 9'!F27+'APPENDIX 10'!F27+'APPENDIX 11'!F27</f>
        <v>0</v>
      </c>
      <c r="G27" s="125">
        <f>'APPENDIX 5'!G27+'APPENDIX 6'!G27+'APPENDIX 7'!G27+'APPENDIX 8'!G27+'APPENDIX 9'!G27+'APPENDIX 10'!G27+'APPENDIX 11'!G27</f>
        <v>601187</v>
      </c>
      <c r="H27" s="125">
        <f>'APPENDIX 5'!H27+'APPENDIX 6'!H27+'APPENDIX 7'!H27+'APPENDIX 8'!H27+'APPENDIX 9'!H27+'APPENDIX 10'!H27+'APPENDIX 11'!H27</f>
        <v>220615</v>
      </c>
      <c r="I27" s="125">
        <f>'APPENDIX 5'!I27+'APPENDIX 6'!I27+'APPENDIX 7'!I27+'APPENDIX 8'!I27+'APPENDIX 9'!I27+'APPENDIX 10'!I27+'APPENDIX 11'!I27</f>
        <v>0</v>
      </c>
      <c r="J27" s="125">
        <f>'APPENDIX 5'!J27+'APPENDIX 6'!J27+'APPENDIX 7'!J27+'APPENDIX 8'!J27+'APPENDIX 9'!J27+'APPENDIX 10'!J27+'APPENDIX 11'!J27</f>
        <v>0</v>
      </c>
      <c r="K27" s="125">
        <f>'APPENDIX 5'!K27+'APPENDIX 6'!K27+'APPENDIX 7'!K27+'APPENDIX 8'!K27+'APPENDIX 9'!K27+'APPENDIX 10'!K27+'APPENDIX 11'!K27</f>
        <v>5870</v>
      </c>
      <c r="L27" s="125">
        <f>'APPENDIX 5'!L27+'APPENDIX 6'!L27+'APPENDIX 7'!L27+'APPENDIX 8'!L27+'APPENDIX 9'!L27+'APPENDIX 10'!L27+'APPENDIX 11'!L27</f>
        <v>-2496</v>
      </c>
      <c r="M27" s="125">
        <f>'APPENDIX 5'!M27+'APPENDIX 6'!M27+'APPENDIX 7'!M27+'APPENDIX 8'!M27+'APPENDIX 9'!M27+'APPENDIX 10'!M27+'APPENDIX 11'!M27</f>
        <v>139894</v>
      </c>
      <c r="N27" s="125">
        <f>'APPENDIX 5'!N27+'APPENDIX 6'!N27+'APPENDIX 7'!N27+'APPENDIX 8'!N27+'APPENDIX 9'!N27+'APPENDIX 10'!N27+'APPENDIX 11'!N27</f>
        <v>95726</v>
      </c>
      <c r="O27" s="125">
        <f>'APPENDIX 5'!O27+'APPENDIX 6'!O27+'APPENDIX 7'!O27+'APPENDIX 8'!O27+'APPENDIX 9'!O27+'APPENDIX 10'!O27+'APPENDIX 11'!O27</f>
        <v>0</v>
      </c>
      <c r="P27" s="125">
        <f>'APPENDIX 5'!P27+'APPENDIX 6'!P27+'APPENDIX 7'!P27+'APPENDIX 8'!P27+'APPENDIX 9'!P27+'APPENDIX 10'!P27+'APPENDIX 11'!P27</f>
        <v>0</v>
      </c>
      <c r="Q27" s="126">
        <f>'APPENDIX 5'!Q27+'APPENDIX 6'!Q27+'APPENDIX 7'!Q27+'APPENDIX 8'!Q27+'APPENDIX 9'!Q27+'APPENDIX 10'!Q27+'APPENDIX 11'!Q27</f>
        <v>3933991</v>
      </c>
    </row>
    <row r="28" spans="1:19" ht="29.25" customHeight="1" x14ac:dyDescent="0.35">
      <c r="A28" s="123"/>
      <c r="B28" s="4" t="s">
        <v>62</v>
      </c>
      <c r="C28" s="125">
        <f>'APPENDIX 5'!C28+'APPENDIX 6'!C28+'APPENDIX 7'!C28+'APPENDIX 8'!C28+'APPENDIX 9'!C28+'APPENDIX 10'!C28+'APPENDIX 11'!C28</f>
        <v>49785</v>
      </c>
      <c r="D28" s="125">
        <f>'APPENDIX 5'!D28+'APPENDIX 6'!D28+'APPENDIX 7'!D28+'APPENDIX 8'!D28+'APPENDIX 9'!D28+'APPENDIX 10'!D28+'APPENDIX 11'!D28</f>
        <v>66971</v>
      </c>
      <c r="E28" s="125">
        <f>'APPENDIX 5'!E28+'APPENDIX 6'!E28+'APPENDIX 7'!E28+'APPENDIX 8'!E28+'APPENDIX 9'!E28+'APPENDIX 10'!E28+'APPENDIX 11'!E28</f>
        <v>42361</v>
      </c>
      <c r="F28" s="125">
        <f>'APPENDIX 5'!F28+'APPENDIX 6'!F28+'APPENDIX 7'!F28+'APPENDIX 8'!F28+'APPENDIX 9'!F28+'APPENDIX 10'!F28+'APPENDIX 11'!F28</f>
        <v>0</v>
      </c>
      <c r="G28" s="125">
        <f>'APPENDIX 5'!G28+'APPENDIX 6'!G28+'APPENDIX 7'!G28+'APPENDIX 8'!G28+'APPENDIX 9'!G28+'APPENDIX 10'!G28+'APPENDIX 11'!G28</f>
        <v>57804</v>
      </c>
      <c r="H28" s="125">
        <f>'APPENDIX 5'!H28+'APPENDIX 6'!H28+'APPENDIX 7'!H28+'APPENDIX 8'!H28+'APPENDIX 9'!H28+'APPENDIX 10'!H28+'APPENDIX 11'!H28</f>
        <v>28129</v>
      </c>
      <c r="I28" s="125">
        <f>'APPENDIX 5'!I28+'APPENDIX 6'!I28+'APPENDIX 7'!I28+'APPENDIX 8'!I28+'APPENDIX 9'!I28+'APPENDIX 10'!I28+'APPENDIX 11'!I28</f>
        <v>0</v>
      </c>
      <c r="J28" s="125">
        <f>'APPENDIX 5'!J28+'APPENDIX 6'!J28+'APPENDIX 7'!J28+'APPENDIX 8'!J28+'APPENDIX 9'!J28+'APPENDIX 10'!J28+'APPENDIX 11'!J28</f>
        <v>0</v>
      </c>
      <c r="K28" s="125">
        <f>'APPENDIX 5'!K28+'APPENDIX 6'!K28+'APPENDIX 7'!K28+'APPENDIX 8'!K28+'APPENDIX 9'!K28+'APPENDIX 10'!K28+'APPENDIX 11'!K28</f>
        <v>0</v>
      </c>
      <c r="L28" s="125">
        <f>'APPENDIX 5'!L28+'APPENDIX 6'!L28+'APPENDIX 7'!L28+'APPENDIX 8'!L28+'APPENDIX 9'!L28+'APPENDIX 10'!L28+'APPENDIX 11'!L28</f>
        <v>-606</v>
      </c>
      <c r="M28" s="125">
        <f>'APPENDIX 5'!M28+'APPENDIX 6'!M28+'APPENDIX 7'!M28+'APPENDIX 8'!M28+'APPENDIX 9'!M28+'APPENDIX 10'!M28+'APPENDIX 11'!M28</f>
        <v>49475</v>
      </c>
      <c r="N28" s="125">
        <f>'APPENDIX 5'!N28+'APPENDIX 6'!N28+'APPENDIX 7'!N28+'APPENDIX 8'!N28+'APPENDIX 9'!N28+'APPENDIX 10'!N28+'APPENDIX 11'!N28</f>
        <v>22064</v>
      </c>
      <c r="O28" s="125">
        <f>'APPENDIX 5'!O28+'APPENDIX 6'!O28+'APPENDIX 7'!O28+'APPENDIX 8'!O28+'APPENDIX 9'!O28+'APPENDIX 10'!O28+'APPENDIX 11'!O28</f>
        <v>0</v>
      </c>
      <c r="P28" s="125">
        <f>'APPENDIX 5'!P28+'APPENDIX 6'!P28+'APPENDIX 7'!P28+'APPENDIX 8'!P28+'APPENDIX 9'!P28+'APPENDIX 10'!P28+'APPENDIX 11'!P28</f>
        <v>-12573</v>
      </c>
      <c r="Q28" s="126">
        <f>'APPENDIX 5'!Q28+'APPENDIX 6'!Q28+'APPENDIX 7'!Q28+'APPENDIX 8'!Q28+'APPENDIX 9'!Q28+'APPENDIX 10'!Q28+'APPENDIX 11'!Q28</f>
        <v>49786</v>
      </c>
    </row>
    <row r="29" spans="1:19" ht="29.25" customHeight="1" x14ac:dyDescent="0.35">
      <c r="A29" s="123"/>
      <c r="B29" s="4" t="s">
        <v>63</v>
      </c>
      <c r="C29" s="125">
        <f>'APPENDIX 5'!C29+'APPENDIX 6'!C29+'APPENDIX 7'!C29+'APPENDIX 8'!C29+'APPENDIX 9'!C29+'APPENDIX 10'!C29+'APPENDIX 11'!C29</f>
        <v>11393198</v>
      </c>
      <c r="D29" s="125">
        <f>'APPENDIX 5'!D29+'APPENDIX 6'!D29+'APPENDIX 7'!D29+'APPENDIX 8'!D29+'APPENDIX 9'!D29+'APPENDIX 10'!D29+'APPENDIX 11'!D29</f>
        <v>1873947</v>
      </c>
      <c r="E29" s="125">
        <f>'APPENDIX 5'!E29+'APPENDIX 6'!E29+'APPENDIX 7'!E29+'APPENDIX 8'!E29+'APPENDIX 9'!E29+'APPENDIX 10'!E29+'APPENDIX 11'!E29</f>
        <v>1446065</v>
      </c>
      <c r="F29" s="125">
        <f>'APPENDIX 5'!F29+'APPENDIX 6'!F29+'APPENDIX 7'!F29+'APPENDIX 8'!F29+'APPENDIX 9'!F29+'APPENDIX 10'!F29+'APPENDIX 11'!F29</f>
        <v>0</v>
      </c>
      <c r="G29" s="125">
        <f>'APPENDIX 5'!G29+'APPENDIX 6'!G29+'APPENDIX 7'!G29+'APPENDIX 8'!G29+'APPENDIX 9'!G29+'APPENDIX 10'!G29+'APPENDIX 11'!G29</f>
        <v>1533545</v>
      </c>
      <c r="H29" s="125">
        <f>'APPENDIX 5'!H29+'APPENDIX 6'!H29+'APPENDIX 7'!H29+'APPENDIX 8'!H29+'APPENDIX 9'!H29+'APPENDIX 10'!H29+'APPENDIX 11'!H29</f>
        <v>1039535</v>
      </c>
      <c r="I29" s="125">
        <f>'APPENDIX 5'!I29+'APPENDIX 6'!I29+'APPENDIX 7'!I29+'APPENDIX 8'!I29+'APPENDIX 9'!I29+'APPENDIX 10'!I29+'APPENDIX 11'!I29</f>
        <v>199188</v>
      </c>
      <c r="J29" s="125">
        <f>'APPENDIX 5'!J29+'APPENDIX 6'!J29+'APPENDIX 7'!J29+'APPENDIX 8'!J29+'APPENDIX 9'!J29+'APPENDIX 10'!J29+'APPENDIX 11'!J29</f>
        <v>0</v>
      </c>
      <c r="K29" s="125">
        <f>'APPENDIX 5'!K29+'APPENDIX 6'!K29+'APPENDIX 7'!K29+'APPENDIX 8'!K29+'APPENDIX 9'!K29+'APPENDIX 10'!K29+'APPENDIX 11'!K29</f>
        <v>106483</v>
      </c>
      <c r="L29" s="125">
        <f>'APPENDIX 5'!L29+'APPENDIX 6'!L29+'APPENDIX 7'!L29+'APPENDIX 8'!L29+'APPENDIX 9'!L29+'APPENDIX 10'!L29+'APPENDIX 11'!L29</f>
        <v>134079</v>
      </c>
      <c r="M29" s="125">
        <f>'APPENDIX 5'!M29+'APPENDIX 6'!M29+'APPENDIX 7'!M29+'APPENDIX 8'!M29+'APPENDIX 9'!M29+'APPENDIX 10'!M29+'APPENDIX 11'!M29</f>
        <v>507474</v>
      </c>
      <c r="N29" s="125">
        <f>'APPENDIX 5'!N29+'APPENDIX 6'!N29+'APPENDIX 7'!N29+'APPENDIX 8'!N29+'APPENDIX 9'!N29+'APPENDIX 10'!N29+'APPENDIX 11'!N29</f>
        <v>885218</v>
      </c>
      <c r="O29" s="125">
        <f>'APPENDIX 5'!O29+'APPENDIX 6'!O29+'APPENDIX 7'!O29+'APPENDIX 8'!O29+'APPENDIX 9'!O29+'APPENDIX 10'!O29+'APPENDIX 11'!O29</f>
        <v>0</v>
      </c>
      <c r="P29" s="125">
        <f>'APPENDIX 5'!P29+'APPENDIX 6'!P29+'APPENDIX 7'!P29+'APPENDIX 8'!P29+'APPENDIX 9'!P29+'APPENDIX 10'!P29+'APPENDIX 11'!P29</f>
        <v>0</v>
      </c>
      <c r="Q29" s="126">
        <f>'APPENDIX 5'!Q29+'APPENDIX 6'!Q29+'APPENDIX 7'!Q29+'APPENDIX 8'!Q29+'APPENDIX 9'!Q29+'APPENDIX 10'!Q29+'APPENDIX 11'!Q29</f>
        <v>11737722</v>
      </c>
    </row>
    <row r="30" spans="1:19" ht="29.25" customHeight="1" x14ac:dyDescent="0.35">
      <c r="A30" s="123"/>
      <c r="B30" s="56" t="s">
        <v>45</v>
      </c>
      <c r="C30" s="127">
        <f t="shared" ref="C30:Q30" si="0">SUM(C6:C29)</f>
        <v>426965445</v>
      </c>
      <c r="D30" s="127">
        <f t="shared" si="0"/>
        <v>92115699</v>
      </c>
      <c r="E30" s="127">
        <f t="shared" si="0"/>
        <v>85000727</v>
      </c>
      <c r="F30" s="127">
        <f t="shared" si="0"/>
        <v>346192</v>
      </c>
      <c r="G30" s="127">
        <f t="shared" si="0"/>
        <v>49519083</v>
      </c>
      <c r="H30" s="127">
        <f t="shared" si="0"/>
        <v>45079563</v>
      </c>
      <c r="I30" s="127">
        <f t="shared" si="0"/>
        <v>10447778</v>
      </c>
      <c r="J30" s="127">
        <f t="shared" si="0"/>
        <v>1778750</v>
      </c>
      <c r="K30" s="127">
        <f t="shared" si="0"/>
        <v>4175810</v>
      </c>
      <c r="L30" s="127">
        <f t="shared" si="0"/>
        <v>5023795</v>
      </c>
      <c r="M30" s="127">
        <f t="shared" si="0"/>
        <v>11498826</v>
      </c>
      <c r="N30" s="127">
        <f t="shared" si="0"/>
        <v>39777765</v>
      </c>
      <c r="O30" s="127">
        <f t="shared" si="0"/>
        <v>240983</v>
      </c>
      <c r="P30" s="127">
        <f t="shared" si="0"/>
        <v>3166772</v>
      </c>
      <c r="Q30" s="127">
        <f t="shared" si="0"/>
        <v>470677859</v>
      </c>
      <c r="S30" s="128"/>
    </row>
    <row r="31" spans="1:19" ht="29.25" customHeight="1" x14ac:dyDescent="0.35">
      <c r="A31" s="123"/>
      <c r="B31" s="280" t="s">
        <v>46</v>
      </c>
      <c r="C31" s="281"/>
      <c r="D31" s="281"/>
      <c r="E31" s="281"/>
      <c r="F31" s="281"/>
      <c r="G31" s="281"/>
      <c r="H31" s="281"/>
      <c r="I31" s="281"/>
      <c r="J31" s="281"/>
      <c r="K31" s="281"/>
      <c r="L31" s="281"/>
      <c r="M31" s="281"/>
      <c r="N31" s="281"/>
      <c r="O31" s="281"/>
      <c r="P31" s="281"/>
      <c r="Q31" s="282"/>
    </row>
    <row r="32" spans="1:19" ht="29.25" customHeight="1" x14ac:dyDescent="0.35">
      <c r="A32" s="123"/>
      <c r="B32" s="4" t="s">
        <v>47</v>
      </c>
      <c r="C32" s="19">
        <f>'APPENDIX 5'!C32+'APPENDIX 6'!C32+'APPENDIX 7'!C32+'APPENDIX 8'!C32+'APPENDIX 9'!C32+'APPENDIX 10'!C32+'APPENDIX 11'!C32</f>
        <v>0</v>
      </c>
      <c r="D32" s="19">
        <f>'APPENDIX 5'!D32+'APPENDIX 6'!D32+'APPENDIX 7'!D32+'APPENDIX 8'!D32+'APPENDIX 9'!D32+'APPENDIX 10'!D32+'APPENDIX 11'!D32</f>
        <v>127760</v>
      </c>
      <c r="E32" s="19">
        <f>'APPENDIX 5'!E32+'APPENDIX 6'!E32+'APPENDIX 7'!E32+'APPENDIX 8'!E32+'APPENDIX 9'!E32+'APPENDIX 10'!E32+'APPENDIX 11'!E32</f>
        <v>105516</v>
      </c>
      <c r="F32" s="19">
        <f>'APPENDIX 5'!F32+'APPENDIX 6'!F32+'APPENDIX 7'!F32+'APPENDIX 8'!F32+'APPENDIX 9'!F32+'APPENDIX 10'!F32+'APPENDIX 11'!F32</f>
        <v>0</v>
      </c>
      <c r="G32" s="19">
        <f>'APPENDIX 5'!G32+'APPENDIX 6'!G32+'APPENDIX 7'!G32+'APPENDIX 8'!G32+'APPENDIX 9'!G32+'APPENDIX 10'!G32+'APPENDIX 11'!G32</f>
        <v>171857</v>
      </c>
      <c r="H32" s="19">
        <f>'APPENDIX 5'!H32+'APPENDIX 6'!H32+'APPENDIX 7'!H32+'APPENDIX 8'!H32+'APPENDIX 9'!H32+'APPENDIX 10'!H32+'APPENDIX 11'!H32</f>
        <v>301231</v>
      </c>
      <c r="I32" s="19">
        <f>'APPENDIX 5'!I32+'APPENDIX 6'!I32+'APPENDIX 7'!I32+'APPENDIX 8'!I32+'APPENDIX 9'!I32+'APPENDIX 10'!I32+'APPENDIX 11'!I32</f>
        <v>0</v>
      </c>
      <c r="J32" s="19">
        <f>'APPENDIX 5'!J32+'APPENDIX 6'!J32+'APPENDIX 7'!J32+'APPENDIX 8'!J32+'APPENDIX 9'!J32+'APPENDIX 10'!J32+'APPENDIX 11'!J32</f>
        <v>0</v>
      </c>
      <c r="K32" s="19">
        <f>'APPENDIX 5'!K32+'APPENDIX 6'!K32+'APPENDIX 7'!K32+'APPENDIX 8'!K32+'APPENDIX 9'!K32+'APPENDIX 10'!K32+'APPENDIX 11'!K32</f>
        <v>0</v>
      </c>
      <c r="L32" s="19">
        <f>'APPENDIX 5'!L32+'APPENDIX 6'!L32+'APPENDIX 7'!L32+'APPENDIX 8'!L32+'APPENDIX 9'!L32+'APPENDIX 10'!L32+'APPENDIX 11'!L32</f>
        <v>24412</v>
      </c>
      <c r="M32" s="19">
        <f>'APPENDIX 5'!M32+'APPENDIX 6'!M32+'APPENDIX 7'!M32+'APPENDIX 8'!M32+'APPENDIX 9'!M32+'APPENDIX 10'!M32+'APPENDIX 11'!M32</f>
        <v>10121</v>
      </c>
      <c r="N32" s="19">
        <f>'APPENDIX 5'!N32+'APPENDIX 6'!N32+'APPENDIX 7'!N32+'APPENDIX 8'!N32+'APPENDIX 9'!N32+'APPENDIX 10'!N32+'APPENDIX 11'!N32</f>
        <v>94948</v>
      </c>
      <c r="O32" s="19">
        <f>'APPENDIX 5'!O32+'APPENDIX 6'!O32+'APPENDIX 7'!O32+'APPENDIX 8'!O32+'APPENDIX 9'!O32+'APPENDIX 10'!O32+'APPENDIX 11'!O32</f>
        <v>0</v>
      </c>
      <c r="P32" s="19">
        <f>'APPENDIX 5'!P32+'APPENDIX 6'!P32+'APPENDIX 7'!P32+'APPENDIX 8'!P32+'APPENDIX 9'!P32+'APPENDIX 10'!P32+'APPENDIX 11'!P32</f>
        <v>0</v>
      </c>
      <c r="Q32" s="20">
        <f>'APPENDIX 5'!Q32+'APPENDIX 6'!Q32+'APPENDIX 7'!Q32+'APPENDIX 8'!Q32+'APPENDIX 9'!Q32+'APPENDIX 10'!Q32+'APPENDIX 11'!Q32</f>
        <v>-135301</v>
      </c>
    </row>
    <row r="33" spans="2:19" ht="29.25" customHeight="1" x14ac:dyDescent="0.35">
      <c r="B33" s="4" t="s">
        <v>78</v>
      </c>
      <c r="C33" s="19">
        <f>'APPENDIX 5'!C33+'APPENDIX 6'!C33+'APPENDIX 7'!C33+'APPENDIX 8'!C33+'APPENDIX 9'!C33+'APPENDIX 10'!C33+'APPENDIX 11'!C33</f>
        <v>0</v>
      </c>
      <c r="D33" s="19">
        <f>'APPENDIX 5'!D33+'APPENDIX 6'!D33+'APPENDIX 7'!D33+'APPENDIX 8'!D33+'APPENDIX 9'!D33+'APPENDIX 10'!D33+'APPENDIX 11'!D33</f>
        <v>932200</v>
      </c>
      <c r="E33" s="19">
        <f>'APPENDIX 5'!E33+'APPENDIX 6'!E33+'APPENDIX 7'!E33+'APPENDIX 8'!E33+'APPENDIX 9'!E33+'APPENDIX 10'!E33+'APPENDIX 11'!E33</f>
        <v>733733</v>
      </c>
      <c r="F33" s="19">
        <f>'APPENDIX 5'!F33+'APPENDIX 6'!F33+'APPENDIX 7'!F33+'APPENDIX 8'!F33+'APPENDIX 9'!F33+'APPENDIX 10'!F33+'APPENDIX 11'!F33</f>
        <v>-75383</v>
      </c>
      <c r="G33" s="19">
        <f>'APPENDIX 5'!G33+'APPENDIX 6'!G33+'APPENDIX 7'!G33+'APPENDIX 8'!G33+'APPENDIX 9'!G33+'APPENDIX 10'!G33+'APPENDIX 11'!G33</f>
        <v>607738</v>
      </c>
      <c r="H33" s="19">
        <f>'APPENDIX 5'!H33+'APPENDIX 6'!H33+'APPENDIX 7'!H33+'APPENDIX 8'!H33+'APPENDIX 9'!H33+'APPENDIX 10'!H33+'APPENDIX 11'!H33</f>
        <v>777443</v>
      </c>
      <c r="I33" s="19">
        <f>'APPENDIX 5'!I33+'APPENDIX 6'!I33+'APPENDIX 7'!I33+'APPENDIX 8'!I33+'APPENDIX 9'!I33+'APPENDIX 10'!I33+'APPENDIX 11'!I33</f>
        <v>0</v>
      </c>
      <c r="J33" s="19">
        <f>'APPENDIX 5'!J33+'APPENDIX 6'!J33+'APPENDIX 7'!J33+'APPENDIX 8'!J33+'APPENDIX 9'!J33+'APPENDIX 10'!J33+'APPENDIX 11'!J33</f>
        <v>0</v>
      </c>
      <c r="K33" s="19">
        <f>'APPENDIX 5'!K33+'APPENDIX 6'!K33+'APPENDIX 7'!K33+'APPENDIX 8'!K33+'APPENDIX 9'!K33+'APPENDIX 10'!K33+'APPENDIX 11'!K33</f>
        <v>0</v>
      </c>
      <c r="L33" s="19">
        <f>'APPENDIX 5'!L33+'APPENDIX 6'!L33+'APPENDIX 7'!L33+'APPENDIX 8'!L33+'APPENDIX 9'!L33+'APPENDIX 10'!L33+'APPENDIX 11'!L33</f>
        <v>182753</v>
      </c>
      <c r="M33" s="19">
        <f>'APPENDIX 5'!M33+'APPENDIX 6'!M33+'APPENDIX 7'!M33+'APPENDIX 8'!M33+'APPENDIX 9'!M33+'APPENDIX 10'!M33+'APPENDIX 11'!M33</f>
        <v>45923</v>
      </c>
      <c r="N33" s="19">
        <f>'APPENDIX 5'!N33+'APPENDIX 6'!N33+'APPENDIX 7'!N33+'APPENDIX 8'!N33+'APPENDIX 9'!N33+'APPENDIX 10'!N33+'APPENDIX 11'!N33</f>
        <v>0</v>
      </c>
      <c r="O33" s="19">
        <f>'APPENDIX 5'!O33+'APPENDIX 6'!O33+'APPENDIX 7'!O33+'APPENDIX 8'!O33+'APPENDIX 9'!O33+'APPENDIX 10'!O33+'APPENDIX 11'!O33</f>
        <v>0</v>
      </c>
      <c r="P33" s="19">
        <f>'APPENDIX 5'!P33+'APPENDIX 6'!P33+'APPENDIX 7'!P33+'APPENDIX 8'!P33+'APPENDIX 9'!P33+'APPENDIX 10'!P33+'APPENDIX 11'!P33</f>
        <v>0</v>
      </c>
      <c r="Q33" s="20">
        <f>'APPENDIX 5'!Q33+'APPENDIX 6'!Q33+'APPENDIX 7'!Q33+'APPENDIX 8'!Q33+'APPENDIX 9'!Q33+'APPENDIX 10'!Q33+'APPENDIX 11'!Q33</f>
        <v>-347769</v>
      </c>
    </row>
    <row r="34" spans="2:19" ht="29.25" customHeight="1" x14ac:dyDescent="0.35">
      <c r="B34" s="4" t="s">
        <v>48</v>
      </c>
      <c r="C34" s="19">
        <f>'APPENDIX 5'!C34+'APPENDIX 6'!C34+'APPENDIX 7'!C34+'APPENDIX 8'!C34+'APPENDIX 9'!C34+'APPENDIX 10'!C34+'APPENDIX 11'!C34</f>
        <v>9517167</v>
      </c>
      <c r="D34" s="19">
        <f>'APPENDIX 5'!D34+'APPENDIX 6'!D34+'APPENDIX 7'!D34+'APPENDIX 8'!D34+'APPENDIX 9'!D34+'APPENDIX 10'!D34+'APPENDIX 11'!D34</f>
        <v>1266564</v>
      </c>
      <c r="E34" s="19">
        <f>'APPENDIX 5'!E34+'APPENDIX 6'!E34+'APPENDIX 7'!E34+'APPENDIX 8'!E34+'APPENDIX 9'!E34+'APPENDIX 10'!E34+'APPENDIX 11'!E34</f>
        <v>1266564</v>
      </c>
      <c r="F34" s="19">
        <f>'APPENDIX 5'!F34+'APPENDIX 6'!F34+'APPENDIX 7'!F34+'APPENDIX 8'!F34+'APPENDIX 9'!F34+'APPENDIX 10'!F34+'APPENDIX 11'!F34</f>
        <v>0</v>
      </c>
      <c r="G34" s="19">
        <f>'APPENDIX 5'!G34+'APPENDIX 6'!G34+'APPENDIX 7'!G34+'APPENDIX 8'!G34+'APPENDIX 9'!G34+'APPENDIX 10'!G34+'APPENDIX 11'!G34</f>
        <v>971688</v>
      </c>
      <c r="H34" s="19">
        <f>'APPENDIX 5'!H34+'APPENDIX 6'!H34+'APPENDIX 7'!H34+'APPENDIX 8'!H34+'APPENDIX 9'!H34+'APPENDIX 10'!H34+'APPENDIX 11'!H34</f>
        <v>971688</v>
      </c>
      <c r="I34" s="19">
        <f>'APPENDIX 5'!I34+'APPENDIX 6'!I34+'APPENDIX 7'!I34+'APPENDIX 8'!I34+'APPENDIX 9'!I34+'APPENDIX 10'!I34+'APPENDIX 11'!I34</f>
        <v>0</v>
      </c>
      <c r="J34" s="19">
        <f>'APPENDIX 5'!J34+'APPENDIX 6'!J34+'APPENDIX 7'!J34+'APPENDIX 8'!J34+'APPENDIX 9'!J34+'APPENDIX 10'!J34+'APPENDIX 11'!J34</f>
        <v>0</v>
      </c>
      <c r="K34" s="19">
        <f>'APPENDIX 5'!K34+'APPENDIX 6'!K34+'APPENDIX 7'!K34+'APPENDIX 8'!K34+'APPENDIX 9'!K34+'APPENDIX 10'!K34+'APPENDIX 11'!K34</f>
        <v>0</v>
      </c>
      <c r="L34" s="19">
        <f>'APPENDIX 5'!L34+'APPENDIX 6'!L34+'APPENDIX 7'!L34+'APPENDIX 8'!L34+'APPENDIX 9'!L34+'APPENDIX 10'!L34+'APPENDIX 11'!L34</f>
        <v>399990</v>
      </c>
      <c r="M34" s="19">
        <f>'APPENDIX 5'!M34+'APPENDIX 6'!M34+'APPENDIX 7'!M34+'APPENDIX 8'!M34+'APPENDIX 9'!M34+'APPENDIX 10'!M34+'APPENDIX 11'!M34</f>
        <v>141676</v>
      </c>
      <c r="N34" s="19">
        <f>'APPENDIX 5'!N34+'APPENDIX 6'!N34+'APPENDIX 7'!N34+'APPENDIX 8'!N34+'APPENDIX 9'!N34+'APPENDIX 10'!N34+'APPENDIX 11'!N34</f>
        <v>742856</v>
      </c>
      <c r="O34" s="19">
        <f>'APPENDIX 5'!O34+'APPENDIX 6'!O34+'APPENDIX 7'!O34+'APPENDIX 8'!O34+'APPENDIX 9'!O34+'APPENDIX 10'!O34+'APPENDIX 11'!O34</f>
        <v>0</v>
      </c>
      <c r="P34" s="19">
        <f>'APPENDIX 5'!P34+'APPENDIX 6'!P34+'APPENDIX 7'!P34+'APPENDIX 8'!P34+'APPENDIX 9'!P34+'APPENDIX 10'!P34+'APPENDIX 11'!P34</f>
        <v>0</v>
      </c>
      <c r="Q34" s="20">
        <f>'APPENDIX 5'!Q34+'APPENDIX 6'!Q34+'APPENDIX 7'!Q34+'APPENDIX 8'!Q34+'APPENDIX 9'!Q34+'APPENDIX 10'!Q34+'APPENDIX 11'!Q34</f>
        <v>10013233</v>
      </c>
    </row>
    <row r="35" spans="2:19" ht="29.25" customHeight="1" x14ac:dyDescent="0.35">
      <c r="B35" s="56" t="s">
        <v>45</v>
      </c>
      <c r="C35" s="127">
        <f t="shared" ref="C35:Q35" si="1">SUM(C32:C34)</f>
        <v>9517167</v>
      </c>
      <c r="D35" s="127">
        <f t="shared" si="1"/>
        <v>2326524</v>
      </c>
      <c r="E35" s="127">
        <f t="shared" si="1"/>
        <v>2105813</v>
      </c>
      <c r="F35" s="127">
        <f t="shared" si="1"/>
        <v>-75383</v>
      </c>
      <c r="G35" s="127">
        <f t="shared" si="1"/>
        <v>1751283</v>
      </c>
      <c r="H35" s="127">
        <f t="shared" si="1"/>
        <v>2050362</v>
      </c>
      <c r="I35" s="127">
        <f t="shared" si="1"/>
        <v>0</v>
      </c>
      <c r="J35" s="127">
        <f t="shared" si="1"/>
        <v>0</v>
      </c>
      <c r="K35" s="127">
        <f t="shared" si="1"/>
        <v>0</v>
      </c>
      <c r="L35" s="127">
        <f t="shared" si="1"/>
        <v>607155</v>
      </c>
      <c r="M35" s="127">
        <f t="shared" si="1"/>
        <v>197720</v>
      </c>
      <c r="N35" s="127">
        <f t="shared" si="1"/>
        <v>837804</v>
      </c>
      <c r="O35" s="127">
        <f t="shared" si="1"/>
        <v>0</v>
      </c>
      <c r="P35" s="127">
        <f t="shared" si="1"/>
        <v>0</v>
      </c>
      <c r="Q35" s="127">
        <f t="shared" si="1"/>
        <v>9530163</v>
      </c>
    </row>
    <row r="36" spans="2:19" ht="18" customHeight="1" x14ac:dyDescent="0.35">
      <c r="B36" s="284" t="s">
        <v>50</v>
      </c>
      <c r="C36" s="284"/>
      <c r="D36" s="284"/>
      <c r="E36" s="284"/>
      <c r="F36" s="284"/>
      <c r="G36" s="284"/>
      <c r="H36" s="284"/>
      <c r="I36" s="284"/>
      <c r="J36" s="284"/>
      <c r="K36" s="284"/>
      <c r="L36" s="284"/>
      <c r="M36" s="284"/>
      <c r="N36" s="284"/>
      <c r="O36" s="284"/>
      <c r="P36" s="284"/>
      <c r="Q36" s="284"/>
    </row>
    <row r="37" spans="2:19" ht="18" customHeight="1" x14ac:dyDescent="0.35">
      <c r="C37" s="129"/>
      <c r="D37" s="129"/>
      <c r="E37" s="129"/>
      <c r="F37" s="129"/>
      <c r="G37" s="129"/>
      <c r="H37" s="129"/>
      <c r="I37" s="129"/>
      <c r="J37" s="129"/>
      <c r="K37" s="129"/>
      <c r="L37" s="129"/>
      <c r="M37" s="129"/>
      <c r="N37" s="129"/>
      <c r="O37" s="129"/>
      <c r="P37" s="129"/>
      <c r="Q37" s="129"/>
      <c r="R37" s="120"/>
      <c r="S37" s="130"/>
    </row>
    <row r="38" spans="2:19" ht="18" hidden="1" customHeight="1" x14ac:dyDescent="0.35">
      <c r="C38" s="129">
        <f>C30+C35</f>
        <v>436482612</v>
      </c>
      <c r="D38" s="129">
        <f t="shared" ref="D38:Q38" si="2">D30+D35</f>
        <v>94442223</v>
      </c>
      <c r="E38" s="129">
        <f t="shared" si="2"/>
        <v>87106540</v>
      </c>
      <c r="F38" s="129">
        <f t="shared" si="2"/>
        <v>270809</v>
      </c>
      <c r="G38" s="129">
        <f t="shared" si="2"/>
        <v>51270366</v>
      </c>
      <c r="H38" s="129">
        <f t="shared" si="2"/>
        <v>47129925</v>
      </c>
      <c r="I38" s="129">
        <f t="shared" si="2"/>
        <v>10447778</v>
      </c>
      <c r="J38" s="129">
        <f t="shared" si="2"/>
        <v>1778750</v>
      </c>
      <c r="K38" s="129">
        <f t="shared" si="2"/>
        <v>4175810</v>
      </c>
      <c r="L38" s="129">
        <f t="shared" si="2"/>
        <v>5630950</v>
      </c>
      <c r="M38" s="129">
        <f t="shared" si="2"/>
        <v>11696546</v>
      </c>
      <c r="N38" s="129">
        <f t="shared" si="2"/>
        <v>40615569</v>
      </c>
      <c r="O38" s="129">
        <f t="shared" si="2"/>
        <v>240983</v>
      </c>
      <c r="P38" s="129">
        <f t="shared" si="2"/>
        <v>3166772</v>
      </c>
      <c r="Q38" s="129">
        <f t="shared" si="2"/>
        <v>480208022</v>
      </c>
    </row>
    <row r="39" spans="2:19" ht="18" customHeight="1" x14ac:dyDescent="0.35">
      <c r="C39" s="129"/>
      <c r="D39" s="129"/>
      <c r="E39" s="129"/>
      <c r="F39" s="129"/>
      <c r="G39" s="129"/>
      <c r="H39" s="129"/>
      <c r="I39" s="129"/>
      <c r="J39" s="129"/>
      <c r="K39" s="129"/>
      <c r="L39" s="129"/>
      <c r="M39" s="129"/>
      <c r="N39" s="129"/>
      <c r="O39" s="129"/>
      <c r="P39" s="129"/>
      <c r="Q39" s="129"/>
    </row>
    <row r="40" spans="2:19" ht="18" customHeight="1" x14ac:dyDescent="0.35">
      <c r="C40" s="129"/>
      <c r="D40" s="129"/>
      <c r="E40" s="129"/>
      <c r="F40" s="129"/>
      <c r="G40" s="129"/>
      <c r="H40" s="129"/>
      <c r="I40" s="129"/>
      <c r="J40" s="129"/>
      <c r="K40" s="129"/>
      <c r="L40" s="129"/>
      <c r="M40" s="129"/>
      <c r="N40" s="129"/>
      <c r="O40" s="129"/>
      <c r="P40" s="129"/>
      <c r="Q40" s="129"/>
    </row>
    <row r="41" spans="2:19" ht="18" customHeight="1" x14ac:dyDescent="0.35">
      <c r="C41" s="129"/>
      <c r="D41" s="129"/>
      <c r="E41" s="129"/>
      <c r="F41" s="129"/>
      <c r="G41" s="129"/>
      <c r="H41" s="129"/>
      <c r="I41" s="129"/>
      <c r="J41" s="129"/>
      <c r="K41" s="129"/>
      <c r="L41" s="129"/>
      <c r="M41" s="129"/>
      <c r="N41" s="129"/>
      <c r="O41" s="129"/>
      <c r="P41" s="129"/>
      <c r="Q41" s="129"/>
    </row>
    <row r="42" spans="2:19" ht="18" customHeight="1" x14ac:dyDescent="0.35">
      <c r="C42" s="129"/>
      <c r="D42" s="129"/>
      <c r="E42" s="129"/>
      <c r="F42" s="129"/>
      <c r="G42" s="129"/>
      <c r="H42" s="129"/>
      <c r="I42" s="129"/>
      <c r="J42" s="129"/>
      <c r="K42" s="129"/>
      <c r="L42" s="129"/>
      <c r="M42" s="129"/>
      <c r="N42" s="129"/>
      <c r="O42" s="129"/>
      <c r="P42" s="129"/>
      <c r="Q42" s="129"/>
    </row>
    <row r="43" spans="2:19" ht="18" customHeight="1" x14ac:dyDescent="0.35">
      <c r="C43" s="129"/>
      <c r="D43" s="129"/>
      <c r="E43" s="129"/>
      <c r="F43" s="129"/>
      <c r="G43" s="129"/>
      <c r="H43" s="129"/>
      <c r="I43" s="129"/>
      <c r="J43" s="129"/>
      <c r="K43" s="129"/>
      <c r="L43" s="129"/>
      <c r="M43" s="129"/>
      <c r="N43" s="129"/>
      <c r="O43" s="129"/>
      <c r="P43" s="129"/>
      <c r="Q43" s="129"/>
    </row>
    <row r="44" spans="2:19" ht="18" customHeight="1" x14ac:dyDescent="0.35">
      <c r="C44" s="129"/>
      <c r="D44" s="129"/>
      <c r="E44" s="129"/>
      <c r="F44" s="129"/>
      <c r="G44" s="129"/>
      <c r="H44" s="129"/>
      <c r="I44" s="129"/>
      <c r="J44" s="129"/>
      <c r="K44" s="129"/>
      <c r="L44" s="129"/>
      <c r="M44" s="129"/>
      <c r="N44" s="129"/>
      <c r="O44" s="129"/>
      <c r="P44" s="129"/>
      <c r="Q44" s="129"/>
    </row>
    <row r="45" spans="2:19" ht="18" customHeight="1" x14ac:dyDescent="0.35">
      <c r="C45" s="129"/>
      <c r="D45" s="129"/>
      <c r="E45" s="129"/>
      <c r="F45" s="129"/>
      <c r="G45" s="129"/>
      <c r="H45" s="129"/>
      <c r="I45" s="129"/>
      <c r="J45" s="129"/>
      <c r="K45" s="129"/>
      <c r="L45" s="129"/>
      <c r="M45" s="129"/>
      <c r="N45" s="129"/>
      <c r="O45" s="129"/>
      <c r="P45" s="129"/>
      <c r="Q45" s="129"/>
    </row>
    <row r="46" spans="2:19" ht="18" customHeight="1" x14ac:dyDescent="0.35">
      <c r="C46" s="129"/>
      <c r="D46" s="129"/>
      <c r="E46" s="129"/>
      <c r="F46" s="129"/>
      <c r="G46" s="129"/>
      <c r="H46" s="129"/>
      <c r="I46" s="129"/>
      <c r="J46" s="129"/>
      <c r="K46" s="129"/>
      <c r="L46" s="129"/>
      <c r="M46" s="129"/>
      <c r="N46" s="129"/>
      <c r="O46" s="129"/>
      <c r="P46" s="129"/>
      <c r="Q46" s="129"/>
    </row>
    <row r="47" spans="2:19" ht="18" customHeight="1" x14ac:dyDescent="0.35">
      <c r="C47" s="129"/>
      <c r="D47" s="129"/>
      <c r="E47" s="129"/>
      <c r="F47" s="129"/>
      <c r="G47" s="129"/>
      <c r="H47" s="129"/>
      <c r="I47" s="129"/>
      <c r="J47" s="129"/>
      <c r="K47" s="129"/>
      <c r="L47" s="129"/>
      <c r="M47" s="129"/>
      <c r="N47" s="129"/>
      <c r="O47" s="129"/>
      <c r="P47" s="129"/>
      <c r="Q47" s="129"/>
    </row>
    <row r="48" spans="2:19" ht="18" customHeight="1" x14ac:dyDescent="0.35">
      <c r="C48" s="129"/>
      <c r="D48" s="129"/>
      <c r="E48" s="129"/>
      <c r="F48" s="129"/>
      <c r="G48" s="129"/>
      <c r="H48" s="129"/>
      <c r="I48" s="129"/>
      <c r="J48" s="129"/>
      <c r="K48" s="129"/>
      <c r="L48" s="129"/>
      <c r="M48" s="129"/>
      <c r="N48" s="129"/>
      <c r="O48" s="129"/>
      <c r="P48" s="129"/>
      <c r="Q48" s="129"/>
    </row>
    <row r="49" spans="3:17" ht="18" customHeight="1" x14ac:dyDescent="0.35">
      <c r="C49" s="129"/>
      <c r="D49" s="129"/>
      <c r="E49" s="129"/>
      <c r="F49" s="129"/>
      <c r="G49" s="129"/>
      <c r="H49" s="129"/>
      <c r="I49" s="129"/>
      <c r="J49" s="129"/>
      <c r="K49" s="129"/>
      <c r="L49" s="129"/>
      <c r="M49" s="129"/>
      <c r="N49" s="129"/>
      <c r="O49" s="129"/>
      <c r="P49" s="129"/>
      <c r="Q49" s="129"/>
    </row>
    <row r="50" spans="3:17" ht="18" customHeight="1" x14ac:dyDescent="0.35">
      <c r="C50" s="129"/>
      <c r="D50" s="129"/>
      <c r="E50" s="129"/>
      <c r="F50" s="129"/>
      <c r="G50" s="129"/>
      <c r="H50" s="129"/>
      <c r="I50" s="129"/>
      <c r="J50" s="129"/>
      <c r="K50" s="129"/>
      <c r="L50" s="129"/>
      <c r="M50" s="129"/>
      <c r="N50" s="129"/>
      <c r="O50" s="129"/>
      <c r="P50" s="129"/>
      <c r="Q50" s="129"/>
    </row>
    <row r="51" spans="3:17" ht="18" customHeight="1" x14ac:dyDescent="0.35">
      <c r="C51" s="129"/>
      <c r="D51" s="129"/>
      <c r="E51" s="129"/>
      <c r="F51" s="129"/>
      <c r="G51" s="129"/>
      <c r="H51" s="129"/>
      <c r="I51" s="129"/>
      <c r="J51" s="129"/>
      <c r="K51" s="129"/>
      <c r="L51" s="129"/>
      <c r="M51" s="129"/>
      <c r="N51" s="129"/>
      <c r="O51" s="129"/>
      <c r="P51" s="129"/>
      <c r="Q51" s="129"/>
    </row>
    <row r="52" spans="3:17" ht="18" customHeight="1" x14ac:dyDescent="0.35">
      <c r="C52" s="129"/>
      <c r="D52" s="129"/>
      <c r="E52" s="129"/>
      <c r="F52" s="129"/>
      <c r="G52" s="129"/>
      <c r="H52" s="129"/>
      <c r="I52" s="129"/>
      <c r="J52" s="129"/>
      <c r="K52" s="129"/>
      <c r="L52" s="129"/>
      <c r="M52" s="129"/>
      <c r="N52" s="129"/>
      <c r="O52" s="129"/>
      <c r="P52" s="129"/>
      <c r="Q52" s="129"/>
    </row>
    <row r="53" spans="3:17" ht="18" customHeight="1" x14ac:dyDescent="0.35">
      <c r="C53" s="129"/>
      <c r="D53" s="129"/>
      <c r="E53" s="129"/>
      <c r="F53" s="129"/>
      <c r="G53" s="129"/>
      <c r="H53" s="129"/>
      <c r="I53" s="129"/>
      <c r="J53" s="129"/>
      <c r="K53" s="129"/>
      <c r="L53" s="129"/>
      <c r="M53" s="129"/>
      <c r="N53" s="129"/>
      <c r="O53" s="129"/>
      <c r="P53" s="129"/>
      <c r="Q53" s="129"/>
    </row>
    <row r="54" spans="3:17" ht="18" customHeight="1" x14ac:dyDescent="0.35">
      <c r="C54" s="129"/>
      <c r="D54" s="129"/>
      <c r="E54" s="129"/>
      <c r="F54" s="129"/>
      <c r="G54" s="129"/>
      <c r="H54" s="129"/>
      <c r="I54" s="129"/>
      <c r="J54" s="129"/>
      <c r="K54" s="129"/>
      <c r="L54" s="129"/>
      <c r="M54" s="129"/>
      <c r="N54" s="129"/>
      <c r="O54" s="129"/>
      <c r="P54" s="129"/>
      <c r="Q54" s="129"/>
    </row>
    <row r="55" spans="3:17" ht="18" customHeight="1" x14ac:dyDescent="0.35">
      <c r="C55" s="129"/>
      <c r="D55" s="129"/>
      <c r="E55" s="129"/>
      <c r="F55" s="129"/>
      <c r="G55" s="129"/>
      <c r="H55" s="129"/>
      <c r="I55" s="129"/>
      <c r="J55" s="129"/>
      <c r="K55" s="129"/>
      <c r="L55" s="129"/>
      <c r="M55" s="129"/>
      <c r="N55" s="129"/>
      <c r="O55" s="129"/>
      <c r="P55" s="129"/>
      <c r="Q55" s="129"/>
    </row>
    <row r="56" spans="3:17" ht="18" customHeight="1" x14ac:dyDescent="0.35">
      <c r="C56" s="129"/>
      <c r="D56" s="129"/>
      <c r="E56" s="129"/>
      <c r="F56" s="129"/>
      <c r="G56" s="129"/>
      <c r="H56" s="129"/>
      <c r="I56" s="129"/>
      <c r="J56" s="129"/>
      <c r="K56" s="129"/>
      <c r="L56" s="129"/>
      <c r="M56" s="129"/>
      <c r="N56" s="129"/>
      <c r="O56" s="129"/>
      <c r="P56" s="129"/>
      <c r="Q56" s="129"/>
    </row>
    <row r="57" spans="3:17" ht="18" customHeight="1" x14ac:dyDescent="0.35">
      <c r="C57" s="129"/>
      <c r="D57" s="129"/>
      <c r="E57" s="129"/>
      <c r="F57" s="129"/>
      <c r="G57" s="129"/>
      <c r="H57" s="129"/>
      <c r="I57" s="129"/>
      <c r="J57" s="129"/>
      <c r="K57" s="129"/>
      <c r="L57" s="129"/>
      <c r="M57" s="129"/>
      <c r="N57" s="129"/>
      <c r="O57" s="129"/>
      <c r="P57" s="129"/>
      <c r="Q57" s="129"/>
    </row>
    <row r="58" spans="3:17" ht="18" customHeight="1" x14ac:dyDescent="0.35">
      <c r="C58" s="129"/>
      <c r="D58" s="129"/>
      <c r="E58" s="129"/>
      <c r="F58" s="129"/>
      <c r="G58" s="129"/>
      <c r="H58" s="129"/>
      <c r="I58" s="129"/>
      <c r="J58" s="129"/>
      <c r="K58" s="129"/>
      <c r="L58" s="129"/>
      <c r="M58" s="129"/>
      <c r="N58" s="129"/>
      <c r="O58" s="129"/>
      <c r="P58" s="129"/>
      <c r="Q58" s="129"/>
    </row>
    <row r="59" spans="3:17" ht="18" customHeight="1" x14ac:dyDescent="0.35">
      <c r="C59" s="129"/>
      <c r="D59" s="129"/>
      <c r="E59" s="129"/>
      <c r="F59" s="129"/>
      <c r="G59" s="129"/>
      <c r="H59" s="129"/>
      <c r="I59" s="129"/>
      <c r="J59" s="129"/>
      <c r="K59" s="129"/>
      <c r="L59" s="129"/>
      <c r="M59" s="129"/>
      <c r="N59" s="129"/>
      <c r="O59" s="129"/>
      <c r="P59" s="129"/>
      <c r="Q59" s="129"/>
    </row>
    <row r="60" spans="3:17" ht="18" customHeight="1" x14ac:dyDescent="0.35">
      <c r="C60" s="129"/>
      <c r="D60" s="129"/>
      <c r="E60" s="129"/>
      <c r="F60" s="129"/>
      <c r="G60" s="129"/>
      <c r="H60" s="129"/>
      <c r="I60" s="129"/>
      <c r="J60" s="129"/>
      <c r="K60" s="129"/>
      <c r="L60" s="129"/>
      <c r="M60" s="129"/>
      <c r="N60" s="129"/>
      <c r="O60" s="129"/>
      <c r="P60" s="129"/>
      <c r="Q60" s="129"/>
    </row>
    <row r="61" spans="3:17" ht="18" customHeight="1" x14ac:dyDescent="0.35">
      <c r="C61" s="129"/>
      <c r="D61" s="129"/>
      <c r="E61" s="129"/>
      <c r="F61" s="129"/>
      <c r="G61" s="129"/>
      <c r="H61" s="129"/>
      <c r="I61" s="129"/>
      <c r="J61" s="129"/>
      <c r="K61" s="129"/>
      <c r="L61" s="129"/>
      <c r="M61" s="129"/>
      <c r="N61" s="129"/>
      <c r="O61" s="129"/>
      <c r="P61" s="129"/>
      <c r="Q61" s="129"/>
    </row>
    <row r="62" spans="3:17" ht="18" customHeight="1" x14ac:dyDescent="0.35">
      <c r="C62" s="129"/>
      <c r="D62" s="129"/>
      <c r="E62" s="129"/>
      <c r="F62" s="129"/>
      <c r="G62" s="129"/>
      <c r="H62" s="129"/>
      <c r="I62" s="129"/>
      <c r="J62" s="129"/>
      <c r="K62" s="129"/>
      <c r="L62" s="129"/>
      <c r="M62" s="129"/>
      <c r="N62" s="129"/>
      <c r="O62" s="129"/>
      <c r="P62" s="129"/>
      <c r="Q62" s="129"/>
    </row>
    <row r="63" spans="3:17" ht="18" customHeight="1" x14ac:dyDescent="0.35">
      <c r="C63" s="129"/>
      <c r="D63" s="129"/>
      <c r="E63" s="129"/>
      <c r="F63" s="129"/>
      <c r="G63" s="129"/>
      <c r="H63" s="129"/>
      <c r="I63" s="129"/>
      <c r="J63" s="129"/>
      <c r="K63" s="129"/>
      <c r="L63" s="129"/>
      <c r="M63" s="129"/>
      <c r="N63" s="129"/>
      <c r="O63" s="129"/>
      <c r="P63" s="129"/>
      <c r="Q63" s="129"/>
    </row>
    <row r="64" spans="3:17" ht="18" customHeight="1" x14ac:dyDescent="0.35">
      <c r="C64" s="129"/>
      <c r="D64" s="129"/>
      <c r="E64" s="129"/>
      <c r="F64" s="129"/>
      <c r="G64" s="129"/>
      <c r="H64" s="129"/>
      <c r="I64" s="129"/>
      <c r="J64" s="129"/>
      <c r="K64" s="129"/>
      <c r="L64" s="129"/>
      <c r="M64" s="129"/>
      <c r="N64" s="129"/>
      <c r="O64" s="129"/>
      <c r="P64" s="129"/>
      <c r="Q64" s="129"/>
    </row>
    <row r="65" spans="3:17" ht="18" customHeight="1" x14ac:dyDescent="0.35">
      <c r="C65" s="129"/>
      <c r="D65" s="129"/>
      <c r="E65" s="129"/>
      <c r="F65" s="129"/>
      <c r="G65" s="129"/>
      <c r="H65" s="129"/>
      <c r="I65" s="129"/>
      <c r="J65" s="129"/>
      <c r="K65" s="129"/>
      <c r="L65" s="129"/>
      <c r="M65" s="129"/>
      <c r="N65" s="129"/>
      <c r="O65" s="129"/>
      <c r="P65" s="129"/>
      <c r="Q65" s="129"/>
    </row>
    <row r="66" spans="3:17" ht="18" customHeight="1" x14ac:dyDescent="0.35">
      <c r="C66" s="129"/>
      <c r="D66" s="129"/>
      <c r="E66" s="129"/>
      <c r="F66" s="129"/>
      <c r="G66" s="129"/>
      <c r="H66" s="129"/>
      <c r="I66" s="129"/>
      <c r="J66" s="129"/>
      <c r="K66" s="129"/>
      <c r="L66" s="129"/>
      <c r="M66" s="129"/>
      <c r="N66" s="129"/>
      <c r="O66" s="129"/>
      <c r="P66" s="129"/>
      <c r="Q66" s="129"/>
    </row>
    <row r="67" spans="3:17" ht="18" customHeight="1" x14ac:dyDescent="0.35">
      <c r="C67" s="129"/>
      <c r="D67" s="129"/>
      <c r="E67" s="129"/>
      <c r="F67" s="129"/>
      <c r="G67" s="129"/>
      <c r="H67" s="129"/>
      <c r="I67" s="129"/>
      <c r="J67" s="129"/>
      <c r="K67" s="129"/>
      <c r="L67" s="129"/>
      <c r="M67" s="129"/>
      <c r="N67" s="129"/>
      <c r="O67" s="129"/>
      <c r="P67" s="129"/>
      <c r="Q67" s="129"/>
    </row>
    <row r="68" spans="3:17" ht="18" customHeight="1" x14ac:dyDescent="0.35">
      <c r="C68" s="129"/>
      <c r="D68" s="129"/>
      <c r="E68" s="129"/>
      <c r="F68" s="129"/>
      <c r="G68" s="129"/>
      <c r="H68" s="129"/>
      <c r="I68" s="129"/>
      <c r="J68" s="129"/>
      <c r="K68" s="129"/>
      <c r="L68" s="129"/>
      <c r="M68" s="129"/>
      <c r="N68" s="129"/>
      <c r="O68" s="129"/>
      <c r="P68" s="129"/>
      <c r="Q68" s="129"/>
    </row>
    <row r="69" spans="3:17" ht="18" customHeight="1" x14ac:dyDescent="0.35">
      <c r="C69" s="129"/>
      <c r="D69" s="129"/>
      <c r="E69" s="129"/>
      <c r="F69" s="129"/>
      <c r="G69" s="129"/>
      <c r="H69" s="129"/>
      <c r="I69" s="129"/>
      <c r="J69" s="129"/>
      <c r="K69" s="129"/>
      <c r="L69" s="129"/>
      <c r="M69" s="129"/>
      <c r="N69" s="129"/>
      <c r="O69" s="129"/>
      <c r="P69" s="129"/>
      <c r="Q69" s="129"/>
    </row>
    <row r="70" spans="3:17" ht="18" customHeight="1" x14ac:dyDescent="0.35">
      <c r="C70" s="129"/>
      <c r="D70" s="129"/>
      <c r="E70" s="129"/>
      <c r="F70" s="129"/>
      <c r="G70" s="129"/>
      <c r="H70" s="129"/>
      <c r="I70" s="129"/>
      <c r="J70" s="129"/>
      <c r="K70" s="129"/>
      <c r="L70" s="129"/>
      <c r="M70" s="129"/>
      <c r="N70" s="129"/>
      <c r="O70" s="129"/>
      <c r="P70" s="129"/>
      <c r="Q70" s="129"/>
    </row>
    <row r="71" spans="3:17" ht="18" customHeight="1" x14ac:dyDescent="0.35">
      <c r="C71" s="129"/>
      <c r="D71" s="129"/>
      <c r="E71" s="129"/>
      <c r="F71" s="129"/>
      <c r="G71" s="129"/>
      <c r="H71" s="129"/>
      <c r="I71" s="129"/>
      <c r="J71" s="129"/>
      <c r="K71" s="129"/>
      <c r="L71" s="129"/>
      <c r="M71" s="129"/>
      <c r="N71" s="129"/>
      <c r="O71" s="129"/>
      <c r="P71" s="129"/>
      <c r="Q71" s="129"/>
    </row>
    <row r="72" spans="3:17" ht="18" customHeight="1" x14ac:dyDescent="0.35">
      <c r="C72" s="129"/>
      <c r="D72" s="129"/>
      <c r="E72" s="129"/>
      <c r="F72" s="129"/>
      <c r="G72" s="129"/>
      <c r="H72" s="129"/>
      <c r="I72" s="129"/>
      <c r="J72" s="129"/>
      <c r="K72" s="129"/>
      <c r="L72" s="129"/>
      <c r="M72" s="129"/>
      <c r="N72" s="129"/>
      <c r="O72" s="129"/>
      <c r="P72" s="129"/>
      <c r="Q72" s="129"/>
    </row>
    <row r="73" spans="3:17" ht="18" customHeight="1" x14ac:dyDescent="0.35">
      <c r="C73" s="129"/>
      <c r="D73" s="129"/>
      <c r="E73" s="129"/>
      <c r="F73" s="129"/>
      <c r="G73" s="129"/>
      <c r="H73" s="129"/>
      <c r="I73" s="129"/>
      <c r="J73" s="129"/>
      <c r="K73" s="129"/>
      <c r="L73" s="129"/>
      <c r="M73" s="129"/>
      <c r="N73" s="129"/>
      <c r="O73" s="129"/>
      <c r="P73" s="129"/>
      <c r="Q73" s="129"/>
    </row>
    <row r="74" spans="3:17" ht="18" customHeight="1" x14ac:dyDescent="0.35">
      <c r="C74" s="129"/>
      <c r="D74" s="129"/>
      <c r="E74" s="129"/>
      <c r="F74" s="129"/>
      <c r="G74" s="129"/>
      <c r="H74" s="129"/>
      <c r="I74" s="129"/>
      <c r="J74" s="129"/>
      <c r="K74" s="129"/>
      <c r="L74" s="129"/>
      <c r="M74" s="129"/>
      <c r="N74" s="129"/>
      <c r="O74" s="129"/>
      <c r="P74" s="129"/>
      <c r="Q74" s="129"/>
    </row>
    <row r="75" spans="3:17" ht="18" customHeight="1" x14ac:dyDescent="0.35">
      <c r="C75" s="129"/>
      <c r="D75" s="129"/>
      <c r="E75" s="129"/>
      <c r="F75" s="129"/>
      <c r="G75" s="129"/>
      <c r="H75" s="129"/>
      <c r="I75" s="129"/>
      <c r="J75" s="129"/>
      <c r="K75" s="129"/>
      <c r="L75" s="129"/>
      <c r="M75" s="129"/>
      <c r="N75" s="129"/>
      <c r="O75" s="129"/>
      <c r="P75" s="129"/>
      <c r="Q75" s="129"/>
    </row>
    <row r="76" spans="3:17" ht="18" customHeight="1" x14ac:dyDescent="0.35">
      <c r="C76" s="129"/>
      <c r="D76" s="129"/>
      <c r="E76" s="129"/>
      <c r="F76" s="129"/>
      <c r="G76" s="129"/>
      <c r="H76" s="129"/>
      <c r="I76" s="129"/>
      <c r="J76" s="129"/>
      <c r="K76" s="129"/>
      <c r="L76" s="129"/>
      <c r="M76" s="129"/>
      <c r="N76" s="129"/>
      <c r="O76" s="129"/>
      <c r="P76" s="129"/>
      <c r="Q76" s="129"/>
    </row>
    <row r="77" spans="3:17" ht="18" customHeight="1" x14ac:dyDescent="0.35">
      <c r="C77" s="129"/>
      <c r="D77" s="129"/>
      <c r="E77" s="129"/>
      <c r="F77" s="129"/>
      <c r="G77" s="129"/>
      <c r="H77" s="129"/>
      <c r="I77" s="129"/>
      <c r="J77" s="129"/>
      <c r="K77" s="129"/>
      <c r="L77" s="129"/>
      <c r="M77" s="129"/>
      <c r="N77" s="129"/>
      <c r="O77" s="129"/>
      <c r="P77" s="129"/>
      <c r="Q77" s="129"/>
    </row>
    <row r="78" spans="3:17" ht="18" customHeight="1" x14ac:dyDescent="0.35">
      <c r="C78" s="129"/>
      <c r="D78" s="129"/>
      <c r="E78" s="129"/>
      <c r="F78" s="129"/>
      <c r="G78" s="129"/>
      <c r="H78" s="129"/>
      <c r="I78" s="129"/>
      <c r="J78" s="129"/>
      <c r="K78" s="129"/>
      <c r="L78" s="129"/>
      <c r="M78" s="129"/>
      <c r="N78" s="129"/>
      <c r="O78" s="129"/>
      <c r="P78" s="129"/>
      <c r="Q78" s="129"/>
    </row>
    <row r="79" spans="3:17" ht="18" customHeight="1" x14ac:dyDescent="0.35">
      <c r="C79" s="129"/>
      <c r="D79" s="129"/>
      <c r="E79" s="129"/>
      <c r="F79" s="129"/>
      <c r="G79" s="129"/>
      <c r="H79" s="129"/>
      <c r="I79" s="129"/>
      <c r="J79" s="129"/>
      <c r="K79" s="129"/>
      <c r="L79" s="129"/>
      <c r="M79" s="129"/>
      <c r="N79" s="129"/>
      <c r="O79" s="129"/>
      <c r="P79" s="129"/>
      <c r="Q79" s="129"/>
    </row>
    <row r="80" spans="3:17" ht="18" customHeight="1" x14ac:dyDescent="0.35">
      <c r="C80" s="129"/>
      <c r="D80" s="129"/>
      <c r="E80" s="129"/>
      <c r="F80" s="129"/>
      <c r="G80" s="129"/>
      <c r="H80" s="129"/>
      <c r="I80" s="129"/>
      <c r="J80" s="129"/>
      <c r="K80" s="129"/>
      <c r="L80" s="129"/>
      <c r="M80" s="129"/>
      <c r="N80" s="129"/>
      <c r="O80" s="129"/>
      <c r="P80" s="129"/>
      <c r="Q80" s="129"/>
    </row>
    <row r="81" spans="3:17" ht="18" customHeight="1" x14ac:dyDescent="0.35">
      <c r="C81" s="129"/>
      <c r="D81" s="129"/>
      <c r="E81" s="129"/>
      <c r="F81" s="129"/>
      <c r="G81" s="129"/>
      <c r="H81" s="129"/>
      <c r="I81" s="129"/>
      <c r="J81" s="129"/>
      <c r="K81" s="129"/>
      <c r="L81" s="129"/>
      <c r="M81" s="129"/>
      <c r="N81" s="129"/>
      <c r="O81" s="129"/>
      <c r="P81" s="129"/>
      <c r="Q81" s="129"/>
    </row>
    <row r="82" spans="3:17" ht="18" customHeight="1" x14ac:dyDescent="0.35">
      <c r="C82" s="129"/>
      <c r="D82" s="129"/>
      <c r="E82" s="129"/>
      <c r="F82" s="129"/>
      <c r="G82" s="129"/>
      <c r="H82" s="129"/>
      <c r="I82" s="129"/>
      <c r="J82" s="129"/>
      <c r="K82" s="129"/>
      <c r="L82" s="129"/>
      <c r="M82" s="129"/>
      <c r="N82" s="129"/>
      <c r="O82" s="129"/>
      <c r="P82" s="129"/>
      <c r="Q82" s="129"/>
    </row>
    <row r="83" spans="3:17" ht="18" customHeight="1" x14ac:dyDescent="0.35">
      <c r="C83" s="129"/>
      <c r="D83" s="129"/>
      <c r="E83" s="129"/>
      <c r="F83" s="129"/>
      <c r="G83" s="129"/>
      <c r="H83" s="129"/>
      <c r="I83" s="129"/>
      <c r="J83" s="129"/>
      <c r="K83" s="129"/>
      <c r="L83" s="129"/>
      <c r="M83" s="129"/>
      <c r="N83" s="129"/>
      <c r="O83" s="129"/>
      <c r="P83" s="129"/>
      <c r="Q83" s="129"/>
    </row>
    <row r="84" spans="3:17" ht="18" customHeight="1" x14ac:dyDescent="0.35">
      <c r="C84" s="129"/>
      <c r="D84" s="129"/>
      <c r="E84" s="129"/>
      <c r="F84" s="129"/>
      <c r="G84" s="129"/>
      <c r="H84" s="129"/>
      <c r="I84" s="129"/>
      <c r="J84" s="129"/>
      <c r="K84" s="129"/>
      <c r="L84" s="129"/>
      <c r="M84" s="129"/>
      <c r="N84" s="129"/>
      <c r="O84" s="129"/>
      <c r="P84" s="129"/>
      <c r="Q84" s="129"/>
    </row>
    <row r="85" spans="3:17" ht="18" customHeight="1" x14ac:dyDescent="0.35">
      <c r="C85" s="129"/>
      <c r="D85" s="129"/>
      <c r="E85" s="129"/>
      <c r="F85" s="129"/>
      <c r="G85" s="129"/>
      <c r="H85" s="129"/>
      <c r="I85" s="129"/>
      <c r="J85" s="129"/>
      <c r="K85" s="129"/>
      <c r="L85" s="129"/>
      <c r="M85" s="129"/>
      <c r="N85" s="129"/>
      <c r="O85" s="129"/>
      <c r="P85" s="129"/>
      <c r="Q85" s="129"/>
    </row>
    <row r="86" spans="3:17" ht="18" customHeight="1" x14ac:dyDescent="0.35">
      <c r="C86" s="129"/>
      <c r="D86" s="129"/>
      <c r="E86" s="129"/>
      <c r="F86" s="129"/>
      <c r="G86" s="129"/>
      <c r="H86" s="129"/>
      <c r="I86" s="129"/>
      <c r="J86" s="129"/>
      <c r="K86" s="129"/>
      <c r="L86" s="129"/>
      <c r="M86" s="129"/>
      <c r="N86" s="129"/>
      <c r="O86" s="129"/>
      <c r="P86" s="129"/>
      <c r="Q86" s="129"/>
    </row>
    <row r="87" spans="3:17" ht="18" customHeight="1" x14ac:dyDescent="0.35">
      <c r="C87" s="129"/>
      <c r="D87" s="129"/>
      <c r="E87" s="129"/>
      <c r="F87" s="129"/>
      <c r="G87" s="129"/>
      <c r="H87" s="129"/>
      <c r="I87" s="129"/>
      <c r="J87" s="129"/>
      <c r="K87" s="129"/>
      <c r="L87" s="129"/>
      <c r="M87" s="129"/>
      <c r="N87" s="129"/>
      <c r="O87" s="129"/>
      <c r="P87" s="129"/>
      <c r="Q87" s="129"/>
    </row>
    <row r="88" spans="3:17" ht="18" customHeight="1" x14ac:dyDescent="0.35">
      <c r="C88" s="129"/>
      <c r="D88" s="129"/>
      <c r="E88" s="129"/>
      <c r="F88" s="129"/>
      <c r="G88" s="129"/>
      <c r="H88" s="129"/>
      <c r="I88" s="129"/>
      <c r="J88" s="129"/>
      <c r="K88" s="129"/>
      <c r="L88" s="129"/>
      <c r="M88" s="129"/>
      <c r="N88" s="129"/>
      <c r="O88" s="129"/>
      <c r="P88" s="129"/>
      <c r="Q88" s="129"/>
    </row>
    <row r="89" spans="3:17" ht="18" customHeight="1" x14ac:dyDescent="0.35">
      <c r="C89" s="129"/>
      <c r="D89" s="129"/>
      <c r="E89" s="129"/>
      <c r="F89" s="129"/>
      <c r="G89" s="129"/>
      <c r="H89" s="129"/>
      <c r="I89" s="129"/>
      <c r="J89" s="129"/>
      <c r="K89" s="129"/>
      <c r="L89" s="129"/>
      <c r="M89" s="129"/>
      <c r="N89" s="129"/>
      <c r="O89" s="129"/>
      <c r="P89" s="129"/>
      <c r="Q89" s="129"/>
    </row>
    <row r="90" spans="3:17" ht="18" customHeight="1" x14ac:dyDescent="0.35">
      <c r="C90" s="129"/>
      <c r="D90" s="129"/>
      <c r="E90" s="129"/>
      <c r="F90" s="129"/>
      <c r="G90" s="129"/>
      <c r="H90" s="129"/>
      <c r="I90" s="129"/>
      <c r="J90" s="129"/>
      <c r="K90" s="129"/>
      <c r="L90" s="129"/>
      <c r="M90" s="129"/>
      <c r="N90" s="129"/>
      <c r="O90" s="129"/>
      <c r="P90" s="129"/>
      <c r="Q90" s="129"/>
    </row>
    <row r="91" spans="3:17" ht="18" customHeight="1" x14ac:dyDescent="0.35">
      <c r="C91" s="129"/>
      <c r="D91" s="129"/>
      <c r="E91" s="129"/>
      <c r="F91" s="129"/>
      <c r="G91" s="129"/>
      <c r="H91" s="129"/>
      <c r="I91" s="129"/>
      <c r="J91" s="129"/>
      <c r="K91" s="129"/>
      <c r="L91" s="129"/>
      <c r="M91" s="129"/>
      <c r="N91" s="129"/>
      <c r="O91" s="129"/>
      <c r="P91" s="129"/>
      <c r="Q91" s="129"/>
    </row>
    <row r="92" spans="3:17" ht="18" customHeight="1" x14ac:dyDescent="0.35">
      <c r="C92" s="129"/>
      <c r="D92" s="129"/>
      <c r="E92" s="129"/>
      <c r="F92" s="129"/>
      <c r="G92" s="129"/>
      <c r="H92" s="129"/>
      <c r="I92" s="129"/>
      <c r="J92" s="129"/>
      <c r="K92" s="129"/>
      <c r="L92" s="129"/>
      <c r="M92" s="129"/>
      <c r="N92" s="129"/>
      <c r="O92" s="129"/>
      <c r="P92" s="129"/>
      <c r="Q92" s="129"/>
    </row>
    <row r="93" spans="3:17" ht="18" customHeight="1" x14ac:dyDescent="0.35">
      <c r="C93" s="129"/>
      <c r="D93" s="129"/>
      <c r="E93" s="129"/>
      <c r="F93" s="129"/>
      <c r="G93" s="129"/>
      <c r="H93" s="129"/>
      <c r="I93" s="129"/>
      <c r="J93" s="129"/>
      <c r="K93" s="129"/>
      <c r="L93" s="129"/>
      <c r="M93" s="129"/>
      <c r="N93" s="129"/>
      <c r="O93" s="129"/>
      <c r="P93" s="129"/>
      <c r="Q93" s="129"/>
    </row>
    <row r="94" spans="3:17" ht="18" customHeight="1" x14ac:dyDescent="0.35">
      <c r="C94" s="129"/>
      <c r="D94" s="129"/>
      <c r="E94" s="129"/>
      <c r="F94" s="129"/>
      <c r="G94" s="129"/>
      <c r="H94" s="129"/>
      <c r="I94" s="129"/>
      <c r="J94" s="129"/>
      <c r="K94" s="129"/>
      <c r="L94" s="129"/>
      <c r="M94" s="129"/>
      <c r="N94" s="129"/>
      <c r="O94" s="129"/>
      <c r="P94" s="129"/>
      <c r="Q94" s="129"/>
    </row>
    <row r="95" spans="3:17" ht="18" customHeight="1" x14ac:dyDescent="0.35">
      <c r="C95" s="129"/>
      <c r="D95" s="129"/>
      <c r="E95" s="129"/>
      <c r="F95" s="129"/>
      <c r="G95" s="129"/>
      <c r="H95" s="129"/>
      <c r="I95" s="129"/>
      <c r="J95" s="129"/>
      <c r="K95" s="129"/>
      <c r="L95" s="129"/>
      <c r="M95" s="129"/>
      <c r="N95" s="129"/>
      <c r="O95" s="129"/>
      <c r="P95" s="129"/>
      <c r="Q95" s="129"/>
    </row>
    <row r="96" spans="3:17" ht="18" customHeight="1" x14ac:dyDescent="0.35">
      <c r="C96" s="129"/>
      <c r="D96" s="129"/>
      <c r="E96" s="129"/>
      <c r="F96" s="129"/>
      <c r="G96" s="129"/>
      <c r="H96" s="129"/>
      <c r="I96" s="129"/>
      <c r="J96" s="129"/>
      <c r="K96" s="129"/>
      <c r="L96" s="129"/>
      <c r="M96" s="129"/>
      <c r="N96" s="129"/>
      <c r="O96" s="129"/>
      <c r="P96" s="129"/>
      <c r="Q96" s="129"/>
    </row>
    <row r="97" spans="3:17" ht="18" customHeight="1" x14ac:dyDescent="0.35">
      <c r="C97" s="129"/>
      <c r="D97" s="129"/>
      <c r="E97" s="129"/>
      <c r="F97" s="129"/>
      <c r="G97" s="129"/>
      <c r="H97" s="129"/>
      <c r="I97" s="129"/>
      <c r="J97" s="129"/>
      <c r="K97" s="129"/>
      <c r="L97" s="129"/>
      <c r="M97" s="129"/>
      <c r="N97" s="129"/>
      <c r="O97" s="129"/>
      <c r="P97" s="129"/>
      <c r="Q97" s="129"/>
    </row>
    <row r="98" spans="3:17" ht="18" customHeight="1" x14ac:dyDescent="0.35">
      <c r="C98" s="129"/>
      <c r="D98" s="129"/>
      <c r="E98" s="129"/>
      <c r="F98" s="129"/>
      <c r="G98" s="129"/>
      <c r="H98" s="129"/>
      <c r="I98" s="129"/>
      <c r="J98" s="129"/>
      <c r="K98" s="129"/>
      <c r="L98" s="129"/>
      <c r="M98" s="129"/>
      <c r="N98" s="129"/>
      <c r="O98" s="129"/>
      <c r="P98" s="129"/>
      <c r="Q98" s="129"/>
    </row>
    <row r="99" spans="3:17" ht="18" customHeight="1" x14ac:dyDescent="0.35">
      <c r="C99" s="129"/>
      <c r="D99" s="129"/>
      <c r="E99" s="129"/>
      <c r="F99" s="129"/>
      <c r="G99" s="129"/>
      <c r="H99" s="129"/>
      <c r="I99" s="129"/>
      <c r="J99" s="129"/>
      <c r="K99" s="129"/>
      <c r="L99" s="129"/>
      <c r="M99" s="129"/>
      <c r="N99" s="129"/>
      <c r="O99" s="129"/>
      <c r="P99" s="129"/>
      <c r="Q99" s="129"/>
    </row>
    <row r="100" spans="3:17" ht="18" customHeight="1" x14ac:dyDescent="0.35">
      <c r="C100" s="129"/>
      <c r="D100" s="129"/>
      <c r="E100" s="129"/>
      <c r="F100" s="129"/>
      <c r="G100" s="129"/>
      <c r="H100" s="129"/>
      <c r="I100" s="129"/>
      <c r="J100" s="129"/>
      <c r="K100" s="129"/>
      <c r="L100" s="129"/>
      <c r="M100" s="129"/>
      <c r="N100" s="129"/>
      <c r="O100" s="129"/>
      <c r="P100" s="129"/>
      <c r="Q100" s="129"/>
    </row>
    <row r="101" spans="3:17" ht="18" customHeight="1" x14ac:dyDescent="0.35">
      <c r="C101" s="129"/>
      <c r="D101" s="129"/>
      <c r="E101" s="129"/>
      <c r="F101" s="129"/>
      <c r="G101" s="129"/>
      <c r="H101" s="129"/>
      <c r="I101" s="129"/>
      <c r="J101" s="129"/>
      <c r="K101" s="129"/>
      <c r="L101" s="129"/>
      <c r="M101" s="129"/>
      <c r="N101" s="129"/>
      <c r="O101" s="129"/>
      <c r="P101" s="129"/>
      <c r="Q101" s="129"/>
    </row>
    <row r="102" spans="3:17" ht="18" customHeight="1" x14ac:dyDescent="0.35">
      <c r="C102" s="129"/>
      <c r="D102" s="129"/>
      <c r="E102" s="129"/>
      <c r="F102" s="129"/>
      <c r="G102" s="129"/>
      <c r="H102" s="129"/>
      <c r="I102" s="129"/>
      <c r="J102" s="129"/>
      <c r="K102" s="129"/>
      <c r="L102" s="129"/>
      <c r="M102" s="129"/>
      <c r="N102" s="129"/>
      <c r="O102" s="129"/>
      <c r="P102" s="129"/>
      <c r="Q102" s="129"/>
    </row>
    <row r="103" spans="3:17" ht="18" customHeight="1" x14ac:dyDescent="0.35">
      <c r="C103" s="129"/>
      <c r="D103" s="129"/>
      <c r="E103" s="129"/>
      <c r="F103" s="129"/>
      <c r="G103" s="129"/>
      <c r="H103" s="129"/>
      <c r="I103" s="129"/>
      <c r="J103" s="129"/>
      <c r="K103" s="129"/>
      <c r="L103" s="129"/>
      <c r="M103" s="129"/>
      <c r="N103" s="129"/>
      <c r="O103" s="129"/>
      <c r="P103" s="129"/>
      <c r="Q103" s="129"/>
    </row>
    <row r="104" spans="3:17" ht="18" customHeight="1" x14ac:dyDescent="0.35">
      <c r="C104" s="129"/>
      <c r="D104" s="129"/>
      <c r="E104" s="129"/>
      <c r="F104" s="129"/>
      <c r="G104" s="129"/>
      <c r="H104" s="129"/>
      <c r="I104" s="129"/>
      <c r="J104" s="129"/>
      <c r="K104" s="129"/>
      <c r="L104" s="129"/>
      <c r="M104" s="129"/>
      <c r="N104" s="129"/>
      <c r="O104" s="129"/>
      <c r="P104" s="129"/>
      <c r="Q104" s="129"/>
    </row>
    <row r="105" spans="3:17" ht="18" customHeight="1" x14ac:dyDescent="0.35">
      <c r="C105" s="129"/>
      <c r="D105" s="129"/>
      <c r="E105" s="129"/>
      <c r="F105" s="129"/>
      <c r="G105" s="129"/>
      <c r="H105" s="129"/>
      <c r="I105" s="129"/>
      <c r="J105" s="129"/>
      <c r="K105" s="129"/>
      <c r="L105" s="129"/>
      <c r="M105" s="129"/>
      <c r="N105" s="129"/>
      <c r="O105" s="129"/>
      <c r="P105" s="129"/>
      <c r="Q105" s="129"/>
    </row>
    <row r="106" spans="3:17" ht="18" customHeight="1" x14ac:dyDescent="0.35">
      <c r="C106" s="129"/>
      <c r="D106" s="129"/>
      <c r="E106" s="129"/>
      <c r="F106" s="129"/>
      <c r="G106" s="129"/>
      <c r="H106" s="129"/>
      <c r="I106" s="129"/>
      <c r="J106" s="129"/>
      <c r="K106" s="129"/>
      <c r="L106" s="129"/>
      <c r="M106" s="129"/>
      <c r="N106" s="129"/>
      <c r="O106" s="129"/>
      <c r="P106" s="129"/>
      <c r="Q106" s="129"/>
    </row>
    <row r="107" spans="3:17" ht="18" customHeight="1" x14ac:dyDescent="0.35">
      <c r="C107" s="129"/>
      <c r="D107" s="129"/>
      <c r="E107" s="129"/>
      <c r="F107" s="129"/>
      <c r="G107" s="129"/>
      <c r="H107" s="129"/>
      <c r="I107" s="129"/>
      <c r="J107" s="129"/>
      <c r="K107" s="129"/>
      <c r="L107" s="129"/>
      <c r="M107" s="129"/>
      <c r="N107" s="129"/>
      <c r="O107" s="129"/>
      <c r="P107" s="129"/>
      <c r="Q107" s="129"/>
    </row>
    <row r="108" spans="3:17" ht="18" customHeight="1" x14ac:dyDescent="0.35">
      <c r="C108" s="129"/>
      <c r="D108" s="129"/>
      <c r="E108" s="129"/>
      <c r="F108" s="129"/>
      <c r="G108" s="129"/>
      <c r="H108" s="129"/>
      <c r="I108" s="129"/>
      <c r="J108" s="129"/>
      <c r="K108" s="129"/>
      <c r="L108" s="129"/>
      <c r="M108" s="129"/>
      <c r="N108" s="129"/>
      <c r="O108" s="129"/>
      <c r="P108" s="129"/>
      <c r="Q108" s="129"/>
    </row>
    <row r="109" spans="3:17" ht="18" customHeight="1" x14ac:dyDescent="0.35">
      <c r="C109" s="129"/>
      <c r="D109" s="129"/>
      <c r="E109" s="129"/>
      <c r="F109" s="129"/>
      <c r="G109" s="129"/>
      <c r="H109" s="129"/>
      <c r="I109" s="129"/>
      <c r="J109" s="129"/>
      <c r="K109" s="129"/>
      <c r="L109" s="129"/>
      <c r="M109" s="129"/>
      <c r="N109" s="129"/>
      <c r="O109" s="129"/>
      <c r="P109" s="129"/>
      <c r="Q109" s="129"/>
    </row>
    <row r="110" spans="3:17" ht="18" customHeight="1" x14ac:dyDescent="0.35">
      <c r="C110" s="129"/>
      <c r="D110" s="129"/>
      <c r="E110" s="129"/>
      <c r="F110" s="129"/>
      <c r="G110" s="129"/>
      <c r="H110" s="129"/>
      <c r="I110" s="129"/>
      <c r="J110" s="129"/>
      <c r="K110" s="129"/>
      <c r="L110" s="129"/>
      <c r="M110" s="129"/>
      <c r="N110" s="129"/>
      <c r="O110" s="129"/>
      <c r="P110" s="129"/>
      <c r="Q110" s="129"/>
    </row>
    <row r="111" spans="3:17" ht="18" customHeight="1" x14ac:dyDescent="0.35">
      <c r="C111" s="129"/>
      <c r="D111" s="129"/>
      <c r="E111" s="129"/>
      <c r="F111" s="129"/>
      <c r="G111" s="129"/>
      <c r="H111" s="129"/>
      <c r="I111" s="129"/>
      <c r="J111" s="129"/>
      <c r="K111" s="129"/>
      <c r="L111" s="129"/>
      <c r="M111" s="129"/>
      <c r="N111" s="129"/>
      <c r="O111" s="129"/>
      <c r="P111" s="129"/>
      <c r="Q111" s="129"/>
    </row>
    <row r="112" spans="3:17" ht="18" customHeight="1" x14ac:dyDescent="0.35">
      <c r="C112" s="129"/>
      <c r="D112" s="129"/>
      <c r="E112" s="129"/>
      <c r="F112" s="129"/>
      <c r="G112" s="129"/>
      <c r="H112" s="129"/>
      <c r="I112" s="129"/>
      <c r="J112" s="129"/>
      <c r="K112" s="129"/>
      <c r="L112" s="129"/>
      <c r="M112" s="129"/>
      <c r="N112" s="129"/>
      <c r="O112" s="129"/>
      <c r="P112" s="129"/>
      <c r="Q112" s="129"/>
    </row>
    <row r="113" spans="3:17" ht="18" customHeight="1" x14ac:dyDescent="0.35">
      <c r="C113" s="129"/>
      <c r="D113" s="129"/>
      <c r="E113" s="129"/>
      <c r="F113" s="129"/>
      <c r="G113" s="129"/>
      <c r="H113" s="129"/>
      <c r="I113" s="129"/>
      <c r="J113" s="129"/>
      <c r="K113" s="129"/>
      <c r="L113" s="129"/>
      <c r="M113" s="129"/>
      <c r="N113" s="129"/>
      <c r="O113" s="129"/>
      <c r="P113" s="129"/>
      <c r="Q113" s="129"/>
    </row>
    <row r="114" spans="3:17" ht="18" customHeight="1" x14ac:dyDescent="0.35">
      <c r="C114" s="129"/>
      <c r="D114" s="129"/>
      <c r="E114" s="129"/>
      <c r="F114" s="129"/>
      <c r="G114" s="129"/>
      <c r="H114" s="129"/>
      <c r="I114" s="129"/>
      <c r="J114" s="129"/>
      <c r="K114" s="129"/>
      <c r="L114" s="129"/>
      <c r="M114" s="129"/>
      <c r="N114" s="129"/>
      <c r="O114" s="129"/>
      <c r="P114" s="129"/>
      <c r="Q114" s="129"/>
    </row>
    <row r="115" spans="3:17" ht="18" customHeight="1" x14ac:dyDescent="0.35">
      <c r="C115" s="129"/>
      <c r="D115" s="129"/>
      <c r="E115" s="129"/>
      <c r="F115" s="129"/>
      <c r="G115" s="129"/>
      <c r="H115" s="129"/>
      <c r="I115" s="129"/>
      <c r="J115" s="129"/>
      <c r="K115" s="129"/>
      <c r="L115" s="129"/>
      <c r="M115" s="129"/>
      <c r="N115" s="129"/>
      <c r="O115" s="129"/>
      <c r="P115" s="129"/>
      <c r="Q115" s="129"/>
    </row>
    <row r="116" spans="3:17" ht="18" customHeight="1" x14ac:dyDescent="0.35">
      <c r="C116" s="129"/>
      <c r="D116" s="129"/>
      <c r="E116" s="129"/>
      <c r="F116" s="129"/>
      <c r="G116" s="129"/>
      <c r="H116" s="129"/>
      <c r="I116" s="129"/>
      <c r="J116" s="129"/>
      <c r="K116" s="129"/>
      <c r="L116" s="129"/>
      <c r="M116" s="129"/>
      <c r="N116" s="129"/>
      <c r="O116" s="129"/>
      <c r="P116" s="129"/>
      <c r="Q116" s="129"/>
    </row>
    <row r="117" spans="3:17" ht="18" customHeight="1" x14ac:dyDescent="0.35">
      <c r="C117" s="129"/>
      <c r="D117" s="129"/>
      <c r="E117" s="129"/>
      <c r="F117" s="129"/>
      <c r="G117" s="129"/>
      <c r="H117" s="129"/>
      <c r="I117" s="129"/>
      <c r="J117" s="129"/>
      <c r="K117" s="129"/>
      <c r="L117" s="129"/>
      <c r="M117" s="129"/>
      <c r="N117" s="129"/>
      <c r="O117" s="129"/>
      <c r="P117" s="129"/>
      <c r="Q117" s="129"/>
    </row>
    <row r="118" spans="3:17" ht="18" customHeight="1" x14ac:dyDescent="0.35">
      <c r="C118" s="129"/>
      <c r="D118" s="129"/>
      <c r="E118" s="129"/>
      <c r="F118" s="129"/>
      <c r="G118" s="129"/>
      <c r="H118" s="129"/>
      <c r="I118" s="129"/>
      <c r="J118" s="129"/>
      <c r="K118" s="129"/>
      <c r="L118" s="129"/>
      <c r="M118" s="129"/>
      <c r="N118" s="129"/>
      <c r="O118" s="129"/>
      <c r="P118" s="129"/>
      <c r="Q118" s="129"/>
    </row>
    <row r="119" spans="3:17" ht="18" customHeight="1" x14ac:dyDescent="0.35">
      <c r="C119" s="129"/>
      <c r="D119" s="129"/>
      <c r="E119" s="129"/>
      <c r="F119" s="129"/>
      <c r="G119" s="129"/>
      <c r="H119" s="129"/>
      <c r="I119" s="129"/>
      <c r="J119" s="129"/>
      <c r="K119" s="129"/>
      <c r="L119" s="129"/>
      <c r="M119" s="129"/>
      <c r="N119" s="129"/>
      <c r="O119" s="129"/>
      <c r="P119" s="129"/>
      <c r="Q119" s="129"/>
    </row>
    <row r="120" spans="3:17" ht="18" customHeight="1" x14ac:dyDescent="0.35">
      <c r="C120" s="129"/>
      <c r="D120" s="129"/>
      <c r="E120" s="129"/>
      <c r="F120" s="129"/>
      <c r="G120" s="129"/>
      <c r="H120" s="129"/>
      <c r="I120" s="129"/>
      <c r="J120" s="129"/>
      <c r="K120" s="129"/>
      <c r="L120" s="129"/>
      <c r="M120" s="129"/>
      <c r="N120" s="129"/>
      <c r="O120" s="129"/>
      <c r="P120" s="129"/>
      <c r="Q120" s="129"/>
    </row>
    <row r="121" spans="3:17" ht="18" customHeight="1" x14ac:dyDescent="0.35">
      <c r="C121" s="129"/>
      <c r="D121" s="129"/>
      <c r="E121" s="129"/>
      <c r="F121" s="129"/>
      <c r="G121" s="129"/>
      <c r="H121" s="129"/>
      <c r="I121" s="129"/>
      <c r="J121" s="129"/>
      <c r="K121" s="129"/>
      <c r="L121" s="129"/>
      <c r="M121" s="129"/>
      <c r="N121" s="129"/>
      <c r="O121" s="129"/>
      <c r="P121" s="129"/>
      <c r="Q121" s="129"/>
    </row>
    <row r="122" spans="3:17" ht="18" customHeight="1" x14ac:dyDescent="0.35">
      <c r="C122" s="129"/>
      <c r="D122" s="129"/>
      <c r="E122" s="129"/>
      <c r="F122" s="129"/>
      <c r="G122" s="129"/>
      <c r="H122" s="129"/>
      <c r="I122" s="129"/>
      <c r="J122" s="129"/>
      <c r="K122" s="129"/>
      <c r="L122" s="129"/>
      <c r="M122" s="129"/>
      <c r="N122" s="129"/>
      <c r="O122" s="129"/>
      <c r="P122" s="129"/>
      <c r="Q122" s="129"/>
    </row>
    <row r="123" spans="3:17" ht="18" customHeight="1" x14ac:dyDescent="0.35">
      <c r="C123" s="129"/>
      <c r="D123" s="129"/>
      <c r="E123" s="129"/>
      <c r="F123" s="129"/>
      <c r="G123" s="129"/>
      <c r="H123" s="129"/>
      <c r="I123" s="129"/>
      <c r="J123" s="129"/>
      <c r="K123" s="129"/>
      <c r="L123" s="129"/>
      <c r="M123" s="129"/>
      <c r="N123" s="129"/>
      <c r="O123" s="129"/>
      <c r="P123" s="129"/>
      <c r="Q123" s="129"/>
    </row>
    <row r="124" spans="3:17" ht="18" customHeight="1" x14ac:dyDescent="0.35">
      <c r="C124" s="129"/>
      <c r="D124" s="129"/>
      <c r="E124" s="129"/>
      <c r="F124" s="129"/>
      <c r="G124" s="129"/>
      <c r="H124" s="129"/>
      <c r="I124" s="129"/>
      <c r="J124" s="129"/>
      <c r="K124" s="129"/>
      <c r="L124" s="129"/>
      <c r="M124" s="129"/>
      <c r="N124" s="129"/>
      <c r="O124" s="129"/>
      <c r="P124" s="129"/>
      <c r="Q124" s="129"/>
    </row>
    <row r="125" spans="3:17" ht="18" customHeight="1" x14ac:dyDescent="0.35">
      <c r="C125" s="129"/>
      <c r="D125" s="129"/>
      <c r="E125" s="129"/>
      <c r="F125" s="129"/>
      <c r="G125" s="129"/>
      <c r="H125" s="129"/>
      <c r="I125" s="129"/>
      <c r="J125" s="129"/>
      <c r="K125" s="129"/>
      <c r="L125" s="129"/>
      <c r="M125" s="129"/>
      <c r="N125" s="129"/>
      <c r="O125" s="129"/>
      <c r="P125" s="129"/>
      <c r="Q125" s="129"/>
    </row>
    <row r="126" spans="3:17" ht="18" customHeight="1" x14ac:dyDescent="0.35">
      <c r="C126" s="129"/>
      <c r="D126" s="129"/>
      <c r="E126" s="129"/>
      <c r="F126" s="129"/>
      <c r="G126" s="129"/>
      <c r="H126" s="129"/>
      <c r="I126" s="129"/>
      <c r="J126" s="129"/>
      <c r="K126" s="129"/>
      <c r="L126" s="129"/>
      <c r="M126" s="129"/>
      <c r="N126" s="129"/>
      <c r="O126" s="129"/>
      <c r="P126" s="129"/>
      <c r="Q126" s="129"/>
    </row>
    <row r="127" spans="3:17" ht="18" customHeight="1" x14ac:dyDescent="0.35">
      <c r="C127" s="129"/>
      <c r="D127" s="129"/>
      <c r="E127" s="129"/>
      <c r="F127" s="129"/>
      <c r="G127" s="129"/>
      <c r="H127" s="129"/>
      <c r="I127" s="129"/>
      <c r="J127" s="129"/>
      <c r="K127" s="129"/>
      <c r="L127" s="129"/>
      <c r="M127" s="129"/>
      <c r="N127" s="129"/>
      <c r="O127" s="129"/>
      <c r="P127" s="129"/>
      <c r="Q127" s="129"/>
    </row>
    <row r="128" spans="3:17" ht="18" customHeight="1" x14ac:dyDescent="0.35">
      <c r="C128" s="129"/>
      <c r="D128" s="129"/>
      <c r="E128" s="129"/>
      <c r="F128" s="129"/>
      <c r="G128" s="129"/>
      <c r="H128" s="129"/>
      <c r="I128" s="129"/>
      <c r="J128" s="129"/>
      <c r="K128" s="129"/>
      <c r="L128" s="129"/>
      <c r="M128" s="129"/>
      <c r="N128" s="129"/>
      <c r="O128" s="129"/>
      <c r="P128" s="129"/>
      <c r="Q128" s="129"/>
    </row>
    <row r="129" spans="3:17" ht="18" customHeight="1" x14ac:dyDescent="0.35">
      <c r="C129" s="129"/>
      <c r="D129" s="129"/>
      <c r="E129" s="129"/>
      <c r="F129" s="129"/>
      <c r="G129" s="129"/>
      <c r="H129" s="129"/>
      <c r="I129" s="129"/>
      <c r="J129" s="129"/>
      <c r="K129" s="129"/>
      <c r="L129" s="129"/>
      <c r="M129" s="129"/>
      <c r="N129" s="129"/>
      <c r="O129" s="129"/>
      <c r="P129" s="129"/>
      <c r="Q129" s="129"/>
    </row>
    <row r="130" spans="3:17" ht="18" customHeight="1" x14ac:dyDescent="0.35">
      <c r="C130" s="129"/>
      <c r="D130" s="129"/>
      <c r="E130" s="129"/>
      <c r="F130" s="129"/>
      <c r="G130" s="129"/>
      <c r="H130" s="129"/>
      <c r="I130" s="129"/>
      <c r="J130" s="129"/>
      <c r="K130" s="129"/>
      <c r="L130" s="129"/>
      <c r="M130" s="129"/>
      <c r="N130" s="129"/>
      <c r="O130" s="129"/>
      <c r="P130" s="129"/>
      <c r="Q130" s="129"/>
    </row>
    <row r="131" spans="3:17" ht="18" customHeight="1" x14ac:dyDescent="0.35">
      <c r="C131" s="129"/>
      <c r="D131" s="129"/>
      <c r="E131" s="129"/>
      <c r="F131" s="129"/>
      <c r="G131" s="129"/>
      <c r="H131" s="129"/>
      <c r="I131" s="129"/>
      <c r="J131" s="129"/>
      <c r="K131" s="129"/>
      <c r="L131" s="129"/>
      <c r="M131" s="129"/>
      <c r="N131" s="129"/>
      <c r="O131" s="129"/>
      <c r="P131" s="129"/>
      <c r="Q131" s="129"/>
    </row>
    <row r="132" spans="3:17" ht="18" customHeight="1" x14ac:dyDescent="0.35">
      <c r="C132" s="129"/>
      <c r="D132" s="129"/>
      <c r="E132" s="129"/>
      <c r="F132" s="129"/>
      <c r="G132" s="129"/>
      <c r="H132" s="129"/>
      <c r="I132" s="129"/>
      <c r="J132" s="129"/>
      <c r="K132" s="129"/>
      <c r="L132" s="129"/>
      <c r="M132" s="129"/>
      <c r="N132" s="129"/>
      <c r="O132" s="129"/>
      <c r="P132" s="129"/>
      <c r="Q132" s="129"/>
    </row>
    <row r="133" spans="3:17" ht="18" customHeight="1" x14ac:dyDescent="0.35">
      <c r="C133" s="129"/>
      <c r="D133" s="129"/>
      <c r="E133" s="129"/>
      <c r="F133" s="129"/>
      <c r="G133" s="129"/>
      <c r="H133" s="129"/>
      <c r="I133" s="129"/>
      <c r="J133" s="129"/>
      <c r="K133" s="129"/>
      <c r="L133" s="129"/>
      <c r="M133" s="129"/>
      <c r="N133" s="129"/>
      <c r="O133" s="129"/>
      <c r="P133" s="129"/>
      <c r="Q133" s="129"/>
    </row>
    <row r="134" spans="3:17" ht="18" customHeight="1" x14ac:dyDescent="0.35">
      <c r="C134" s="129"/>
      <c r="D134" s="129"/>
      <c r="E134" s="129"/>
      <c r="F134" s="129"/>
      <c r="G134" s="129"/>
      <c r="H134" s="129"/>
      <c r="I134" s="129"/>
      <c r="J134" s="129"/>
      <c r="K134" s="129"/>
      <c r="L134" s="129"/>
      <c r="M134" s="129"/>
      <c r="N134" s="129"/>
      <c r="O134" s="129"/>
      <c r="P134" s="129"/>
      <c r="Q134" s="129"/>
    </row>
    <row r="135" spans="3:17" ht="18" customHeight="1" x14ac:dyDescent="0.35">
      <c r="C135" s="129"/>
      <c r="D135" s="129"/>
      <c r="E135" s="129"/>
      <c r="F135" s="129"/>
      <c r="G135" s="129"/>
      <c r="H135" s="129"/>
      <c r="I135" s="129"/>
      <c r="J135" s="129"/>
      <c r="K135" s="129"/>
      <c r="L135" s="129"/>
      <c r="M135" s="129"/>
      <c r="N135" s="129"/>
      <c r="O135" s="129"/>
      <c r="P135" s="129"/>
      <c r="Q135" s="129"/>
    </row>
    <row r="136" spans="3:17" ht="18" customHeight="1" x14ac:dyDescent="0.35">
      <c r="C136" s="129"/>
      <c r="D136" s="129"/>
      <c r="E136" s="129"/>
      <c r="F136" s="129"/>
      <c r="G136" s="129"/>
      <c r="H136" s="129"/>
      <c r="I136" s="129"/>
      <c r="J136" s="129"/>
      <c r="K136" s="129"/>
      <c r="L136" s="129"/>
      <c r="M136" s="129"/>
      <c r="N136" s="129"/>
      <c r="O136" s="129"/>
      <c r="P136" s="129"/>
      <c r="Q136" s="129"/>
    </row>
    <row r="137" spans="3:17" ht="18" customHeight="1" x14ac:dyDescent="0.35">
      <c r="C137" s="129"/>
      <c r="D137" s="129"/>
      <c r="E137" s="129"/>
      <c r="F137" s="129"/>
      <c r="G137" s="129"/>
      <c r="H137" s="129"/>
      <c r="I137" s="129"/>
      <c r="J137" s="129"/>
      <c r="K137" s="129"/>
      <c r="L137" s="129"/>
      <c r="M137" s="129"/>
      <c r="N137" s="129"/>
      <c r="O137" s="129"/>
      <c r="P137" s="129"/>
      <c r="Q137" s="129"/>
    </row>
    <row r="138" spans="3:17" ht="18" customHeight="1" x14ac:dyDescent="0.35">
      <c r="C138" s="129"/>
      <c r="D138" s="129"/>
      <c r="E138" s="129"/>
      <c r="F138" s="129"/>
      <c r="G138" s="129"/>
      <c r="H138" s="129"/>
      <c r="I138" s="129"/>
      <c r="J138" s="129"/>
      <c r="K138" s="129"/>
      <c r="L138" s="129"/>
      <c r="M138" s="129"/>
      <c r="N138" s="129"/>
      <c r="O138" s="129"/>
      <c r="P138" s="129"/>
      <c r="Q138" s="129"/>
    </row>
    <row r="139" spans="3:17" ht="18" customHeight="1" x14ac:dyDescent="0.35">
      <c r="C139" s="129"/>
      <c r="D139" s="129"/>
      <c r="E139" s="129"/>
      <c r="F139" s="129"/>
      <c r="G139" s="129"/>
      <c r="H139" s="129"/>
      <c r="I139" s="129"/>
      <c r="J139" s="129"/>
      <c r="K139" s="129"/>
      <c r="L139" s="129"/>
      <c r="M139" s="129"/>
      <c r="N139" s="129"/>
      <c r="O139" s="129"/>
      <c r="P139" s="129"/>
      <c r="Q139" s="129"/>
    </row>
    <row r="140" spans="3:17" ht="18" customHeight="1" x14ac:dyDescent="0.35">
      <c r="C140" s="129"/>
      <c r="D140" s="129"/>
      <c r="E140" s="129"/>
      <c r="F140" s="129"/>
      <c r="G140" s="129"/>
      <c r="H140" s="129"/>
      <c r="I140" s="129"/>
      <c r="J140" s="129"/>
      <c r="K140" s="129"/>
      <c r="L140" s="129"/>
      <c r="M140" s="129"/>
      <c r="N140" s="129"/>
      <c r="O140" s="129"/>
      <c r="P140" s="129"/>
      <c r="Q140" s="129"/>
    </row>
    <row r="141" spans="3:17" ht="18" customHeight="1" x14ac:dyDescent="0.35">
      <c r="C141" s="129"/>
      <c r="D141" s="129"/>
      <c r="E141" s="129"/>
      <c r="F141" s="129"/>
      <c r="G141" s="129"/>
      <c r="H141" s="129"/>
      <c r="I141" s="129"/>
      <c r="J141" s="129"/>
      <c r="K141" s="129"/>
      <c r="L141" s="129"/>
      <c r="M141" s="129"/>
      <c r="N141" s="129"/>
      <c r="O141" s="129"/>
      <c r="P141" s="129"/>
      <c r="Q141" s="129"/>
    </row>
    <row r="142" spans="3:17" ht="18" customHeight="1" x14ac:dyDescent="0.35">
      <c r="C142" s="129"/>
      <c r="D142" s="129"/>
      <c r="E142" s="129"/>
      <c r="F142" s="129"/>
      <c r="G142" s="129"/>
      <c r="H142" s="129"/>
      <c r="I142" s="129"/>
      <c r="J142" s="129"/>
      <c r="K142" s="129"/>
      <c r="L142" s="129"/>
      <c r="M142" s="129"/>
      <c r="N142" s="129"/>
      <c r="O142" s="129"/>
      <c r="P142" s="129"/>
      <c r="Q142" s="129"/>
    </row>
    <row r="143" spans="3:17" ht="18" customHeight="1" x14ac:dyDescent="0.35">
      <c r="C143" s="129"/>
      <c r="D143" s="129"/>
      <c r="E143" s="129"/>
      <c r="F143" s="129"/>
      <c r="G143" s="129"/>
      <c r="H143" s="129"/>
      <c r="I143" s="129"/>
      <c r="J143" s="129"/>
      <c r="K143" s="129"/>
      <c r="L143" s="129"/>
      <c r="M143" s="129"/>
      <c r="N143" s="129"/>
      <c r="O143" s="129"/>
      <c r="P143" s="129"/>
      <c r="Q143" s="129"/>
    </row>
    <row r="144" spans="3:17" ht="18" customHeight="1" x14ac:dyDescent="0.35">
      <c r="C144" s="129"/>
      <c r="D144" s="129"/>
      <c r="E144" s="129"/>
      <c r="F144" s="129"/>
      <c r="G144" s="129"/>
      <c r="H144" s="129"/>
      <c r="I144" s="129"/>
      <c r="J144" s="129"/>
      <c r="K144" s="129"/>
      <c r="L144" s="129"/>
      <c r="M144" s="129"/>
      <c r="N144" s="129"/>
      <c r="O144" s="129"/>
      <c r="P144" s="129"/>
      <c r="Q144" s="129"/>
    </row>
    <row r="145" spans="3:17" ht="18" customHeight="1" x14ac:dyDescent="0.35">
      <c r="C145" s="129"/>
      <c r="D145" s="129"/>
      <c r="E145" s="129"/>
      <c r="F145" s="129"/>
      <c r="G145" s="129"/>
      <c r="H145" s="129"/>
      <c r="I145" s="129"/>
      <c r="J145" s="129"/>
      <c r="K145" s="129"/>
      <c r="L145" s="129"/>
      <c r="M145" s="129"/>
      <c r="N145" s="129"/>
      <c r="O145" s="129"/>
      <c r="P145" s="129"/>
      <c r="Q145" s="129"/>
    </row>
    <row r="146" spans="3:17" ht="18" customHeight="1" x14ac:dyDescent="0.35">
      <c r="C146" s="129"/>
      <c r="D146" s="129"/>
      <c r="E146" s="129"/>
      <c r="F146" s="129"/>
      <c r="G146" s="129"/>
      <c r="H146" s="129"/>
      <c r="I146" s="129"/>
      <c r="J146" s="129"/>
      <c r="K146" s="129"/>
      <c r="L146" s="129"/>
      <c r="M146" s="129"/>
      <c r="N146" s="129"/>
      <c r="O146" s="129"/>
      <c r="P146" s="129"/>
      <c r="Q146" s="129"/>
    </row>
    <row r="147" spans="3:17" ht="18" customHeight="1" x14ac:dyDescent="0.35">
      <c r="C147" s="129"/>
      <c r="D147" s="129"/>
      <c r="E147" s="129"/>
      <c r="F147" s="129"/>
      <c r="G147" s="129"/>
      <c r="H147" s="129"/>
      <c r="I147" s="129"/>
      <c r="J147" s="129"/>
      <c r="K147" s="129"/>
      <c r="L147" s="129"/>
      <c r="M147" s="129"/>
      <c r="N147" s="129"/>
      <c r="O147" s="129"/>
      <c r="P147" s="129"/>
      <c r="Q147" s="129"/>
    </row>
    <row r="148" spans="3:17" ht="18" customHeight="1" x14ac:dyDescent="0.35">
      <c r="C148" s="129"/>
      <c r="D148" s="129"/>
      <c r="E148" s="129"/>
      <c r="F148" s="129"/>
      <c r="G148" s="129"/>
      <c r="H148" s="129"/>
      <c r="I148" s="129"/>
      <c r="J148" s="129"/>
      <c r="K148" s="129"/>
      <c r="L148" s="129"/>
      <c r="M148" s="129"/>
      <c r="N148" s="129"/>
      <c r="O148" s="129"/>
      <c r="P148" s="129"/>
      <c r="Q148" s="129"/>
    </row>
    <row r="149" spans="3:17" ht="18" customHeight="1" x14ac:dyDescent="0.35">
      <c r="C149" s="129"/>
      <c r="D149" s="129"/>
      <c r="E149" s="129"/>
      <c r="F149" s="129"/>
      <c r="G149" s="129"/>
      <c r="H149" s="129"/>
      <c r="I149" s="129"/>
      <c r="J149" s="129"/>
      <c r="K149" s="129"/>
      <c r="L149" s="129"/>
      <c r="M149" s="129"/>
      <c r="N149" s="129"/>
      <c r="O149" s="129"/>
      <c r="P149" s="129"/>
      <c r="Q149" s="129"/>
    </row>
    <row r="150" spans="3:17" ht="18" customHeight="1" x14ac:dyDescent="0.35">
      <c r="C150" s="129"/>
      <c r="D150" s="129"/>
      <c r="E150" s="129"/>
      <c r="F150" s="129"/>
      <c r="G150" s="129"/>
      <c r="H150" s="129"/>
      <c r="I150" s="129"/>
      <c r="J150" s="129"/>
      <c r="K150" s="129"/>
      <c r="L150" s="129"/>
      <c r="M150" s="129"/>
      <c r="N150" s="129"/>
      <c r="O150" s="129"/>
      <c r="P150" s="129"/>
      <c r="Q150" s="129"/>
    </row>
    <row r="151" spans="3:17" ht="18" customHeight="1" x14ac:dyDescent="0.35">
      <c r="C151" s="129"/>
      <c r="D151" s="129"/>
      <c r="E151" s="129"/>
      <c r="F151" s="129"/>
      <c r="G151" s="129"/>
      <c r="H151" s="129"/>
      <c r="I151" s="129"/>
      <c r="J151" s="129"/>
      <c r="K151" s="129"/>
      <c r="L151" s="129"/>
      <c r="M151" s="129"/>
      <c r="N151" s="129"/>
      <c r="O151" s="129"/>
      <c r="P151" s="129"/>
      <c r="Q151" s="129"/>
    </row>
    <row r="152" spans="3:17" ht="18" customHeight="1" x14ac:dyDescent="0.35">
      <c r="C152" s="129"/>
      <c r="D152" s="129"/>
      <c r="E152" s="129"/>
      <c r="F152" s="129"/>
      <c r="G152" s="129"/>
      <c r="H152" s="129"/>
      <c r="I152" s="129"/>
      <c r="J152" s="129"/>
      <c r="K152" s="129"/>
      <c r="L152" s="129"/>
      <c r="M152" s="129"/>
      <c r="N152" s="129"/>
      <c r="O152" s="129"/>
      <c r="P152" s="129"/>
      <c r="Q152" s="129"/>
    </row>
    <row r="153" spans="3:17" ht="18" customHeight="1" x14ac:dyDescent="0.35">
      <c r="C153" s="129"/>
      <c r="D153" s="129"/>
      <c r="E153" s="129"/>
      <c r="F153" s="129"/>
      <c r="G153" s="129"/>
      <c r="H153" s="129"/>
      <c r="I153" s="129"/>
      <c r="J153" s="129"/>
      <c r="K153" s="129"/>
      <c r="L153" s="129"/>
      <c r="M153" s="129"/>
      <c r="N153" s="129"/>
      <c r="O153" s="129"/>
      <c r="P153" s="129"/>
      <c r="Q153" s="129"/>
    </row>
    <row r="154" spans="3:17" ht="18" customHeight="1" x14ac:dyDescent="0.35">
      <c r="C154" s="129"/>
      <c r="D154" s="129"/>
      <c r="E154" s="129"/>
      <c r="F154" s="129"/>
      <c r="G154" s="129"/>
      <c r="H154" s="129"/>
      <c r="I154" s="129"/>
      <c r="J154" s="129"/>
      <c r="K154" s="129"/>
      <c r="L154" s="129"/>
      <c r="M154" s="129"/>
      <c r="N154" s="129"/>
      <c r="O154" s="129"/>
      <c r="P154" s="129"/>
      <c r="Q154" s="129"/>
    </row>
    <row r="155" spans="3:17" ht="18" customHeight="1" x14ac:dyDescent="0.35">
      <c r="C155" s="129"/>
      <c r="D155" s="129"/>
      <c r="E155" s="129"/>
      <c r="F155" s="129"/>
      <c r="G155" s="129"/>
      <c r="H155" s="129"/>
      <c r="I155" s="129"/>
      <c r="J155" s="129"/>
      <c r="K155" s="129"/>
      <c r="L155" s="129"/>
      <c r="M155" s="129"/>
      <c r="N155" s="129"/>
      <c r="O155" s="129"/>
      <c r="P155" s="129"/>
      <c r="Q155" s="129"/>
    </row>
    <row r="156" spans="3:17" ht="18" customHeight="1" x14ac:dyDescent="0.35">
      <c r="C156" s="129"/>
      <c r="D156" s="129"/>
      <c r="E156" s="129"/>
      <c r="F156" s="129"/>
      <c r="G156" s="129"/>
      <c r="H156" s="129"/>
      <c r="I156" s="129"/>
      <c r="J156" s="129"/>
      <c r="K156" s="129"/>
      <c r="L156" s="129"/>
      <c r="M156" s="129"/>
      <c r="N156" s="129"/>
      <c r="O156" s="129"/>
      <c r="P156" s="129"/>
      <c r="Q156" s="129"/>
    </row>
    <row r="157" spans="3:17" ht="18" customHeight="1" x14ac:dyDescent="0.35">
      <c r="C157" s="129"/>
      <c r="D157" s="129"/>
      <c r="E157" s="129"/>
      <c r="F157" s="129"/>
      <c r="G157" s="129"/>
      <c r="H157" s="129"/>
      <c r="I157" s="129"/>
      <c r="J157" s="129"/>
      <c r="K157" s="129"/>
      <c r="L157" s="129"/>
      <c r="M157" s="129"/>
      <c r="N157" s="129"/>
      <c r="O157" s="129"/>
      <c r="P157" s="129"/>
      <c r="Q157" s="129"/>
    </row>
    <row r="158" spans="3:17" ht="18" customHeight="1" x14ac:dyDescent="0.35">
      <c r="C158" s="129"/>
      <c r="D158" s="129"/>
      <c r="E158" s="129"/>
      <c r="F158" s="129"/>
      <c r="G158" s="129"/>
      <c r="H158" s="129"/>
      <c r="I158" s="129"/>
      <c r="J158" s="129"/>
      <c r="K158" s="129"/>
      <c r="L158" s="129"/>
      <c r="M158" s="129"/>
      <c r="N158" s="129"/>
      <c r="O158" s="129"/>
      <c r="P158" s="129"/>
      <c r="Q158" s="129"/>
    </row>
    <row r="159" spans="3:17" ht="18" customHeight="1" x14ac:dyDescent="0.35">
      <c r="C159" s="129"/>
      <c r="D159" s="129"/>
      <c r="E159" s="129"/>
      <c r="F159" s="129"/>
      <c r="G159" s="129"/>
      <c r="H159" s="129"/>
      <c r="I159" s="129"/>
      <c r="J159" s="129"/>
      <c r="K159" s="129"/>
      <c r="L159" s="129"/>
      <c r="M159" s="129"/>
      <c r="N159" s="129"/>
      <c r="O159" s="129"/>
      <c r="P159" s="129"/>
      <c r="Q159" s="129"/>
    </row>
    <row r="160" spans="3:17" ht="18" customHeight="1" x14ac:dyDescent="0.35">
      <c r="C160" s="129"/>
      <c r="D160" s="129"/>
      <c r="E160" s="129"/>
      <c r="F160" s="129"/>
      <c r="G160" s="129"/>
      <c r="H160" s="129"/>
      <c r="I160" s="129"/>
      <c r="J160" s="129"/>
      <c r="K160" s="129"/>
      <c r="L160" s="129"/>
      <c r="M160" s="129"/>
      <c r="N160" s="129"/>
      <c r="O160" s="129"/>
      <c r="P160" s="129"/>
      <c r="Q160" s="129"/>
    </row>
    <row r="161" spans="3:17" ht="18" customHeight="1" x14ac:dyDescent="0.35">
      <c r="C161" s="129"/>
      <c r="D161" s="129"/>
      <c r="E161" s="129"/>
      <c r="F161" s="129"/>
      <c r="G161" s="129"/>
      <c r="H161" s="129"/>
      <c r="I161" s="129"/>
      <c r="J161" s="129"/>
      <c r="K161" s="129"/>
      <c r="L161" s="129"/>
      <c r="M161" s="129"/>
      <c r="N161" s="129"/>
      <c r="O161" s="129"/>
      <c r="P161" s="129"/>
      <c r="Q161" s="129"/>
    </row>
    <row r="162" spans="3:17" ht="18" customHeight="1" x14ac:dyDescent="0.35">
      <c r="C162" s="129"/>
      <c r="D162" s="129"/>
      <c r="E162" s="129"/>
      <c r="F162" s="129"/>
      <c r="G162" s="129"/>
      <c r="H162" s="129"/>
      <c r="I162" s="129"/>
      <c r="J162" s="129"/>
      <c r="K162" s="129"/>
      <c r="L162" s="129"/>
      <c r="M162" s="129"/>
      <c r="N162" s="129"/>
      <c r="O162" s="129"/>
      <c r="P162" s="129"/>
      <c r="Q162" s="129"/>
    </row>
    <row r="163" spans="3:17" ht="18" customHeight="1" x14ac:dyDescent="0.35">
      <c r="C163" s="129"/>
      <c r="D163" s="129"/>
      <c r="E163" s="129"/>
      <c r="F163" s="129"/>
      <c r="G163" s="129"/>
      <c r="H163" s="129"/>
      <c r="I163" s="129"/>
      <c r="J163" s="129"/>
      <c r="K163" s="129"/>
      <c r="L163" s="129"/>
      <c r="M163" s="129"/>
      <c r="N163" s="129"/>
      <c r="O163" s="129"/>
      <c r="P163" s="129"/>
      <c r="Q163" s="129"/>
    </row>
    <row r="164" spans="3:17" ht="18" customHeight="1" x14ac:dyDescent="0.35">
      <c r="C164" s="129"/>
      <c r="D164" s="129"/>
      <c r="E164" s="129"/>
      <c r="F164" s="129"/>
      <c r="G164" s="129"/>
      <c r="H164" s="129"/>
      <c r="I164" s="129"/>
      <c r="J164" s="129"/>
      <c r="K164" s="129"/>
      <c r="L164" s="129"/>
      <c r="M164" s="129"/>
      <c r="N164" s="129"/>
      <c r="O164" s="129"/>
      <c r="P164" s="129"/>
      <c r="Q164" s="129"/>
    </row>
    <row r="165" spans="3:17" ht="18" customHeight="1" x14ac:dyDescent="0.35">
      <c r="C165" s="129"/>
      <c r="D165" s="129"/>
      <c r="E165" s="129"/>
      <c r="F165" s="129"/>
      <c r="G165" s="129"/>
      <c r="H165" s="129"/>
      <c r="I165" s="129"/>
      <c r="J165" s="129"/>
      <c r="K165" s="129"/>
      <c r="L165" s="129"/>
      <c r="M165" s="129"/>
      <c r="N165" s="129"/>
      <c r="O165" s="129"/>
      <c r="P165" s="129"/>
      <c r="Q165" s="129"/>
    </row>
    <row r="166" spans="3:17" ht="18" customHeight="1" x14ac:dyDescent="0.35">
      <c r="C166" s="129"/>
      <c r="D166" s="129"/>
      <c r="E166" s="129"/>
      <c r="F166" s="129"/>
      <c r="G166" s="129"/>
      <c r="H166" s="129"/>
      <c r="I166" s="129"/>
      <c r="J166" s="129"/>
      <c r="K166" s="129"/>
      <c r="L166" s="129"/>
      <c r="M166" s="129"/>
      <c r="N166" s="129"/>
      <c r="O166" s="129"/>
      <c r="P166" s="129"/>
      <c r="Q166" s="129"/>
    </row>
    <row r="167" spans="3:17" ht="18" customHeight="1" x14ac:dyDescent="0.35">
      <c r="C167" s="129"/>
      <c r="D167" s="129"/>
      <c r="E167" s="129"/>
      <c r="F167" s="129"/>
      <c r="G167" s="129"/>
      <c r="H167" s="129"/>
      <c r="I167" s="129"/>
      <c r="J167" s="129"/>
      <c r="K167" s="129"/>
      <c r="L167" s="129"/>
      <c r="M167" s="129"/>
      <c r="N167" s="129"/>
      <c r="O167" s="129"/>
      <c r="P167" s="129"/>
      <c r="Q167" s="129"/>
    </row>
    <row r="168" spans="3:17" ht="18" customHeight="1" x14ac:dyDescent="0.35">
      <c r="C168" s="129"/>
      <c r="D168" s="129"/>
      <c r="E168" s="129"/>
      <c r="F168" s="129"/>
      <c r="G168" s="129"/>
      <c r="H168" s="129"/>
      <c r="I168" s="129"/>
      <c r="J168" s="129"/>
      <c r="K168" s="129"/>
      <c r="L168" s="129"/>
      <c r="M168" s="129"/>
      <c r="N168" s="129"/>
      <c r="O168" s="129"/>
      <c r="P168" s="129"/>
      <c r="Q168" s="129"/>
    </row>
    <row r="169" spans="3:17" ht="18" customHeight="1" x14ac:dyDescent="0.35">
      <c r="C169" s="129"/>
      <c r="D169" s="129"/>
      <c r="E169" s="129"/>
      <c r="F169" s="129"/>
      <c r="G169" s="129"/>
      <c r="H169" s="129"/>
      <c r="I169" s="129"/>
      <c r="J169" s="129"/>
      <c r="K169" s="129"/>
      <c r="L169" s="129"/>
      <c r="M169" s="129"/>
      <c r="N169" s="129"/>
      <c r="O169" s="129"/>
      <c r="P169" s="129"/>
      <c r="Q169" s="129"/>
    </row>
    <row r="170" spans="3:17" ht="18" customHeight="1" x14ac:dyDescent="0.35">
      <c r="C170" s="129"/>
      <c r="D170" s="129"/>
      <c r="E170" s="129"/>
      <c r="F170" s="129"/>
      <c r="G170" s="129"/>
      <c r="H170" s="129"/>
      <c r="I170" s="129"/>
      <c r="J170" s="129"/>
      <c r="K170" s="129"/>
      <c r="L170" s="129"/>
      <c r="M170" s="129"/>
      <c r="N170" s="129"/>
      <c r="O170" s="129"/>
      <c r="P170" s="129"/>
      <c r="Q170" s="129"/>
    </row>
    <row r="171" spans="3:17" ht="18" customHeight="1" x14ac:dyDescent="0.35">
      <c r="C171" s="129"/>
      <c r="D171" s="129"/>
      <c r="E171" s="129"/>
      <c r="F171" s="129"/>
      <c r="G171" s="129"/>
      <c r="H171" s="129"/>
      <c r="I171" s="129"/>
      <c r="J171" s="129"/>
      <c r="K171" s="129"/>
      <c r="L171" s="129"/>
      <c r="M171" s="129"/>
      <c r="N171" s="129"/>
      <c r="O171" s="129"/>
      <c r="P171" s="129"/>
      <c r="Q171" s="129"/>
    </row>
    <row r="172" spans="3:17" ht="18" customHeight="1" x14ac:dyDescent="0.35">
      <c r="C172" s="129"/>
      <c r="D172" s="129"/>
      <c r="E172" s="129"/>
      <c r="F172" s="129"/>
      <c r="G172" s="129"/>
      <c r="H172" s="129"/>
      <c r="I172" s="129"/>
      <c r="J172" s="129"/>
      <c r="K172" s="129"/>
      <c r="L172" s="129"/>
      <c r="M172" s="129"/>
      <c r="N172" s="129"/>
      <c r="O172" s="129"/>
      <c r="P172" s="129"/>
      <c r="Q172" s="129"/>
    </row>
    <row r="173" spans="3:17" ht="18" customHeight="1" x14ac:dyDescent="0.35">
      <c r="C173" s="129"/>
      <c r="D173" s="129"/>
      <c r="E173" s="129"/>
      <c r="F173" s="129"/>
      <c r="G173" s="129"/>
      <c r="H173" s="129"/>
      <c r="I173" s="129"/>
      <c r="J173" s="129"/>
      <c r="K173" s="129"/>
      <c r="L173" s="129"/>
      <c r="M173" s="129"/>
      <c r="N173" s="129"/>
      <c r="O173" s="129"/>
      <c r="P173" s="129"/>
      <c r="Q173" s="129"/>
    </row>
  </sheetData>
  <sheetProtection algorithmName="SHA-512" hashValue="+PKvofWpV/bKblgUkv8rbASK/2MtyyYD9gEj+UJ9YJreGsn5jXQ5ZrvnQOanH2qQx67xPnH0sVJFr3WaTox/2Q==" saltValue="cMyM1JxhEsbupMSEQpCwmg==" spinCount="100000" sheet="1" objects="1" scenarios="1"/>
  <mergeCells count="4">
    <mergeCell ref="B3:Q3"/>
    <mergeCell ref="B31:Q31"/>
    <mergeCell ref="B36:Q36"/>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topLeftCell="A8" zoomScaleNormal="100" workbookViewId="0">
      <selection activeCell="B4" sqref="B4:F7"/>
    </sheetView>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42" t="s">
        <v>189</v>
      </c>
      <c r="C3" s="243"/>
      <c r="D3" s="243"/>
      <c r="E3" s="243"/>
      <c r="F3" s="244"/>
    </row>
    <row r="4" spans="2:6" ht="23.25" customHeight="1" thickTop="1" x14ac:dyDescent="0.3">
      <c r="B4" s="245" t="s">
        <v>264</v>
      </c>
      <c r="C4" s="246"/>
      <c r="D4" s="246"/>
      <c r="E4" s="246"/>
      <c r="F4" s="247"/>
    </row>
    <row r="5" spans="2:6" ht="23.25" customHeight="1" x14ac:dyDescent="0.3">
      <c r="B5" s="248"/>
      <c r="C5" s="249"/>
      <c r="D5" s="249"/>
      <c r="E5" s="249"/>
      <c r="F5" s="250"/>
    </row>
    <row r="6" spans="2:6" ht="62.25" customHeight="1" x14ac:dyDescent="0.3">
      <c r="B6" s="248"/>
      <c r="C6" s="249"/>
      <c r="D6" s="249"/>
      <c r="E6" s="249"/>
      <c r="F6" s="250"/>
    </row>
    <row r="7" spans="2:6" ht="62.25" customHeight="1" thickBot="1" x14ac:dyDescent="0.35">
      <c r="B7" s="251"/>
      <c r="C7" s="252"/>
      <c r="D7" s="252"/>
      <c r="E7" s="252"/>
      <c r="F7" s="253"/>
    </row>
    <row r="8" spans="2:6" ht="62.25" customHeight="1" x14ac:dyDescent="0.3"/>
    <row r="9" spans="2:6" ht="62.25" customHeight="1" x14ac:dyDescent="0.3"/>
  </sheetData>
  <sheetProtection algorithmName="SHA-512" hashValue="oPuWsKGu5Pcz9VxksoS6CzbQs5VrHsLab9PBl2ZkhhLDGK1UMViKG4pYj+FzmL7BZTHJdbjoP4714kfZTe6aoA==" saltValue="m6SpdGKGfQLPdQWLzVhz5A=="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S54"/>
  <sheetViews>
    <sheetView showGridLines="0" zoomScale="77" zoomScaleNormal="77" workbookViewId="0">
      <selection activeCell="B47" sqref="B47:B51"/>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14" bestFit="1" customWidth="1"/>
  </cols>
  <sheetData>
    <row r="2" spans="2:19" ht="19.5" customHeight="1" x14ac:dyDescent="0.35">
      <c r="B2" s="2"/>
      <c r="C2" s="2"/>
      <c r="D2" s="2"/>
      <c r="E2" s="2"/>
      <c r="F2" s="2"/>
      <c r="G2" s="2"/>
      <c r="H2" s="2"/>
      <c r="I2" s="2"/>
      <c r="J2" s="2"/>
      <c r="K2" s="2"/>
      <c r="L2" s="2"/>
      <c r="M2" s="2"/>
      <c r="N2" s="2"/>
      <c r="O2" s="2"/>
      <c r="P2" s="2"/>
      <c r="Q2" s="2"/>
      <c r="R2" s="2"/>
      <c r="S2" s="115"/>
    </row>
    <row r="3" spans="2:19" ht="22.5" customHeight="1" x14ac:dyDescent="0.35">
      <c r="B3" s="294" t="s">
        <v>281</v>
      </c>
      <c r="C3" s="295"/>
      <c r="D3" s="295"/>
      <c r="E3" s="295"/>
      <c r="F3" s="295"/>
      <c r="G3" s="295"/>
      <c r="H3" s="295"/>
      <c r="I3" s="295"/>
      <c r="J3" s="295"/>
      <c r="K3" s="295"/>
      <c r="L3" s="295"/>
      <c r="M3" s="295"/>
      <c r="N3" s="295"/>
      <c r="O3" s="295"/>
      <c r="P3" s="295"/>
      <c r="Q3" s="295"/>
      <c r="R3" s="296"/>
      <c r="S3" s="115"/>
    </row>
    <row r="4" spans="2:19" ht="18.75" customHeight="1" x14ac:dyDescent="0.35">
      <c r="B4" s="297" t="s">
        <v>0</v>
      </c>
      <c r="C4" s="298" t="s">
        <v>194</v>
      </c>
      <c r="D4" s="298" t="s">
        <v>195</v>
      </c>
      <c r="E4" s="298" t="s">
        <v>196</v>
      </c>
      <c r="F4" s="298" t="s">
        <v>197</v>
      </c>
      <c r="G4" s="298" t="s">
        <v>198</v>
      </c>
      <c r="H4" s="298" t="s">
        <v>199</v>
      </c>
      <c r="I4" s="298" t="s">
        <v>200</v>
      </c>
      <c r="J4" s="298" t="s">
        <v>201</v>
      </c>
      <c r="K4" s="298" t="s">
        <v>202</v>
      </c>
      <c r="L4" s="298" t="s">
        <v>203</v>
      </c>
      <c r="M4" s="298" t="s">
        <v>204</v>
      </c>
      <c r="N4" s="298" t="s">
        <v>205</v>
      </c>
      <c r="O4" s="298" t="s">
        <v>206</v>
      </c>
      <c r="P4" s="298" t="s">
        <v>207</v>
      </c>
      <c r="Q4" s="298" t="s">
        <v>208</v>
      </c>
      <c r="R4" s="299" t="s">
        <v>84</v>
      </c>
      <c r="S4" s="115"/>
    </row>
    <row r="5" spans="2:19" ht="18.75" customHeight="1" x14ac:dyDescent="0.35">
      <c r="B5" s="297"/>
      <c r="C5" s="298"/>
      <c r="D5" s="298"/>
      <c r="E5" s="298"/>
      <c r="F5" s="298"/>
      <c r="G5" s="298"/>
      <c r="H5" s="298"/>
      <c r="I5" s="298"/>
      <c r="J5" s="298"/>
      <c r="K5" s="298"/>
      <c r="L5" s="298"/>
      <c r="M5" s="298"/>
      <c r="N5" s="298"/>
      <c r="O5" s="298"/>
      <c r="P5" s="298"/>
      <c r="Q5" s="298"/>
      <c r="R5" s="299"/>
      <c r="S5" s="115"/>
    </row>
    <row r="6" spans="2:19" ht="19.5" customHeight="1" x14ac:dyDescent="0.35">
      <c r="B6" s="300" t="s">
        <v>16</v>
      </c>
      <c r="C6" s="301"/>
      <c r="D6" s="301"/>
      <c r="E6" s="301"/>
      <c r="F6" s="301"/>
      <c r="G6" s="301"/>
      <c r="H6" s="301"/>
      <c r="I6" s="301"/>
      <c r="J6" s="301"/>
      <c r="K6" s="301"/>
      <c r="L6" s="301"/>
      <c r="M6" s="301"/>
      <c r="N6" s="301"/>
      <c r="O6" s="301"/>
      <c r="P6" s="301"/>
      <c r="Q6" s="301"/>
      <c r="R6" s="302"/>
      <c r="S6" s="115"/>
    </row>
    <row r="7" spans="2:19" ht="32.25" customHeight="1" x14ac:dyDescent="0.35">
      <c r="B7" s="177" t="s">
        <v>17</v>
      </c>
      <c r="C7" s="178">
        <f>GDP!C7+INWARD!C7</f>
        <v>0</v>
      </c>
      <c r="D7" s="178">
        <f>GDP!D7+INWARD!D7</f>
        <v>397</v>
      </c>
      <c r="E7" s="178">
        <f>GDP!E7+INWARD!E7</f>
        <v>1082</v>
      </c>
      <c r="F7" s="178">
        <f>GDP!F7+INWARD!F7</f>
        <v>5670</v>
      </c>
      <c r="G7" s="178">
        <f>GDP!G7+INWARD!G7</f>
        <v>8310</v>
      </c>
      <c r="H7" s="178">
        <f>GDP!H7+INWARD!H7</f>
        <v>603</v>
      </c>
      <c r="I7" s="178">
        <f>GDP!I7+INWARD!I7</f>
        <v>0</v>
      </c>
      <c r="J7" s="178">
        <f>GDP!J7+INWARD!J7</f>
        <v>0</v>
      </c>
      <c r="K7" s="178">
        <f>GDP!K7+INWARD!K7</f>
        <v>0</v>
      </c>
      <c r="L7" s="178">
        <f>GDP!L7+INWARD!L7</f>
        <v>24369</v>
      </c>
      <c r="M7" s="178">
        <f>GDP!M7+INWARD!M7</f>
        <v>3120</v>
      </c>
      <c r="N7" s="178">
        <f>GDP!N7+INWARD!N7</f>
        <v>32918</v>
      </c>
      <c r="O7" s="178">
        <f>GDP!O7+INWARD!O7</f>
        <v>5324363</v>
      </c>
      <c r="P7" s="178">
        <f>GDP!P7+INWARD!P7</f>
        <v>9212</v>
      </c>
      <c r="Q7" s="179">
        <f>SUM(C7:P7)</f>
        <v>5410044</v>
      </c>
      <c r="R7" s="180">
        <f t="shared" ref="R7:R44" si="0">(Q7/$Q$45)*100</f>
        <v>4.4559822054721847</v>
      </c>
      <c r="S7" s="115"/>
    </row>
    <row r="8" spans="2:19" ht="32.25" customHeight="1" x14ac:dyDescent="0.35">
      <c r="B8" s="181" t="s">
        <v>18</v>
      </c>
      <c r="C8" s="178">
        <f>GDP!C8+INWARD!C8</f>
        <v>0</v>
      </c>
      <c r="D8" s="178">
        <f>GDP!D8+INWARD!D8</f>
        <v>10078</v>
      </c>
      <c r="E8" s="178">
        <f>GDP!E8+INWARD!E8</f>
        <v>790</v>
      </c>
      <c r="F8" s="178">
        <f>GDP!F8+INWARD!F8</f>
        <v>76533</v>
      </c>
      <c r="G8" s="178">
        <f>GDP!G8+INWARD!G8</f>
        <v>2341</v>
      </c>
      <c r="H8" s="178">
        <f>GDP!H8+INWARD!H8</f>
        <v>1333</v>
      </c>
      <c r="I8" s="178">
        <f>GDP!I8+INWARD!I8</f>
        <v>263808</v>
      </c>
      <c r="J8" s="178">
        <f>GDP!J8+INWARD!J8</f>
        <v>179594</v>
      </c>
      <c r="K8" s="178">
        <f>GDP!K8+INWARD!K8</f>
        <v>101301</v>
      </c>
      <c r="L8" s="178">
        <f>GDP!L8+INWARD!L8</f>
        <v>17528</v>
      </c>
      <c r="M8" s="178">
        <f>GDP!M8+INWARD!M8</f>
        <v>7211</v>
      </c>
      <c r="N8" s="178">
        <f>GDP!N8+INWARD!N8</f>
        <v>20540</v>
      </c>
      <c r="O8" s="178">
        <f>GDP!O8+INWARD!O8</f>
        <v>0</v>
      </c>
      <c r="P8" s="178">
        <f>GDP!P8+INWARD!P8</f>
        <v>35293</v>
      </c>
      <c r="Q8" s="179">
        <f t="shared" ref="Q8:Q44" si="1">SUM(C8:P8)</f>
        <v>716350</v>
      </c>
      <c r="R8" s="180">
        <f t="shared" si="0"/>
        <v>0.5900216066431252</v>
      </c>
      <c r="S8" s="115"/>
    </row>
    <row r="9" spans="2:19" ht="32.25" customHeight="1" x14ac:dyDescent="0.35">
      <c r="B9" s="181" t="s">
        <v>19</v>
      </c>
      <c r="C9" s="178">
        <f>GDP!C9+INWARD!C9</f>
        <v>9126</v>
      </c>
      <c r="D9" s="178">
        <f>GDP!D9+INWARD!D9</f>
        <v>51857</v>
      </c>
      <c r="E9" s="178">
        <f>GDP!E9+INWARD!E9</f>
        <v>64666</v>
      </c>
      <c r="F9" s="178">
        <f>GDP!F9+INWARD!F9</f>
        <v>452364</v>
      </c>
      <c r="G9" s="178">
        <f>GDP!G9+INWARD!G9</f>
        <v>736814</v>
      </c>
      <c r="H9" s="178">
        <f>GDP!H9+INWARD!H9</f>
        <v>19460</v>
      </c>
      <c r="I9" s="178">
        <f>GDP!I9+INWARD!I9</f>
        <v>604087</v>
      </c>
      <c r="J9" s="178">
        <f>GDP!J9+INWARD!J9</f>
        <v>111251</v>
      </c>
      <c r="K9" s="178">
        <f>GDP!K9+INWARD!K9</f>
        <v>0</v>
      </c>
      <c r="L9" s="178">
        <f>GDP!L9+INWARD!L9</f>
        <v>120198</v>
      </c>
      <c r="M9" s="178">
        <f>GDP!M9+INWARD!M9</f>
        <v>316463</v>
      </c>
      <c r="N9" s="178">
        <f>GDP!N9+INWARD!N9</f>
        <v>197232</v>
      </c>
      <c r="O9" s="178">
        <f>GDP!O9+INWARD!O9</f>
        <v>0</v>
      </c>
      <c r="P9" s="178">
        <f>GDP!P9+INWARD!P9</f>
        <v>0</v>
      </c>
      <c r="Q9" s="179">
        <f t="shared" si="1"/>
        <v>2683518</v>
      </c>
      <c r="R9" s="180">
        <f t="shared" si="0"/>
        <v>2.210279335263134</v>
      </c>
      <c r="S9" s="115"/>
    </row>
    <row r="10" spans="2:19" ht="32.25" customHeight="1" x14ac:dyDescent="0.35">
      <c r="B10" s="181" t="s">
        <v>142</v>
      </c>
      <c r="C10" s="178">
        <f>GDP!C10+INWARD!C10</f>
        <v>6633</v>
      </c>
      <c r="D10" s="178">
        <f>GDP!D10+INWARD!D10</f>
        <v>9881</v>
      </c>
      <c r="E10" s="178">
        <f>GDP!E10+INWARD!E10</f>
        <v>22731</v>
      </c>
      <c r="F10" s="178">
        <f>GDP!F10+INWARD!F10</f>
        <v>117713</v>
      </c>
      <c r="G10" s="178">
        <f>GDP!G10+INWARD!G10</f>
        <v>89916</v>
      </c>
      <c r="H10" s="178">
        <f>GDP!H10+INWARD!H10</f>
        <v>64918</v>
      </c>
      <c r="I10" s="178">
        <f>GDP!I10+INWARD!I10</f>
        <v>179296</v>
      </c>
      <c r="J10" s="178">
        <f>GDP!J10+INWARD!J10</f>
        <v>149719</v>
      </c>
      <c r="K10" s="178">
        <f>GDP!K10+INWARD!K10</f>
        <v>0</v>
      </c>
      <c r="L10" s="178">
        <f>GDP!L10+INWARD!L10</f>
        <v>1997</v>
      </c>
      <c r="M10" s="178">
        <f>GDP!M10+INWARD!M10</f>
        <v>17739</v>
      </c>
      <c r="N10" s="178">
        <f>GDP!N10+INWARD!N10</f>
        <v>77270</v>
      </c>
      <c r="O10" s="178">
        <f>GDP!O10+INWARD!O10</f>
        <v>126138</v>
      </c>
      <c r="P10" s="178">
        <f>GDP!P10+INWARD!P10</f>
        <v>16928</v>
      </c>
      <c r="Q10" s="179">
        <f t="shared" si="1"/>
        <v>880879</v>
      </c>
      <c r="R10" s="180">
        <f t="shared" si="0"/>
        <v>0.72553590121894251</v>
      </c>
      <c r="S10" s="115"/>
    </row>
    <row r="11" spans="2:19" ht="32.25" customHeight="1" x14ac:dyDescent="0.35">
      <c r="B11" s="181" t="s">
        <v>20</v>
      </c>
      <c r="C11" s="178">
        <f>GDP!C11+INWARD!C11</f>
        <v>134441</v>
      </c>
      <c r="D11" s="178">
        <f>GDP!D11+INWARD!D11</f>
        <v>221198</v>
      </c>
      <c r="E11" s="178">
        <f>GDP!E11+INWARD!E11</f>
        <v>66740</v>
      </c>
      <c r="F11" s="178">
        <f>GDP!F11+INWARD!F11</f>
        <v>878647</v>
      </c>
      <c r="G11" s="178">
        <f>GDP!G11+INWARD!G11</f>
        <v>145448</v>
      </c>
      <c r="H11" s="178">
        <f>GDP!H11+INWARD!H11</f>
        <v>176756</v>
      </c>
      <c r="I11" s="178">
        <f>GDP!I11+INWARD!I11</f>
        <v>1100385</v>
      </c>
      <c r="J11" s="178">
        <f>GDP!J11+INWARD!J11</f>
        <v>1019689</v>
      </c>
      <c r="K11" s="178">
        <f>GDP!K11+INWARD!K11</f>
        <v>0</v>
      </c>
      <c r="L11" s="178">
        <f>GDP!L11+INWARD!L11</f>
        <v>318115</v>
      </c>
      <c r="M11" s="178">
        <f>GDP!M11+INWARD!M11</f>
        <v>180602</v>
      </c>
      <c r="N11" s="178">
        <f>GDP!N11+INWARD!N11</f>
        <v>833965</v>
      </c>
      <c r="O11" s="178">
        <f>GDP!O11+INWARD!O11</f>
        <v>3303623</v>
      </c>
      <c r="P11" s="178">
        <f>GDP!P11+INWARD!P11</f>
        <v>227019</v>
      </c>
      <c r="Q11" s="179">
        <f t="shared" si="1"/>
        <v>8606628</v>
      </c>
      <c r="R11" s="180">
        <f t="shared" si="0"/>
        <v>7.0888483008860304</v>
      </c>
      <c r="S11" s="115"/>
    </row>
    <row r="12" spans="2:19" ht="32.25" customHeight="1" x14ac:dyDescent="0.35">
      <c r="B12" s="181" t="s">
        <v>137</v>
      </c>
      <c r="C12" s="178">
        <f>GDP!C12+INWARD!C12</f>
        <v>0</v>
      </c>
      <c r="D12" s="178">
        <f>GDP!D12+INWARD!D12</f>
        <v>455887</v>
      </c>
      <c r="E12" s="178">
        <f>GDP!E12+INWARD!E12</f>
        <v>96912</v>
      </c>
      <c r="F12" s="178">
        <f>GDP!F12+INWARD!F12</f>
        <v>612548</v>
      </c>
      <c r="G12" s="178">
        <f>GDP!G12+INWARD!G12</f>
        <v>158742</v>
      </c>
      <c r="H12" s="178">
        <f>GDP!H12+INWARD!H12</f>
        <v>281100</v>
      </c>
      <c r="I12" s="178">
        <f>GDP!I12+INWARD!I12</f>
        <v>988645</v>
      </c>
      <c r="J12" s="178">
        <f>GDP!J12+INWARD!J12</f>
        <v>792481</v>
      </c>
      <c r="K12" s="178">
        <f>GDP!K12+INWARD!K12</f>
        <v>0</v>
      </c>
      <c r="L12" s="178">
        <f>GDP!L12+INWARD!L12</f>
        <v>502863</v>
      </c>
      <c r="M12" s="178">
        <f>GDP!M12+INWARD!M12</f>
        <v>233315</v>
      </c>
      <c r="N12" s="178">
        <f>GDP!N12+INWARD!N12</f>
        <v>1089099</v>
      </c>
      <c r="O12" s="178">
        <f>GDP!O12+INWARD!O12</f>
        <v>1788057</v>
      </c>
      <c r="P12" s="178">
        <f>GDP!P12+INWARD!P12</f>
        <v>843154</v>
      </c>
      <c r="Q12" s="179">
        <f t="shared" si="1"/>
        <v>7842803</v>
      </c>
      <c r="R12" s="180">
        <f t="shared" si="0"/>
        <v>6.4597239151888353</v>
      </c>
      <c r="S12" s="115"/>
    </row>
    <row r="13" spans="2:19" ht="32.25" customHeight="1" x14ac:dyDescent="0.35">
      <c r="B13" s="181" t="s">
        <v>21</v>
      </c>
      <c r="C13" s="178">
        <f>GDP!C13+INWARD!C13</f>
        <v>0</v>
      </c>
      <c r="D13" s="178">
        <f>GDP!D13+INWARD!D13</f>
        <v>378094</v>
      </c>
      <c r="E13" s="178">
        <f>GDP!E13+INWARD!E13</f>
        <v>96766</v>
      </c>
      <c r="F13" s="178">
        <f>GDP!F13+INWARD!F13</f>
        <v>736939</v>
      </c>
      <c r="G13" s="178">
        <f>GDP!G13+INWARD!G13</f>
        <v>82713</v>
      </c>
      <c r="H13" s="178">
        <f>GDP!H13+INWARD!H13</f>
        <v>60989</v>
      </c>
      <c r="I13" s="178">
        <f>GDP!I13+INWARD!I13</f>
        <v>1441627</v>
      </c>
      <c r="J13" s="178">
        <f>GDP!J13+INWARD!J13</f>
        <v>1352590</v>
      </c>
      <c r="K13" s="178">
        <f>GDP!K13+INWARD!K13</f>
        <v>0</v>
      </c>
      <c r="L13" s="178">
        <f>GDP!L13+INWARD!L13</f>
        <v>171665</v>
      </c>
      <c r="M13" s="178">
        <f>GDP!M13+INWARD!M13</f>
        <v>619973</v>
      </c>
      <c r="N13" s="178">
        <f>GDP!N13+INWARD!N13</f>
        <v>948807</v>
      </c>
      <c r="O13" s="178">
        <f>GDP!O13+INWARD!O13</f>
        <v>3643287</v>
      </c>
      <c r="P13" s="178">
        <f>GDP!P13+INWARD!P13</f>
        <v>161941</v>
      </c>
      <c r="Q13" s="179">
        <f t="shared" si="1"/>
        <v>9695391</v>
      </c>
      <c r="R13" s="180">
        <f t="shared" si="0"/>
        <v>7.9856078381423838</v>
      </c>
      <c r="S13" s="115"/>
    </row>
    <row r="14" spans="2:19" ht="32.25" customHeight="1" x14ac:dyDescent="0.35">
      <c r="B14" s="181" t="s">
        <v>22</v>
      </c>
      <c r="C14" s="178">
        <f>GDP!C14+INWARD!C14</f>
        <v>0</v>
      </c>
      <c r="D14" s="178">
        <f>GDP!D14+INWARD!D14</f>
        <v>32060</v>
      </c>
      <c r="E14" s="178">
        <f>GDP!E14+INWARD!E14</f>
        <v>6020</v>
      </c>
      <c r="F14" s="178">
        <f>GDP!F14+INWARD!F14</f>
        <v>83384</v>
      </c>
      <c r="G14" s="178">
        <f>GDP!G14+INWARD!G14</f>
        <v>7916</v>
      </c>
      <c r="H14" s="178">
        <f>GDP!H14+INWARD!H14</f>
        <v>44582</v>
      </c>
      <c r="I14" s="178">
        <f>GDP!I14+INWARD!I14</f>
        <v>201880</v>
      </c>
      <c r="J14" s="178">
        <f>GDP!J14+INWARD!J14</f>
        <v>130191</v>
      </c>
      <c r="K14" s="178">
        <f>GDP!K14+INWARD!K14</f>
        <v>0</v>
      </c>
      <c r="L14" s="178">
        <f>GDP!L14+INWARD!L14</f>
        <v>27509</v>
      </c>
      <c r="M14" s="178">
        <f>GDP!M14+INWARD!M14</f>
        <v>14273</v>
      </c>
      <c r="N14" s="178">
        <f>GDP!N14+INWARD!N14</f>
        <v>51988</v>
      </c>
      <c r="O14" s="178">
        <f>GDP!O14+INWARD!O14</f>
        <v>0</v>
      </c>
      <c r="P14" s="178">
        <f>GDP!P14+INWARD!P14</f>
        <v>10378</v>
      </c>
      <c r="Q14" s="179">
        <f t="shared" si="1"/>
        <v>610181</v>
      </c>
      <c r="R14" s="180">
        <f t="shared" si="0"/>
        <v>0.50257552029470065</v>
      </c>
      <c r="S14" s="115"/>
    </row>
    <row r="15" spans="2:19" ht="32.25" customHeight="1" x14ac:dyDescent="0.35">
      <c r="B15" s="181" t="s">
        <v>23</v>
      </c>
      <c r="C15" s="178">
        <f>GDP!C15+INWARD!C15</f>
        <v>0</v>
      </c>
      <c r="D15" s="178">
        <f>GDP!D15+INWARD!D15</f>
        <v>0</v>
      </c>
      <c r="E15" s="178">
        <f>GDP!E15+INWARD!E15</f>
        <v>0</v>
      </c>
      <c r="F15" s="178">
        <f>GDP!F15+INWARD!F15</f>
        <v>0</v>
      </c>
      <c r="G15" s="178">
        <f>GDP!G15+INWARD!G15</f>
        <v>0</v>
      </c>
      <c r="H15" s="178">
        <f>GDP!H15+INWARD!H15</f>
        <v>0</v>
      </c>
      <c r="I15" s="178">
        <f>GDP!I15+INWARD!I15</f>
        <v>194307</v>
      </c>
      <c r="J15" s="178">
        <f>GDP!J15+INWARD!J15</f>
        <v>99190</v>
      </c>
      <c r="K15" s="178">
        <f>GDP!K15+INWARD!K15</f>
        <v>2241935</v>
      </c>
      <c r="L15" s="178">
        <f>GDP!L15+INWARD!L15</f>
        <v>0</v>
      </c>
      <c r="M15" s="178">
        <f>GDP!M15+INWARD!M15</f>
        <v>0</v>
      </c>
      <c r="N15" s="178">
        <f>GDP!N15+INWARD!N15</f>
        <v>0</v>
      </c>
      <c r="O15" s="178">
        <f>GDP!O15+INWARD!O15</f>
        <v>0</v>
      </c>
      <c r="P15" s="178">
        <f>GDP!P15+INWARD!P15</f>
        <v>0</v>
      </c>
      <c r="Q15" s="179">
        <f t="shared" si="1"/>
        <v>2535432</v>
      </c>
      <c r="R15" s="180">
        <f t="shared" si="0"/>
        <v>2.0883083160108775</v>
      </c>
      <c r="S15" s="115"/>
    </row>
    <row r="16" spans="2:19" ht="32.25" customHeight="1" x14ac:dyDescent="0.35">
      <c r="B16" s="181" t="s">
        <v>24</v>
      </c>
      <c r="C16" s="178">
        <f>GDP!C16+INWARD!C16</f>
        <v>380162</v>
      </c>
      <c r="D16" s="178">
        <f>GDP!D16+INWARD!D16</f>
        <v>39417</v>
      </c>
      <c r="E16" s="178">
        <f>GDP!E16+INWARD!E16</f>
        <v>19452</v>
      </c>
      <c r="F16" s="178">
        <f>GDP!F16+INWARD!F16</f>
        <v>174495</v>
      </c>
      <c r="G16" s="178">
        <f>GDP!G16+INWARD!G16</f>
        <v>16249</v>
      </c>
      <c r="H16" s="178">
        <f>GDP!H16+INWARD!H16</f>
        <v>143683</v>
      </c>
      <c r="I16" s="178">
        <f>GDP!I16+INWARD!I16</f>
        <v>432638</v>
      </c>
      <c r="J16" s="178">
        <f>GDP!J16+INWARD!J16</f>
        <v>338176</v>
      </c>
      <c r="K16" s="178">
        <f>GDP!K16+INWARD!K16</f>
        <v>11615</v>
      </c>
      <c r="L16" s="178">
        <f>GDP!L16+INWARD!L16</f>
        <v>8806</v>
      </c>
      <c r="M16" s="178">
        <f>GDP!M16+INWARD!M16</f>
        <v>51598</v>
      </c>
      <c r="N16" s="178">
        <f>GDP!N16+INWARD!N16</f>
        <v>356617</v>
      </c>
      <c r="O16" s="178">
        <f>GDP!O16+INWARD!O16</f>
        <v>0</v>
      </c>
      <c r="P16" s="178">
        <f>GDP!P16+INWARD!P16</f>
        <v>13038</v>
      </c>
      <c r="Q16" s="179">
        <f t="shared" si="1"/>
        <v>1985946</v>
      </c>
      <c r="R16" s="180">
        <f t="shared" si="0"/>
        <v>1.6357242264626062</v>
      </c>
      <c r="S16" s="115"/>
    </row>
    <row r="17" spans="2:19" ht="32.25" customHeight="1" x14ac:dyDescent="0.35">
      <c r="B17" s="181" t="s">
        <v>25</v>
      </c>
      <c r="C17" s="178">
        <f>GDP!C17+INWARD!C17</f>
        <v>0</v>
      </c>
      <c r="D17" s="178">
        <f>GDP!D17+INWARD!D17</f>
        <v>144693</v>
      </c>
      <c r="E17" s="178">
        <f>GDP!E17+INWARD!E17</f>
        <v>25321</v>
      </c>
      <c r="F17" s="178">
        <f>GDP!F17+INWARD!F17</f>
        <v>300070</v>
      </c>
      <c r="G17" s="178">
        <f>GDP!G17+INWARD!G17</f>
        <v>41009</v>
      </c>
      <c r="H17" s="178">
        <f>GDP!H17+INWARD!H17</f>
        <v>39960</v>
      </c>
      <c r="I17" s="178">
        <f>GDP!I17+INWARD!I17</f>
        <v>678118</v>
      </c>
      <c r="J17" s="178">
        <f>GDP!J17+INWARD!J17</f>
        <v>561446</v>
      </c>
      <c r="K17" s="178">
        <f>GDP!K17+INWARD!K17</f>
        <v>0</v>
      </c>
      <c r="L17" s="178">
        <f>GDP!L17+INWARD!L17</f>
        <v>24299</v>
      </c>
      <c r="M17" s="178">
        <f>GDP!M17+INWARD!M17</f>
        <v>68572</v>
      </c>
      <c r="N17" s="178">
        <f>GDP!N17+INWARD!N17</f>
        <v>64764</v>
      </c>
      <c r="O17" s="178">
        <f>GDP!O17+INWARD!O17</f>
        <v>1238100</v>
      </c>
      <c r="P17" s="178">
        <f>GDP!P17+INWARD!P17</f>
        <v>61791</v>
      </c>
      <c r="Q17" s="179">
        <f t="shared" si="1"/>
        <v>3248143</v>
      </c>
      <c r="R17" s="180">
        <f t="shared" si="0"/>
        <v>2.6753326606639498</v>
      </c>
      <c r="S17" s="115"/>
    </row>
    <row r="18" spans="2:19" ht="32.25" customHeight="1" x14ac:dyDescent="0.35">
      <c r="B18" s="181" t="s">
        <v>26</v>
      </c>
      <c r="C18" s="178">
        <f>GDP!C18+INWARD!C18</f>
        <v>478036</v>
      </c>
      <c r="D18" s="178">
        <f>GDP!D18+INWARD!D18</f>
        <v>417438</v>
      </c>
      <c r="E18" s="178">
        <f>GDP!E18+INWARD!E18</f>
        <v>116384</v>
      </c>
      <c r="F18" s="178">
        <f>GDP!F18+INWARD!F18</f>
        <v>1360134</v>
      </c>
      <c r="G18" s="178">
        <f>GDP!G18+INWARD!G18</f>
        <v>130245</v>
      </c>
      <c r="H18" s="178">
        <f>GDP!H18+INWARD!H18</f>
        <v>378870</v>
      </c>
      <c r="I18" s="178">
        <f>GDP!I18+INWARD!I18</f>
        <v>1023690</v>
      </c>
      <c r="J18" s="178">
        <f>GDP!J18+INWARD!J18</f>
        <v>853925</v>
      </c>
      <c r="K18" s="178">
        <f>GDP!K18+INWARD!K18</f>
        <v>240067</v>
      </c>
      <c r="L18" s="178">
        <f>GDP!L18+INWARD!L18</f>
        <v>61202</v>
      </c>
      <c r="M18" s="178">
        <f>GDP!M18+INWARD!M18</f>
        <v>377409</v>
      </c>
      <c r="N18" s="178">
        <f>GDP!N18+INWARD!N18</f>
        <v>1296990</v>
      </c>
      <c r="O18" s="178">
        <f>GDP!O18+INWARD!O18</f>
        <v>2038556</v>
      </c>
      <c r="P18" s="178">
        <f>GDP!P18+INWARD!P18</f>
        <v>199193</v>
      </c>
      <c r="Q18" s="179">
        <f t="shared" si="1"/>
        <v>8972139</v>
      </c>
      <c r="R18" s="180">
        <f t="shared" si="0"/>
        <v>7.3899013998819614</v>
      </c>
      <c r="S18" s="115"/>
    </row>
    <row r="19" spans="2:19" ht="32.25" customHeight="1" x14ac:dyDescent="0.35">
      <c r="B19" s="181" t="s">
        <v>27</v>
      </c>
      <c r="C19" s="178">
        <f>GDP!C19+INWARD!C19</f>
        <v>58941</v>
      </c>
      <c r="D19" s="178">
        <f>GDP!D19+INWARD!D19</f>
        <v>153229</v>
      </c>
      <c r="E19" s="178">
        <f>GDP!E19+INWARD!E19</f>
        <v>52860</v>
      </c>
      <c r="F19" s="178">
        <f>GDP!F19+INWARD!F19</f>
        <v>498205</v>
      </c>
      <c r="G19" s="178">
        <f>GDP!G19+INWARD!G19</f>
        <v>52529</v>
      </c>
      <c r="H19" s="178">
        <f>GDP!H19+INWARD!H19</f>
        <v>161019</v>
      </c>
      <c r="I19" s="178">
        <f>GDP!I19+INWARD!I19</f>
        <v>1064422</v>
      </c>
      <c r="J19" s="178">
        <f>GDP!J19+INWARD!J19</f>
        <v>876038</v>
      </c>
      <c r="K19" s="178">
        <f>GDP!K19+INWARD!K19</f>
        <v>0</v>
      </c>
      <c r="L19" s="178">
        <f>GDP!L19+INWARD!L19</f>
        <v>46286</v>
      </c>
      <c r="M19" s="178">
        <f>GDP!M19+INWARD!M19</f>
        <v>186879</v>
      </c>
      <c r="N19" s="178">
        <f>GDP!N19+INWARD!N19</f>
        <v>357952</v>
      </c>
      <c r="O19" s="178">
        <f>GDP!O19+INWARD!O19</f>
        <v>0</v>
      </c>
      <c r="P19" s="178">
        <f>GDP!P19+INWARD!P19</f>
        <v>139006</v>
      </c>
      <c r="Q19" s="179">
        <f t="shared" si="1"/>
        <v>3647366</v>
      </c>
      <c r="R19" s="180">
        <f t="shared" si="0"/>
        <v>3.0041526451253007</v>
      </c>
      <c r="S19" s="115"/>
    </row>
    <row r="20" spans="2:19" ht="32.25" customHeight="1" x14ac:dyDescent="0.35">
      <c r="B20" s="181" t="s">
        <v>28</v>
      </c>
      <c r="C20" s="178">
        <f>GDP!C20+INWARD!C20</f>
        <v>219615</v>
      </c>
      <c r="D20" s="178">
        <f>GDP!D20+INWARD!D20</f>
        <v>75352</v>
      </c>
      <c r="E20" s="178">
        <f>GDP!E20+INWARD!E20</f>
        <v>129123</v>
      </c>
      <c r="F20" s="178">
        <f>GDP!F20+INWARD!F20</f>
        <v>605093</v>
      </c>
      <c r="G20" s="178">
        <f>GDP!G20+INWARD!G20</f>
        <v>193711</v>
      </c>
      <c r="H20" s="178">
        <f>GDP!H20+INWARD!H20</f>
        <v>118166</v>
      </c>
      <c r="I20" s="178">
        <f>GDP!I20+INWARD!I20</f>
        <v>736627</v>
      </c>
      <c r="J20" s="178">
        <f>GDP!J20+INWARD!J20</f>
        <v>426101</v>
      </c>
      <c r="K20" s="178">
        <f>GDP!K20+INWARD!K20</f>
        <v>28835</v>
      </c>
      <c r="L20" s="178">
        <f>GDP!L20+INWARD!L20</f>
        <v>229685</v>
      </c>
      <c r="M20" s="178">
        <f>GDP!M20+INWARD!M20</f>
        <v>93935</v>
      </c>
      <c r="N20" s="178">
        <f>GDP!N20+INWARD!N20</f>
        <v>434639</v>
      </c>
      <c r="O20" s="178">
        <f>GDP!O20+INWARD!O20</f>
        <v>1708338</v>
      </c>
      <c r="P20" s="178">
        <f>GDP!P20+INWARD!P20</f>
        <v>215223</v>
      </c>
      <c r="Q20" s="179">
        <f t="shared" si="1"/>
        <v>5214443</v>
      </c>
      <c r="R20" s="180">
        <f t="shared" si="0"/>
        <v>4.2948754611698163</v>
      </c>
      <c r="S20" s="115"/>
    </row>
    <row r="21" spans="2:19" ht="32.25" customHeight="1" x14ac:dyDescent="0.35">
      <c r="B21" s="181" t="s">
        <v>29</v>
      </c>
      <c r="C21" s="178">
        <f>GDP!C21+INWARD!C21</f>
        <v>688835</v>
      </c>
      <c r="D21" s="178">
        <f>GDP!D21+INWARD!D21</f>
        <v>165102</v>
      </c>
      <c r="E21" s="178">
        <f>GDP!E21+INWARD!E21</f>
        <v>108593</v>
      </c>
      <c r="F21" s="178">
        <f>GDP!F21+INWARD!F21</f>
        <v>1043050</v>
      </c>
      <c r="G21" s="178">
        <f>GDP!G21+INWARD!G21</f>
        <v>184130</v>
      </c>
      <c r="H21" s="178">
        <f>GDP!H21+INWARD!H21</f>
        <v>175163</v>
      </c>
      <c r="I21" s="178">
        <f>GDP!I21+INWARD!I21</f>
        <v>1085399</v>
      </c>
      <c r="J21" s="178">
        <f>GDP!J21+INWARD!J21</f>
        <v>479513</v>
      </c>
      <c r="K21" s="178">
        <f>GDP!K21+INWARD!K21</f>
        <v>0</v>
      </c>
      <c r="L21" s="178">
        <f>GDP!L21+INWARD!L21</f>
        <v>130851</v>
      </c>
      <c r="M21" s="178">
        <f>GDP!M21+INWARD!M21</f>
        <v>181857</v>
      </c>
      <c r="N21" s="178">
        <f>GDP!N21+INWARD!N21</f>
        <v>378468</v>
      </c>
      <c r="O21" s="178">
        <f>GDP!O21+INWARD!O21</f>
        <v>278335</v>
      </c>
      <c r="P21" s="178">
        <f>GDP!P21+INWARD!P21</f>
        <v>86935</v>
      </c>
      <c r="Q21" s="179">
        <f t="shared" si="1"/>
        <v>4986231</v>
      </c>
      <c r="R21" s="180">
        <f t="shared" si="0"/>
        <v>4.1069086699431239</v>
      </c>
      <c r="S21" s="115"/>
    </row>
    <row r="22" spans="2:19" ht="32.25" customHeight="1" x14ac:dyDescent="0.35">
      <c r="B22" s="181" t="s">
        <v>30</v>
      </c>
      <c r="C22" s="178">
        <f>GDP!C22+INWARD!C22</f>
        <v>0</v>
      </c>
      <c r="D22" s="178">
        <f>GDP!D22+INWARD!D22</f>
        <v>79782</v>
      </c>
      <c r="E22" s="178">
        <f>GDP!E22+INWARD!E22</f>
        <v>35647</v>
      </c>
      <c r="F22" s="178">
        <f>GDP!F22+INWARD!F22</f>
        <v>135438</v>
      </c>
      <c r="G22" s="178">
        <f>GDP!G22+INWARD!G22</f>
        <v>14942</v>
      </c>
      <c r="H22" s="178">
        <f>GDP!H22+INWARD!H22</f>
        <v>94329</v>
      </c>
      <c r="I22" s="178">
        <f>GDP!I22+INWARD!I22</f>
        <v>271866</v>
      </c>
      <c r="J22" s="178">
        <f>GDP!J22+INWARD!J22</f>
        <v>179428</v>
      </c>
      <c r="K22" s="178">
        <f>GDP!K22+INWARD!K22</f>
        <v>4274</v>
      </c>
      <c r="L22" s="178">
        <f>GDP!L22+INWARD!L22</f>
        <v>6353</v>
      </c>
      <c r="M22" s="178">
        <f>GDP!M22+INWARD!M22</f>
        <v>44552</v>
      </c>
      <c r="N22" s="178">
        <f>GDP!N22+INWARD!N22</f>
        <v>300660</v>
      </c>
      <c r="O22" s="178">
        <f>GDP!O22+INWARD!O22</f>
        <v>0</v>
      </c>
      <c r="P22" s="178">
        <f>GDP!P22+INWARD!P22</f>
        <v>62598</v>
      </c>
      <c r="Q22" s="179">
        <f t="shared" si="1"/>
        <v>1229869</v>
      </c>
      <c r="R22" s="180">
        <f t="shared" si="0"/>
        <v>1.012981480199028</v>
      </c>
      <c r="S22" s="115"/>
    </row>
    <row r="23" spans="2:19" ht="32.25" customHeight="1" x14ac:dyDescent="0.35">
      <c r="B23" s="181" t="s">
        <v>31</v>
      </c>
      <c r="C23" s="178">
        <f>GDP!C23+INWARD!C23</f>
        <v>0</v>
      </c>
      <c r="D23" s="178">
        <f>GDP!D23+INWARD!D23</f>
        <v>0</v>
      </c>
      <c r="E23" s="178">
        <f>GDP!E23+INWARD!E23</f>
        <v>0</v>
      </c>
      <c r="F23" s="178">
        <f>GDP!F23+INWARD!F23</f>
        <v>0</v>
      </c>
      <c r="G23" s="178">
        <f>GDP!G23+INWARD!G23</f>
        <v>0</v>
      </c>
      <c r="H23" s="178">
        <f>GDP!H23+INWARD!H23</f>
        <v>0</v>
      </c>
      <c r="I23" s="178">
        <f>GDP!I23+INWARD!I23</f>
        <v>0</v>
      </c>
      <c r="J23" s="178">
        <f>GDP!J23+INWARD!J23</f>
        <v>0</v>
      </c>
      <c r="K23" s="178">
        <f>GDP!K23+INWARD!K23</f>
        <v>0</v>
      </c>
      <c r="L23" s="178">
        <f>GDP!L23+INWARD!L23</f>
        <v>0</v>
      </c>
      <c r="M23" s="178">
        <f>GDP!M23+INWARD!M23</f>
        <v>0</v>
      </c>
      <c r="N23" s="178">
        <f>GDP!N23+INWARD!N23</f>
        <v>0</v>
      </c>
      <c r="O23" s="178">
        <f>GDP!O23+INWARD!O23</f>
        <v>0</v>
      </c>
      <c r="P23" s="178">
        <f>GDP!P23+INWARD!P23</f>
        <v>0</v>
      </c>
      <c r="Q23" s="179">
        <f t="shared" si="1"/>
        <v>0</v>
      </c>
      <c r="R23" s="180">
        <f t="shared" si="0"/>
        <v>0</v>
      </c>
      <c r="S23" s="115"/>
    </row>
    <row r="24" spans="2:19" ht="32.25" customHeight="1" x14ac:dyDescent="0.35">
      <c r="B24" s="181" t="s">
        <v>258</v>
      </c>
      <c r="C24" s="178">
        <f>GDP!C24+INWARD!C24</f>
        <v>40954</v>
      </c>
      <c r="D24" s="178">
        <f>GDP!D24+INWARD!D24</f>
        <v>72152</v>
      </c>
      <c r="E24" s="178">
        <f>GDP!E24+INWARD!E24</f>
        <v>33022</v>
      </c>
      <c r="F24" s="178">
        <f>GDP!F24+INWARD!F24</f>
        <v>571340</v>
      </c>
      <c r="G24" s="178">
        <f>GDP!G24+INWARD!G24</f>
        <v>263805</v>
      </c>
      <c r="H24" s="178">
        <f>GDP!H24+INWARD!H24</f>
        <v>124993</v>
      </c>
      <c r="I24" s="178">
        <f>GDP!I24+INWARD!I24</f>
        <v>531465</v>
      </c>
      <c r="J24" s="178">
        <f>GDP!J24+INWARD!J24</f>
        <v>261005</v>
      </c>
      <c r="K24" s="178">
        <f>GDP!K24+INWARD!K24</f>
        <v>0</v>
      </c>
      <c r="L24" s="178">
        <f>GDP!L24+INWARD!L24</f>
        <v>21794</v>
      </c>
      <c r="M24" s="178">
        <f>GDP!M24+INWARD!M24</f>
        <v>26930</v>
      </c>
      <c r="N24" s="178">
        <f>GDP!N24+INWARD!N24</f>
        <v>911301</v>
      </c>
      <c r="O24" s="178">
        <f>GDP!O24+INWARD!O24</f>
        <v>0</v>
      </c>
      <c r="P24" s="178">
        <f>GDP!P24+INWARD!P24</f>
        <v>86109</v>
      </c>
      <c r="Q24" s="179">
        <f t="shared" ref="Q24" si="2">SUM(C24:P24)</f>
        <v>2944870</v>
      </c>
      <c r="R24" s="180">
        <f t="shared" si="0"/>
        <v>2.4255418842118242</v>
      </c>
      <c r="S24" s="115"/>
    </row>
    <row r="25" spans="2:19" ht="32.25" customHeight="1" x14ac:dyDescent="0.35">
      <c r="B25" s="181" t="s">
        <v>259</v>
      </c>
      <c r="C25" s="178">
        <f>GDP!C25+INWARD!C25</f>
        <v>0</v>
      </c>
      <c r="D25" s="178">
        <f>GDP!D25+INWARD!D25</f>
        <v>0</v>
      </c>
      <c r="E25" s="178">
        <f>GDP!E25+INWARD!E25</f>
        <v>0</v>
      </c>
      <c r="F25" s="178">
        <f>GDP!F25+INWARD!F25</f>
        <v>0</v>
      </c>
      <c r="G25" s="178">
        <f>GDP!G25+INWARD!G25</f>
        <v>0</v>
      </c>
      <c r="H25" s="178">
        <f>GDP!H25+INWARD!H25</f>
        <v>0</v>
      </c>
      <c r="I25" s="178">
        <f>GDP!I25+INWARD!I25</f>
        <v>0</v>
      </c>
      <c r="J25" s="178">
        <f>GDP!J25+INWARD!J25</f>
        <v>0</v>
      </c>
      <c r="K25" s="178">
        <f>GDP!K25+INWARD!K25</f>
        <v>0</v>
      </c>
      <c r="L25" s="178">
        <f>GDP!L25+INWARD!L25</f>
        <v>0</v>
      </c>
      <c r="M25" s="178">
        <f>GDP!M25+INWARD!M25</f>
        <v>0</v>
      </c>
      <c r="N25" s="178">
        <f>GDP!N25+INWARD!N25</f>
        <v>0</v>
      </c>
      <c r="O25" s="178">
        <f>GDP!O25+INWARD!O25</f>
        <v>7655717</v>
      </c>
      <c r="P25" s="178">
        <f>GDP!P25+INWARD!P25</f>
        <v>0</v>
      </c>
      <c r="Q25" s="179">
        <f t="shared" si="1"/>
        <v>7655717</v>
      </c>
      <c r="R25" s="180">
        <f t="shared" si="0"/>
        <v>6.3056305497942162</v>
      </c>
      <c r="S25" s="115"/>
    </row>
    <row r="26" spans="2:19" ht="32.25" customHeight="1" x14ac:dyDescent="0.35">
      <c r="B26" s="181" t="s">
        <v>33</v>
      </c>
      <c r="C26" s="178">
        <f>GDP!C26+INWARD!C26</f>
        <v>0</v>
      </c>
      <c r="D26" s="178">
        <f>GDP!D26+INWARD!D26</f>
        <v>76150</v>
      </c>
      <c r="E26" s="178">
        <f>GDP!E26+INWARD!E26</f>
        <v>37401</v>
      </c>
      <c r="F26" s="178">
        <f>GDP!F26+INWARD!F26</f>
        <v>455332</v>
      </c>
      <c r="G26" s="178">
        <f>GDP!G26+INWARD!G26</f>
        <v>44439</v>
      </c>
      <c r="H26" s="178">
        <f>GDP!H26+INWARD!H26</f>
        <v>192977</v>
      </c>
      <c r="I26" s="178">
        <f>GDP!I26+INWARD!I26</f>
        <v>316188</v>
      </c>
      <c r="J26" s="178">
        <f>GDP!J26+INWARD!J26</f>
        <v>505877</v>
      </c>
      <c r="K26" s="178">
        <f>GDP!K26+INWARD!K26</f>
        <v>0</v>
      </c>
      <c r="L26" s="178">
        <f>GDP!L26+INWARD!L26</f>
        <v>19797</v>
      </c>
      <c r="M26" s="178">
        <f>GDP!M26+INWARD!M26</f>
        <v>142650</v>
      </c>
      <c r="N26" s="178">
        <f>GDP!N26+INWARD!N26</f>
        <v>237979</v>
      </c>
      <c r="O26" s="178">
        <f>GDP!O26+INWARD!O26</f>
        <v>122700</v>
      </c>
      <c r="P26" s="178">
        <f>GDP!P26+INWARD!P26</f>
        <v>14012</v>
      </c>
      <c r="Q26" s="179">
        <f t="shared" si="1"/>
        <v>2165502</v>
      </c>
      <c r="R26" s="180">
        <f t="shared" si="0"/>
        <v>1.7836155081020464</v>
      </c>
      <c r="S26" s="115"/>
    </row>
    <row r="27" spans="2:19" ht="32.25" customHeight="1" x14ac:dyDescent="0.35">
      <c r="B27" s="181" t="s">
        <v>34</v>
      </c>
      <c r="C27" s="178">
        <f>GDP!C27+INWARD!C27</f>
        <v>0</v>
      </c>
      <c r="D27" s="178">
        <f>GDP!D27+INWARD!D27</f>
        <v>108850</v>
      </c>
      <c r="E27" s="178">
        <f>GDP!E27+INWARD!E27</f>
        <v>18886</v>
      </c>
      <c r="F27" s="178">
        <f>GDP!F27+INWARD!F27</f>
        <v>98474</v>
      </c>
      <c r="G27" s="178">
        <f>GDP!G27+INWARD!G27</f>
        <v>20390</v>
      </c>
      <c r="H27" s="178">
        <f>GDP!H27+INWARD!H27</f>
        <v>3790</v>
      </c>
      <c r="I27" s="178">
        <f>GDP!I27+INWARD!I27</f>
        <v>414081</v>
      </c>
      <c r="J27" s="178">
        <f>GDP!J27+INWARD!J27</f>
        <v>319147</v>
      </c>
      <c r="K27" s="178">
        <f>GDP!K27+INWARD!K27</f>
        <v>0</v>
      </c>
      <c r="L27" s="178">
        <f>GDP!L27+INWARD!L27</f>
        <v>8095</v>
      </c>
      <c r="M27" s="178">
        <f>GDP!M27+INWARD!M27</f>
        <v>75107</v>
      </c>
      <c r="N27" s="178">
        <f>GDP!N27+INWARD!N27</f>
        <v>64401</v>
      </c>
      <c r="O27" s="178">
        <f>GDP!O27+INWARD!O27</f>
        <v>0</v>
      </c>
      <c r="P27" s="178">
        <f>GDP!P27+INWARD!P27</f>
        <v>119393</v>
      </c>
      <c r="Q27" s="179">
        <f t="shared" si="1"/>
        <v>1250614</v>
      </c>
      <c r="R27" s="180">
        <f t="shared" si="0"/>
        <v>1.0300680973970622</v>
      </c>
      <c r="S27" s="115"/>
    </row>
    <row r="28" spans="2:19" ht="32.25" customHeight="1" x14ac:dyDescent="0.35">
      <c r="B28" s="181" t="s">
        <v>35</v>
      </c>
      <c r="C28" s="178">
        <f>GDP!C28+INWARD!C28</f>
        <v>0</v>
      </c>
      <c r="D28" s="178">
        <f>GDP!D28+INWARD!D28</f>
        <v>89062</v>
      </c>
      <c r="E28" s="178">
        <f>GDP!E28+INWARD!E28</f>
        <v>9636</v>
      </c>
      <c r="F28" s="178">
        <f>GDP!F28+INWARD!F28</f>
        <v>138086</v>
      </c>
      <c r="G28" s="178">
        <f>GDP!G28+INWARD!G28</f>
        <v>117487</v>
      </c>
      <c r="H28" s="178">
        <f>GDP!H28+INWARD!H28</f>
        <v>103768</v>
      </c>
      <c r="I28" s="178">
        <f>GDP!I28+INWARD!I28</f>
        <v>404270</v>
      </c>
      <c r="J28" s="178">
        <f>GDP!J28+INWARD!J28</f>
        <v>1114950</v>
      </c>
      <c r="K28" s="178">
        <f>GDP!K28+INWARD!K28</f>
        <v>0</v>
      </c>
      <c r="L28" s="178">
        <f>GDP!L28+INWARD!L28</f>
        <v>22542</v>
      </c>
      <c r="M28" s="178">
        <f>GDP!M28+INWARD!M28</f>
        <v>75579</v>
      </c>
      <c r="N28" s="178">
        <f>GDP!N28+INWARD!N28</f>
        <v>256060</v>
      </c>
      <c r="O28" s="178">
        <f>GDP!O28+INWARD!O28</f>
        <v>2266406</v>
      </c>
      <c r="P28" s="178">
        <f>GDP!P28+INWARD!P28</f>
        <v>137958</v>
      </c>
      <c r="Q28" s="179">
        <f t="shared" si="1"/>
        <v>4735804</v>
      </c>
      <c r="R28" s="180">
        <f t="shared" si="0"/>
        <v>3.9006444961638014</v>
      </c>
      <c r="S28" s="115"/>
    </row>
    <row r="29" spans="2:19" ht="32.25" customHeight="1" x14ac:dyDescent="0.35">
      <c r="B29" s="181" t="s">
        <v>36</v>
      </c>
      <c r="C29" s="178">
        <f>GDP!C29+INWARD!C29</f>
        <v>71275</v>
      </c>
      <c r="D29" s="178">
        <f>GDP!D29+INWARD!D29</f>
        <v>399875</v>
      </c>
      <c r="E29" s="178">
        <f>GDP!E29+INWARD!E29</f>
        <v>72024</v>
      </c>
      <c r="F29" s="178">
        <f>GDP!F29+INWARD!F29</f>
        <v>975835</v>
      </c>
      <c r="G29" s="178">
        <f>GDP!G29+INWARD!G29</f>
        <v>59104</v>
      </c>
      <c r="H29" s="178">
        <f>GDP!H29+INWARD!H29</f>
        <v>215583</v>
      </c>
      <c r="I29" s="178">
        <f>GDP!I29+INWARD!I29</f>
        <v>468398</v>
      </c>
      <c r="J29" s="178">
        <f>GDP!J29+INWARD!J29</f>
        <v>399367</v>
      </c>
      <c r="K29" s="178">
        <f>GDP!K29+INWARD!K29</f>
        <v>0</v>
      </c>
      <c r="L29" s="178">
        <f>GDP!L29+INWARD!L29</f>
        <v>38141</v>
      </c>
      <c r="M29" s="178">
        <f>GDP!M29+INWARD!M29</f>
        <v>147744</v>
      </c>
      <c r="N29" s="178">
        <f>GDP!N29+INWARD!N29</f>
        <v>359081</v>
      </c>
      <c r="O29" s="178">
        <f>GDP!O29+INWARD!O29</f>
        <v>0</v>
      </c>
      <c r="P29" s="178">
        <f>GDP!P29+INWARD!P29</f>
        <v>196189</v>
      </c>
      <c r="Q29" s="179">
        <f t="shared" si="1"/>
        <v>3402616</v>
      </c>
      <c r="R29" s="180">
        <f t="shared" si="0"/>
        <v>2.8025643318344442</v>
      </c>
      <c r="S29" s="115"/>
    </row>
    <row r="30" spans="2:19" ht="32.25" customHeight="1" x14ac:dyDescent="0.35">
      <c r="B30" s="181" t="s">
        <v>192</v>
      </c>
      <c r="C30" s="178">
        <f>GDP!C30+INWARD!C30</f>
        <v>0</v>
      </c>
      <c r="D30" s="178">
        <f>GDP!D30+INWARD!D30</f>
        <v>91607</v>
      </c>
      <c r="E30" s="178">
        <f>GDP!E30+INWARD!E30</f>
        <v>14224</v>
      </c>
      <c r="F30" s="178">
        <f>GDP!F30+INWARD!F30</f>
        <v>44861</v>
      </c>
      <c r="G30" s="178">
        <f>GDP!G30+INWARD!G30</f>
        <v>20792</v>
      </c>
      <c r="H30" s="178">
        <f>GDP!H30+INWARD!H30</f>
        <v>23649</v>
      </c>
      <c r="I30" s="178">
        <f>GDP!I30+INWARD!I30</f>
        <v>597467</v>
      </c>
      <c r="J30" s="178">
        <f>GDP!J30+INWARD!J30</f>
        <v>270085</v>
      </c>
      <c r="K30" s="178">
        <f>GDP!K30+INWARD!K30</f>
        <v>0</v>
      </c>
      <c r="L30" s="178">
        <f>GDP!L30+INWARD!L30</f>
        <v>24671</v>
      </c>
      <c r="M30" s="178">
        <f>GDP!M30+INWARD!M30</f>
        <v>27691</v>
      </c>
      <c r="N30" s="178">
        <f>GDP!N30+INWARD!N30</f>
        <v>71651</v>
      </c>
      <c r="O30" s="178">
        <f>GDP!O30+INWARD!O30</f>
        <v>0</v>
      </c>
      <c r="P30" s="178">
        <f>GDP!P30+INWARD!P30</f>
        <v>34521</v>
      </c>
      <c r="Q30" s="179">
        <f t="shared" si="1"/>
        <v>1221219</v>
      </c>
      <c r="R30" s="180">
        <f t="shared" si="0"/>
        <v>1.0058569085546321</v>
      </c>
      <c r="S30" s="115"/>
    </row>
    <row r="31" spans="2:19" ht="32.25" customHeight="1" x14ac:dyDescent="0.35">
      <c r="B31" s="181" t="s">
        <v>193</v>
      </c>
      <c r="C31" s="178">
        <f>GDP!C31+INWARD!C31</f>
        <v>217895</v>
      </c>
      <c r="D31" s="178">
        <f>GDP!D31+INWARD!D31</f>
        <v>27358</v>
      </c>
      <c r="E31" s="178">
        <f>GDP!E31+INWARD!E31</f>
        <v>22308</v>
      </c>
      <c r="F31" s="178">
        <f>GDP!F31+INWARD!F31</f>
        <v>128149</v>
      </c>
      <c r="G31" s="178">
        <f>GDP!G31+INWARD!G31</f>
        <v>53766</v>
      </c>
      <c r="H31" s="178">
        <f>GDP!H31+INWARD!H31</f>
        <v>55301</v>
      </c>
      <c r="I31" s="178">
        <f>GDP!I31+INWARD!I31</f>
        <v>690538</v>
      </c>
      <c r="J31" s="178">
        <f>GDP!J31+INWARD!J31</f>
        <v>300906</v>
      </c>
      <c r="K31" s="178">
        <f>GDP!K31+INWARD!K31</f>
        <v>0</v>
      </c>
      <c r="L31" s="178">
        <f>GDP!L31+INWARD!L31</f>
        <v>37793</v>
      </c>
      <c r="M31" s="178">
        <f>GDP!M31+INWARD!M31</f>
        <v>42604</v>
      </c>
      <c r="N31" s="178">
        <f>GDP!N31+INWARD!N31</f>
        <v>552658</v>
      </c>
      <c r="O31" s="178">
        <f>GDP!O31+INWARD!O31</f>
        <v>426213</v>
      </c>
      <c r="P31" s="178">
        <f>GDP!P31+INWARD!P31</f>
        <v>54513</v>
      </c>
      <c r="Q31" s="179">
        <f t="shared" si="1"/>
        <v>2610002</v>
      </c>
      <c r="R31" s="180">
        <f t="shared" si="0"/>
        <v>2.1497278891348786</v>
      </c>
      <c r="S31" s="115"/>
    </row>
    <row r="32" spans="2:19" ht="32.25" customHeight="1" x14ac:dyDescent="0.35">
      <c r="B32" s="181" t="s">
        <v>37</v>
      </c>
      <c r="C32" s="178">
        <f>GDP!C32+INWARD!C32</f>
        <v>11497</v>
      </c>
      <c r="D32" s="178">
        <f>GDP!D32+INWARD!D32</f>
        <v>127179</v>
      </c>
      <c r="E32" s="178">
        <f>GDP!E32+INWARD!E32</f>
        <v>52945</v>
      </c>
      <c r="F32" s="178">
        <f>GDP!F32+INWARD!F32</f>
        <v>323411</v>
      </c>
      <c r="G32" s="178">
        <f>GDP!G32+INWARD!G32</f>
        <v>14369</v>
      </c>
      <c r="H32" s="178">
        <f>GDP!H32+INWARD!H32</f>
        <v>144008</v>
      </c>
      <c r="I32" s="178">
        <f>GDP!I32+INWARD!I32</f>
        <v>744672</v>
      </c>
      <c r="J32" s="178">
        <f>GDP!J32+INWARD!J32</f>
        <v>626891</v>
      </c>
      <c r="K32" s="178">
        <f>GDP!K32+INWARD!K32</f>
        <v>0</v>
      </c>
      <c r="L32" s="178">
        <f>GDP!L32+INWARD!L32</f>
        <v>42276</v>
      </c>
      <c r="M32" s="178">
        <f>GDP!M32+INWARD!M32</f>
        <v>97209</v>
      </c>
      <c r="N32" s="178">
        <f>GDP!N32+INWARD!N32</f>
        <v>216041</v>
      </c>
      <c r="O32" s="178">
        <f>GDP!O32+INWARD!O32</f>
        <v>0</v>
      </c>
      <c r="P32" s="178">
        <f>GDP!P32+INWARD!P32</f>
        <v>35156</v>
      </c>
      <c r="Q32" s="179">
        <f t="shared" si="1"/>
        <v>2435654</v>
      </c>
      <c r="R32" s="180">
        <f t="shared" si="0"/>
        <v>2.0061261761802953</v>
      </c>
      <c r="S32" s="115"/>
    </row>
    <row r="33" spans="2:19" ht="32.25" customHeight="1" x14ac:dyDescent="0.35">
      <c r="B33" s="181" t="s">
        <v>139</v>
      </c>
      <c r="C33" s="178">
        <f>GDP!C33+INWARD!C33</f>
        <v>0</v>
      </c>
      <c r="D33" s="178">
        <f>GDP!D33+INWARD!D33</f>
        <v>17827</v>
      </c>
      <c r="E33" s="178">
        <f>GDP!E33+INWARD!E33</f>
        <v>9662</v>
      </c>
      <c r="F33" s="178">
        <f>GDP!F33+INWARD!F33</f>
        <v>91801</v>
      </c>
      <c r="G33" s="178">
        <f>GDP!G33+INWARD!G33</f>
        <v>21576</v>
      </c>
      <c r="H33" s="178">
        <f>GDP!H33+INWARD!H33</f>
        <v>2645</v>
      </c>
      <c r="I33" s="178">
        <f>GDP!I33+INWARD!I33</f>
        <v>311995</v>
      </c>
      <c r="J33" s="178">
        <f>GDP!J33+INWARD!J33</f>
        <v>219185</v>
      </c>
      <c r="K33" s="178">
        <f>GDP!K33+INWARD!K33</f>
        <v>0</v>
      </c>
      <c r="L33" s="178">
        <f>GDP!L33+INWARD!L33</f>
        <v>31111</v>
      </c>
      <c r="M33" s="178">
        <f>GDP!M33+INWARD!M33</f>
        <v>36782</v>
      </c>
      <c r="N33" s="178">
        <f>GDP!N33+INWARD!N33</f>
        <v>117466</v>
      </c>
      <c r="O33" s="178">
        <f>GDP!O33+INWARD!O33</f>
        <v>454595</v>
      </c>
      <c r="P33" s="178">
        <f>GDP!P33+INWARD!P33</f>
        <v>1486</v>
      </c>
      <c r="Q33" s="179">
        <f t="shared" si="1"/>
        <v>1316131</v>
      </c>
      <c r="R33" s="180">
        <f t="shared" si="0"/>
        <v>1.0840311679665289</v>
      </c>
      <c r="S33" s="115"/>
    </row>
    <row r="34" spans="2:19" ht="32.25" customHeight="1" x14ac:dyDescent="0.35">
      <c r="B34" s="181" t="s">
        <v>151</v>
      </c>
      <c r="C34" s="178">
        <f>GDP!C34+INWARD!C34</f>
        <v>2426</v>
      </c>
      <c r="D34" s="178">
        <f>GDP!D34+INWARD!D34</f>
        <v>16046</v>
      </c>
      <c r="E34" s="178">
        <f>GDP!E34+INWARD!E34</f>
        <v>7385</v>
      </c>
      <c r="F34" s="178">
        <f>GDP!F34+INWARD!F34</f>
        <v>53766</v>
      </c>
      <c r="G34" s="178">
        <f>GDP!G34+INWARD!G34</f>
        <v>40954</v>
      </c>
      <c r="H34" s="178">
        <f>GDP!H34+INWARD!H34</f>
        <v>28480</v>
      </c>
      <c r="I34" s="178">
        <f>GDP!I34+INWARD!I34</f>
        <v>430976</v>
      </c>
      <c r="J34" s="178">
        <f>GDP!J34+INWARD!J34</f>
        <v>170813</v>
      </c>
      <c r="K34" s="178">
        <f>GDP!K34+INWARD!K34</f>
        <v>0</v>
      </c>
      <c r="L34" s="178">
        <f>GDP!L34+INWARD!L34</f>
        <v>7246</v>
      </c>
      <c r="M34" s="178">
        <f>GDP!M34+INWARD!M34</f>
        <v>16369</v>
      </c>
      <c r="N34" s="178">
        <f>GDP!N34+INWARD!N34</f>
        <v>241413</v>
      </c>
      <c r="O34" s="178">
        <f>GDP!O34+INWARD!O34</f>
        <v>0</v>
      </c>
      <c r="P34" s="178">
        <f>GDP!P34+INWARD!P34</f>
        <v>84619</v>
      </c>
      <c r="Q34" s="179">
        <f t="shared" si="1"/>
        <v>1100493</v>
      </c>
      <c r="R34" s="180">
        <f t="shared" si="0"/>
        <v>0.90642095059609518</v>
      </c>
      <c r="S34" s="115"/>
    </row>
    <row r="35" spans="2:19" ht="32.25" customHeight="1" x14ac:dyDescent="0.35">
      <c r="B35" s="181" t="s">
        <v>140</v>
      </c>
      <c r="C35" s="178">
        <f>GDP!C35+INWARD!C35</f>
        <v>0</v>
      </c>
      <c r="D35" s="178">
        <f>GDP!D35+INWARD!D35</f>
        <v>2076</v>
      </c>
      <c r="E35" s="178">
        <f>GDP!E35+INWARD!E35</f>
        <v>7708</v>
      </c>
      <c r="F35" s="178">
        <f>GDP!F35+INWARD!F35</f>
        <v>-46</v>
      </c>
      <c r="G35" s="178">
        <f>GDP!G35+INWARD!G35</f>
        <v>6110</v>
      </c>
      <c r="H35" s="178">
        <f>GDP!H35+INWARD!H35</f>
        <v>3088</v>
      </c>
      <c r="I35" s="178">
        <f>GDP!I35+INWARD!I35</f>
        <v>145393</v>
      </c>
      <c r="J35" s="178">
        <f>GDP!J35+INWARD!J35</f>
        <v>53261</v>
      </c>
      <c r="K35" s="178">
        <f>GDP!K35+INWARD!K35</f>
        <v>6933</v>
      </c>
      <c r="L35" s="178">
        <f>GDP!L35+INWARD!L35</f>
        <v>39501</v>
      </c>
      <c r="M35" s="178">
        <f>GDP!M35+INWARD!M35</f>
        <v>3861</v>
      </c>
      <c r="N35" s="178">
        <f>GDP!N35+INWARD!N35</f>
        <v>33907</v>
      </c>
      <c r="O35" s="178">
        <f>GDP!O35+INWARD!O35</f>
        <v>2911919</v>
      </c>
      <c r="P35" s="178">
        <f>GDP!P35+INWARD!P35</f>
        <v>4185</v>
      </c>
      <c r="Q35" s="179">
        <f t="shared" si="1"/>
        <v>3217896</v>
      </c>
      <c r="R35" s="180">
        <f t="shared" si="0"/>
        <v>2.6504197221057946</v>
      </c>
      <c r="S35" s="115"/>
    </row>
    <row r="36" spans="2:19" ht="32.25" customHeight="1" x14ac:dyDescent="0.35">
      <c r="B36" s="181" t="s">
        <v>141</v>
      </c>
      <c r="C36" s="178">
        <f>GDP!C36+INWARD!C36</f>
        <v>0</v>
      </c>
      <c r="D36" s="178">
        <f>GDP!D36+INWARD!D36</f>
        <v>0</v>
      </c>
      <c r="E36" s="178">
        <f>GDP!E36+INWARD!E36</f>
        <v>0</v>
      </c>
      <c r="F36" s="178">
        <f>GDP!F36+INWARD!F36</f>
        <v>0</v>
      </c>
      <c r="G36" s="178">
        <f>GDP!G36+INWARD!G36</f>
        <v>0</v>
      </c>
      <c r="H36" s="178">
        <f>GDP!H36+INWARD!H36</f>
        <v>0</v>
      </c>
      <c r="I36" s="178">
        <f>GDP!I36+INWARD!I36</f>
        <v>0</v>
      </c>
      <c r="J36" s="178">
        <f>GDP!J36+INWARD!J36</f>
        <v>0</v>
      </c>
      <c r="K36" s="178">
        <f>GDP!K36+INWARD!K36</f>
        <v>0</v>
      </c>
      <c r="L36" s="178">
        <f>GDP!L36+INWARD!L36</f>
        <v>0</v>
      </c>
      <c r="M36" s="178">
        <f>GDP!M36+INWARD!M36</f>
        <v>0</v>
      </c>
      <c r="N36" s="178">
        <f>GDP!N36+INWARD!N36</f>
        <v>0</v>
      </c>
      <c r="O36" s="178">
        <f>GDP!O36+INWARD!O36</f>
        <v>0</v>
      </c>
      <c r="P36" s="178">
        <f>GDP!P36+INWARD!P36</f>
        <v>0</v>
      </c>
      <c r="Q36" s="179">
        <f t="shared" si="1"/>
        <v>0</v>
      </c>
      <c r="R36" s="180">
        <f t="shared" si="0"/>
        <v>0</v>
      </c>
      <c r="S36" s="115"/>
    </row>
    <row r="37" spans="2:19" ht="32.25" customHeight="1" x14ac:dyDescent="0.35">
      <c r="B37" s="181" t="s">
        <v>152</v>
      </c>
      <c r="C37" s="178">
        <f>GDP!C37+INWARD!C37</f>
        <v>0</v>
      </c>
      <c r="D37" s="178">
        <f>GDP!D37+INWARD!D37</f>
        <v>119103</v>
      </c>
      <c r="E37" s="178">
        <f>GDP!E37+INWARD!E37</f>
        <v>29129</v>
      </c>
      <c r="F37" s="178">
        <f>GDP!F37+INWARD!F37</f>
        <v>482975</v>
      </c>
      <c r="G37" s="178">
        <f>GDP!G37+INWARD!G37</f>
        <v>146727</v>
      </c>
      <c r="H37" s="178">
        <f>GDP!H37+INWARD!H37</f>
        <v>42879</v>
      </c>
      <c r="I37" s="178">
        <f>GDP!I37+INWARD!I37</f>
        <v>720755</v>
      </c>
      <c r="J37" s="178">
        <f>GDP!J37+INWARD!J37</f>
        <v>854107</v>
      </c>
      <c r="K37" s="178">
        <f>GDP!K37+INWARD!K37</f>
        <v>301782</v>
      </c>
      <c r="L37" s="178">
        <f>GDP!L37+INWARD!L37</f>
        <v>7723</v>
      </c>
      <c r="M37" s="178">
        <f>GDP!M37+INWARD!M37</f>
        <v>147215</v>
      </c>
      <c r="N37" s="178">
        <f>GDP!N37+INWARD!N37</f>
        <v>298730</v>
      </c>
      <c r="O37" s="178">
        <f>GDP!O37+INWARD!O37</f>
        <v>691872</v>
      </c>
      <c r="P37" s="178">
        <f>GDP!P37+INWARD!P37</f>
        <v>47582</v>
      </c>
      <c r="Q37" s="179">
        <f t="shared" si="1"/>
        <v>3890579</v>
      </c>
      <c r="R37" s="180">
        <f t="shared" si="0"/>
        <v>3.2044750085181875</v>
      </c>
      <c r="S37" s="115"/>
    </row>
    <row r="38" spans="2:19" ht="32.25" customHeight="1" x14ac:dyDescent="0.35">
      <c r="B38" s="181" t="s">
        <v>38</v>
      </c>
      <c r="C38" s="178">
        <f>GDP!C38+INWARD!C38</f>
        <v>0</v>
      </c>
      <c r="D38" s="178">
        <f>GDP!D38+INWARD!D38</f>
        <v>0</v>
      </c>
      <c r="E38" s="178">
        <f>GDP!E38+INWARD!E38</f>
        <v>0</v>
      </c>
      <c r="F38" s="178">
        <f>GDP!F38+INWARD!F38</f>
        <v>0</v>
      </c>
      <c r="G38" s="178">
        <f>GDP!G38+INWARD!G38</f>
        <v>0</v>
      </c>
      <c r="H38" s="178">
        <f>GDP!H38+INWARD!H38</f>
        <v>0</v>
      </c>
      <c r="I38" s="178">
        <f>GDP!I38+INWARD!I38</f>
        <v>0</v>
      </c>
      <c r="J38" s="178">
        <f>GDP!J38+INWARD!J38</f>
        <v>0</v>
      </c>
      <c r="K38" s="178">
        <f>GDP!K38+INWARD!K38</f>
        <v>0</v>
      </c>
      <c r="L38" s="178">
        <f>GDP!L38+INWARD!L38</f>
        <v>0</v>
      </c>
      <c r="M38" s="178">
        <f>GDP!M38+INWARD!M38</f>
        <v>0</v>
      </c>
      <c r="N38" s="178">
        <f>GDP!N38+INWARD!N38</f>
        <v>0</v>
      </c>
      <c r="O38" s="178">
        <f>GDP!O38+INWARD!O38</f>
        <v>0</v>
      </c>
      <c r="P38" s="178">
        <f>GDP!P38+INWARD!P38</f>
        <v>0</v>
      </c>
      <c r="Q38" s="179">
        <f t="shared" si="1"/>
        <v>0</v>
      </c>
      <c r="R38" s="180">
        <f t="shared" si="0"/>
        <v>0</v>
      </c>
      <c r="S38" s="115"/>
    </row>
    <row r="39" spans="2:19" ht="32.25" customHeight="1" x14ac:dyDescent="0.35">
      <c r="B39" s="181" t="s">
        <v>39</v>
      </c>
      <c r="C39" s="178">
        <f>GDP!C39+INWARD!C39</f>
        <v>0</v>
      </c>
      <c r="D39" s="178">
        <f>GDP!D39+INWARD!D39</f>
        <v>70868</v>
      </c>
      <c r="E39" s="178">
        <f>GDP!E39+INWARD!E39</f>
        <v>54285</v>
      </c>
      <c r="F39" s="178">
        <f>GDP!F39+INWARD!F39</f>
        <v>289304</v>
      </c>
      <c r="G39" s="178">
        <f>GDP!G39+INWARD!G39</f>
        <v>21222</v>
      </c>
      <c r="H39" s="178">
        <f>GDP!H39+INWARD!H39</f>
        <v>117421</v>
      </c>
      <c r="I39" s="178">
        <f>GDP!I39+INWARD!I39</f>
        <v>154359</v>
      </c>
      <c r="J39" s="178">
        <f>GDP!J39+INWARD!J39</f>
        <v>118168</v>
      </c>
      <c r="K39" s="178">
        <f>GDP!K39+INWARD!K39</f>
        <v>0</v>
      </c>
      <c r="L39" s="178">
        <f>GDP!L39+INWARD!L39</f>
        <v>10623</v>
      </c>
      <c r="M39" s="178">
        <f>GDP!M39+INWARD!M39</f>
        <v>85739</v>
      </c>
      <c r="N39" s="178">
        <f>GDP!N39+INWARD!N39</f>
        <v>152753</v>
      </c>
      <c r="O39" s="178">
        <f>GDP!O39+INWARD!O39</f>
        <v>15049</v>
      </c>
      <c r="P39" s="178">
        <f>GDP!P39+INWARD!P39</f>
        <v>18683</v>
      </c>
      <c r="Q39" s="179">
        <f t="shared" si="1"/>
        <v>1108474</v>
      </c>
      <c r="R39" s="180">
        <f t="shared" si="0"/>
        <v>0.91299450045666442</v>
      </c>
      <c r="S39" s="115"/>
    </row>
    <row r="40" spans="2:19" ht="32.25" customHeight="1" x14ac:dyDescent="0.35">
      <c r="B40" s="181" t="s">
        <v>40</v>
      </c>
      <c r="C40" s="178">
        <f>GDP!C40+INWARD!C40</f>
        <v>0</v>
      </c>
      <c r="D40" s="178">
        <f>GDP!D40+INWARD!D40</f>
        <v>43361</v>
      </c>
      <c r="E40" s="178">
        <f>GDP!E40+INWARD!E40</f>
        <v>27850</v>
      </c>
      <c r="F40" s="178">
        <f>GDP!F40+INWARD!F40</f>
        <v>60877</v>
      </c>
      <c r="G40" s="178">
        <f>GDP!G40+INWARD!G40</f>
        <v>18651</v>
      </c>
      <c r="H40" s="178">
        <f>GDP!H40+INWARD!H40</f>
        <v>24379</v>
      </c>
      <c r="I40" s="178">
        <f>GDP!I40+INWARD!I40</f>
        <v>264371</v>
      </c>
      <c r="J40" s="178">
        <f>GDP!J40+INWARD!J40</f>
        <v>319697</v>
      </c>
      <c r="K40" s="178">
        <f>GDP!K40+INWARD!K40</f>
        <v>0</v>
      </c>
      <c r="L40" s="178">
        <f>GDP!L40+INWARD!L40</f>
        <v>32391</v>
      </c>
      <c r="M40" s="178">
        <f>GDP!M40+INWARD!M40</f>
        <v>47130</v>
      </c>
      <c r="N40" s="178">
        <f>GDP!N40+INWARD!N40</f>
        <v>92761</v>
      </c>
      <c r="O40" s="178">
        <f>GDP!O40+INWARD!O40</f>
        <v>520270</v>
      </c>
      <c r="P40" s="178">
        <f>GDP!P40+INWARD!P40</f>
        <v>8185</v>
      </c>
      <c r="Q40" s="179">
        <f t="shared" si="1"/>
        <v>1459923</v>
      </c>
      <c r="R40" s="180">
        <f t="shared" si="0"/>
        <v>1.2024654345435211</v>
      </c>
      <c r="S40" s="115"/>
    </row>
    <row r="41" spans="2:19" ht="32.25" customHeight="1" x14ac:dyDescent="0.35">
      <c r="B41" s="181" t="s">
        <v>41</v>
      </c>
      <c r="C41" s="178">
        <f>GDP!C41+INWARD!C41</f>
        <v>0</v>
      </c>
      <c r="D41" s="178">
        <f>GDP!D41+INWARD!D41</f>
        <v>39175</v>
      </c>
      <c r="E41" s="178">
        <f>GDP!E41+INWARD!E41</f>
        <v>1523</v>
      </c>
      <c r="F41" s="178">
        <f>GDP!F41+INWARD!F41</f>
        <v>45894</v>
      </c>
      <c r="G41" s="178">
        <f>GDP!G41+INWARD!G41</f>
        <v>13457</v>
      </c>
      <c r="H41" s="178">
        <f>GDP!H41+INWARD!H41</f>
        <v>8717</v>
      </c>
      <c r="I41" s="178">
        <f>GDP!I41+INWARD!I41</f>
        <v>324076</v>
      </c>
      <c r="J41" s="178">
        <f>GDP!J41+INWARD!J41</f>
        <v>261512</v>
      </c>
      <c r="K41" s="178">
        <f>GDP!K41+INWARD!K41</f>
        <v>0</v>
      </c>
      <c r="L41" s="178">
        <f>GDP!L41+INWARD!L41</f>
        <v>7637</v>
      </c>
      <c r="M41" s="178">
        <f>GDP!M41+INWARD!M41</f>
        <v>11065</v>
      </c>
      <c r="N41" s="178">
        <f>GDP!N41+INWARD!N41</f>
        <v>30511</v>
      </c>
      <c r="O41" s="178">
        <f>GDP!O41+INWARD!O41</f>
        <v>0</v>
      </c>
      <c r="P41" s="178">
        <f>GDP!P41+INWARD!P41</f>
        <v>70763</v>
      </c>
      <c r="Q41" s="179">
        <f t="shared" si="1"/>
        <v>814330</v>
      </c>
      <c r="R41" s="180">
        <f t="shared" si="0"/>
        <v>0.67072282395155458</v>
      </c>
      <c r="S41" s="115"/>
    </row>
    <row r="42" spans="2:19" ht="32.25" customHeight="1" x14ac:dyDescent="0.35">
      <c r="B42" s="181" t="s">
        <v>42</v>
      </c>
      <c r="C42" s="178">
        <f>GDP!C42+INWARD!C42</f>
        <v>118</v>
      </c>
      <c r="D42" s="178">
        <f>GDP!D42+INWARD!D42</f>
        <v>943</v>
      </c>
      <c r="E42" s="178">
        <f>GDP!E42+INWARD!E42</f>
        <v>429</v>
      </c>
      <c r="F42" s="178">
        <f>GDP!F42+INWARD!F42</f>
        <v>4473</v>
      </c>
      <c r="G42" s="178">
        <f>GDP!G42+INWARD!G42</f>
        <v>1812</v>
      </c>
      <c r="H42" s="178">
        <f>GDP!H42+INWARD!H42</f>
        <v>2797</v>
      </c>
      <c r="I42" s="178">
        <f>GDP!I42+INWARD!I42</f>
        <v>420230</v>
      </c>
      <c r="J42" s="178">
        <f>GDP!J42+INWARD!J42</f>
        <v>162504</v>
      </c>
      <c r="K42" s="178">
        <f>GDP!K42+INWARD!K42</f>
        <v>39899</v>
      </c>
      <c r="L42" s="178">
        <f>GDP!L42+INWARD!L42</f>
        <v>6658</v>
      </c>
      <c r="M42" s="178">
        <f>GDP!M42+INWARD!M42</f>
        <v>1524</v>
      </c>
      <c r="N42" s="178">
        <f>GDP!N42+INWARD!N42</f>
        <v>2019</v>
      </c>
      <c r="O42" s="178">
        <f>GDP!O42+INWARD!O42</f>
        <v>113426</v>
      </c>
      <c r="P42" s="178">
        <f>GDP!P42+INWARD!P42</f>
        <v>1150</v>
      </c>
      <c r="Q42" s="179">
        <f t="shared" si="1"/>
        <v>757982</v>
      </c>
      <c r="R42" s="180">
        <f t="shared" si="0"/>
        <v>0.62431179932514735</v>
      </c>
      <c r="S42" s="115"/>
    </row>
    <row r="43" spans="2:19" ht="32.25" customHeight="1" x14ac:dyDescent="0.35">
      <c r="B43" s="181" t="s">
        <v>43</v>
      </c>
      <c r="C43" s="178">
        <f>GDP!C43+INWARD!C43</f>
        <v>78699</v>
      </c>
      <c r="D43" s="178">
        <f>GDP!D43+INWARD!D43</f>
        <v>230195</v>
      </c>
      <c r="E43" s="178">
        <f>GDP!E43+INWARD!E43</f>
        <v>171190</v>
      </c>
      <c r="F43" s="178">
        <f>GDP!F43+INWARD!F43</f>
        <v>703144</v>
      </c>
      <c r="G43" s="178">
        <f>GDP!G43+INWARD!G43</f>
        <v>108540</v>
      </c>
      <c r="H43" s="178">
        <f>GDP!H43+INWARD!H43</f>
        <v>103596</v>
      </c>
      <c r="I43" s="178">
        <f>GDP!I43+INWARD!I43</f>
        <v>806104</v>
      </c>
      <c r="J43" s="178">
        <f>GDP!J43+INWARD!J43</f>
        <v>846599</v>
      </c>
      <c r="K43" s="178">
        <f>GDP!K43+INWARD!K43</f>
        <v>0</v>
      </c>
      <c r="L43" s="178">
        <f>GDP!L43+INWARD!L43</f>
        <v>66908</v>
      </c>
      <c r="M43" s="178">
        <f>GDP!M43+INWARD!M43</f>
        <v>180722</v>
      </c>
      <c r="N43" s="178">
        <f>GDP!N43+INWARD!N43</f>
        <v>947369</v>
      </c>
      <c r="O43" s="178">
        <f>GDP!O43+INWARD!O43</f>
        <v>6224404</v>
      </c>
      <c r="P43" s="178">
        <f>GDP!P43+INWARD!P43</f>
        <v>72027</v>
      </c>
      <c r="Q43" s="179">
        <f t="shared" si="1"/>
        <v>10539497</v>
      </c>
      <c r="R43" s="180">
        <f t="shared" si="0"/>
        <v>8.6808556615486818</v>
      </c>
      <c r="S43" s="115"/>
    </row>
    <row r="44" spans="2:19" ht="32.25" customHeight="1" x14ac:dyDescent="0.35">
      <c r="B44" s="181" t="s">
        <v>44</v>
      </c>
      <c r="C44" s="178">
        <f>GDP!C44+INWARD!C44</f>
        <v>0</v>
      </c>
      <c r="D44" s="178">
        <f>GDP!D44+INWARD!D44</f>
        <v>260</v>
      </c>
      <c r="E44" s="178">
        <f>GDP!E44+INWARD!E44</f>
        <v>8</v>
      </c>
      <c r="F44" s="178">
        <f>GDP!F44+INWARD!F44</f>
        <v>20</v>
      </c>
      <c r="G44" s="178">
        <f>GDP!G44+INWARD!G44</f>
        <v>1297</v>
      </c>
      <c r="H44" s="178">
        <f>GDP!H44+INWARD!H44</f>
        <v>15</v>
      </c>
      <c r="I44" s="178">
        <f>GDP!I44+INWARD!I44</f>
        <v>209928</v>
      </c>
      <c r="J44" s="178">
        <f>GDP!J44+INWARD!J44</f>
        <v>62224</v>
      </c>
      <c r="K44" s="178">
        <f>GDP!K44+INWARD!K44</f>
        <v>243285</v>
      </c>
      <c r="L44" s="178">
        <f>GDP!L44+INWARD!L44</f>
        <v>188</v>
      </c>
      <c r="M44" s="178">
        <f>GDP!M44+INWARD!M44</f>
        <v>35</v>
      </c>
      <c r="N44" s="178">
        <f>GDP!N44+INWARD!N44</f>
        <v>406</v>
      </c>
      <c r="O44" s="178">
        <f>GDP!O44+INWARD!O44</f>
        <v>0</v>
      </c>
      <c r="P44" s="178">
        <f>GDP!P44+INWARD!P44</f>
        <v>476</v>
      </c>
      <c r="Q44" s="179">
        <f t="shared" si="1"/>
        <v>518142</v>
      </c>
      <c r="R44" s="180">
        <f t="shared" si="0"/>
        <v>0.42676760704862449</v>
      </c>
      <c r="S44" s="115"/>
    </row>
    <row r="45" spans="2:19" ht="32.25" customHeight="1" x14ac:dyDescent="0.35">
      <c r="B45" s="182" t="s">
        <v>45</v>
      </c>
      <c r="C45" s="183">
        <v>2398653</v>
      </c>
      <c r="D45" s="183">
        <v>3766552</v>
      </c>
      <c r="E45" s="183">
        <v>1412702</v>
      </c>
      <c r="F45" s="183">
        <v>11547979</v>
      </c>
      <c r="G45" s="183">
        <v>2839513</v>
      </c>
      <c r="H45" s="183">
        <v>2959017</v>
      </c>
      <c r="I45" s="183">
        <v>18222061</v>
      </c>
      <c r="J45" s="183">
        <v>14415630</v>
      </c>
      <c r="K45" s="183">
        <v>3219926</v>
      </c>
      <c r="L45" s="183">
        <v>2116821</v>
      </c>
      <c r="M45" s="183">
        <v>3563454</v>
      </c>
      <c r="N45" s="183">
        <v>11028416</v>
      </c>
      <c r="O45" s="183">
        <v>40851368</v>
      </c>
      <c r="P45" s="183">
        <v>3068716</v>
      </c>
      <c r="Q45" s="183">
        <f t="shared" ref="Q45:R45" si="3">SUM(Q7:Q44)</f>
        <v>121410808</v>
      </c>
      <c r="R45" s="183">
        <f t="shared" si="3"/>
        <v>100.00000000000001</v>
      </c>
      <c r="S45" s="115"/>
    </row>
    <row r="46" spans="2:19" ht="32.25" customHeight="1" x14ac:dyDescent="0.35">
      <c r="B46" s="300" t="s">
        <v>46</v>
      </c>
      <c r="C46" s="301"/>
      <c r="D46" s="301"/>
      <c r="E46" s="301"/>
      <c r="F46" s="301"/>
      <c r="G46" s="301"/>
      <c r="H46" s="301"/>
      <c r="I46" s="301"/>
      <c r="J46" s="301"/>
      <c r="K46" s="301"/>
      <c r="L46" s="301"/>
      <c r="M46" s="301"/>
      <c r="N46" s="301"/>
      <c r="O46" s="301"/>
      <c r="P46" s="301"/>
      <c r="Q46" s="301"/>
      <c r="R46" s="302"/>
      <c r="S46" s="115"/>
    </row>
    <row r="47" spans="2:19" ht="32.25" customHeight="1" x14ac:dyDescent="0.35">
      <c r="B47" s="181" t="s">
        <v>47</v>
      </c>
      <c r="C47" s="178">
        <f>GDP!C47+INWARD!C47</f>
        <v>36437</v>
      </c>
      <c r="D47" s="178">
        <f>GDP!D47+INWARD!D47</f>
        <v>526131</v>
      </c>
      <c r="E47" s="178">
        <f>GDP!E47+INWARD!E47</f>
        <v>40306</v>
      </c>
      <c r="F47" s="178">
        <f>GDP!F47+INWARD!F47</f>
        <v>1385556</v>
      </c>
      <c r="G47" s="178">
        <f>GDP!G47+INWARD!G47</f>
        <v>116361</v>
      </c>
      <c r="H47" s="178">
        <f>GDP!H47+INWARD!H47</f>
        <v>169360</v>
      </c>
      <c r="I47" s="178">
        <f>GDP!I47+INWARD!I47</f>
        <v>22824</v>
      </c>
      <c r="J47" s="178">
        <f>GDP!J47+INWARD!J47</f>
        <v>78100</v>
      </c>
      <c r="K47" s="178">
        <f>GDP!K47+INWARD!K47</f>
        <v>0</v>
      </c>
      <c r="L47" s="178">
        <f>GDP!L47+INWARD!L47</f>
        <v>72865</v>
      </c>
      <c r="M47" s="178">
        <f>GDP!M47+INWARD!M47</f>
        <v>72642</v>
      </c>
      <c r="N47" s="178">
        <f>GDP!N47+INWARD!N47</f>
        <v>132649</v>
      </c>
      <c r="O47" s="178">
        <f>GDP!O47+INWARD!O47</f>
        <v>1244576</v>
      </c>
      <c r="P47" s="178">
        <f>GDP!P47+INWARD!P47</f>
        <v>564715</v>
      </c>
      <c r="Q47" s="179">
        <f>SUM(C47:P47)</f>
        <v>4462522</v>
      </c>
      <c r="R47" s="184">
        <f>Q47/$Q$52*100</f>
        <v>22.996774386548285</v>
      </c>
      <c r="S47" s="115"/>
    </row>
    <row r="48" spans="2:19" ht="32.25" customHeight="1" x14ac:dyDescent="0.35">
      <c r="B48" s="181" t="s">
        <v>78</v>
      </c>
      <c r="C48" s="178">
        <f>GDP!C48+INWARD!C48</f>
        <v>-4639</v>
      </c>
      <c r="D48" s="178">
        <f>GDP!D48+INWARD!D48</f>
        <v>195324</v>
      </c>
      <c r="E48" s="178">
        <f>GDP!E48+INWARD!E48</f>
        <v>0</v>
      </c>
      <c r="F48" s="178">
        <f>GDP!F48+INWARD!F48</f>
        <v>1111611</v>
      </c>
      <c r="G48" s="178">
        <f>GDP!G48+INWARD!G48</f>
        <v>14014</v>
      </c>
      <c r="H48" s="178">
        <f>GDP!H48+INWARD!H48</f>
        <v>201331</v>
      </c>
      <c r="I48" s="178">
        <f>GDP!I48+INWARD!I48</f>
        <v>0</v>
      </c>
      <c r="J48" s="178">
        <f>GDP!J48+INWARD!J48</f>
        <v>223295</v>
      </c>
      <c r="K48" s="178">
        <f>GDP!K48+INWARD!K48</f>
        <v>0</v>
      </c>
      <c r="L48" s="178">
        <f>GDP!L48+INWARD!L48</f>
        <v>57912</v>
      </c>
      <c r="M48" s="178">
        <f>GDP!M48+INWARD!M48</f>
        <v>0</v>
      </c>
      <c r="N48" s="178">
        <f>GDP!N48+INWARD!N48</f>
        <v>0</v>
      </c>
      <c r="O48" s="178">
        <f>GDP!O48+INWARD!O48</f>
        <v>550380</v>
      </c>
      <c r="P48" s="178">
        <f>GDP!P48+INWARD!P48</f>
        <v>293120</v>
      </c>
      <c r="Q48" s="179">
        <f>SUM(C48:P48)</f>
        <v>2642348</v>
      </c>
      <c r="R48" s="184">
        <f>Q48/$Q$52*100</f>
        <v>13.616847335822005</v>
      </c>
      <c r="S48" s="115"/>
    </row>
    <row r="49" spans="2:19" ht="32.25" customHeight="1" x14ac:dyDescent="0.35">
      <c r="B49" s="181" t="s">
        <v>250</v>
      </c>
      <c r="C49" s="178">
        <f>GDP!C49+INWARD!C49</f>
        <v>5590</v>
      </c>
      <c r="D49" s="178">
        <f>GDP!D49+INWARD!D49</f>
        <v>51852</v>
      </c>
      <c r="E49" s="178">
        <f>GDP!E49+INWARD!E49</f>
        <v>45962</v>
      </c>
      <c r="F49" s="178">
        <f>GDP!F49+INWARD!F49</f>
        <v>337053</v>
      </c>
      <c r="G49" s="178">
        <f>GDP!G49+INWARD!G49</f>
        <v>28320</v>
      </c>
      <c r="H49" s="178">
        <f>GDP!H49+INWARD!H49</f>
        <v>55129</v>
      </c>
      <c r="I49" s="178">
        <f>GDP!I49+INWARD!I49</f>
        <v>21622</v>
      </c>
      <c r="J49" s="178">
        <f>GDP!J49+INWARD!J49</f>
        <v>23424</v>
      </c>
      <c r="K49" s="178">
        <f>GDP!K49+INWARD!K49</f>
        <v>0</v>
      </c>
      <c r="L49" s="178">
        <f>GDP!L49+INWARD!L49</f>
        <v>30654</v>
      </c>
      <c r="M49" s="178">
        <f>GDP!M49+INWARD!M49</f>
        <v>33898</v>
      </c>
      <c r="N49" s="178">
        <f>GDP!N49+INWARD!N49</f>
        <v>7082</v>
      </c>
      <c r="O49" s="178">
        <f>GDP!O49+INWARD!O49</f>
        <v>79440</v>
      </c>
      <c r="P49" s="178">
        <f>GDP!P49+INWARD!P49</f>
        <v>44833</v>
      </c>
      <c r="Q49" s="179">
        <f>SUM(C49:P49)</f>
        <v>764859</v>
      </c>
      <c r="R49" s="184">
        <f>Q49/$Q$52*100</f>
        <v>3.9415581280094383</v>
      </c>
      <c r="S49" s="115"/>
    </row>
    <row r="50" spans="2:19" ht="32.25" customHeight="1" x14ac:dyDescent="0.35">
      <c r="B50" s="181" t="s">
        <v>48</v>
      </c>
      <c r="C50" s="178">
        <f>GDP!C50+INWARD!C50</f>
        <v>53373</v>
      </c>
      <c r="D50" s="178">
        <f>GDP!D50+INWARD!D50</f>
        <v>775136</v>
      </c>
      <c r="E50" s="178">
        <f>GDP!E50+INWARD!E50</f>
        <v>2115658</v>
      </c>
      <c r="F50" s="178">
        <f>GDP!F50+INWARD!F50</f>
        <v>277145</v>
      </c>
      <c r="G50" s="178">
        <f>GDP!G50+INWARD!G50</f>
        <v>89788</v>
      </c>
      <c r="H50" s="178">
        <f>GDP!H50+INWARD!H50</f>
        <v>477834</v>
      </c>
      <c r="I50" s="178">
        <f>GDP!I50+INWARD!I50</f>
        <v>60392</v>
      </c>
      <c r="J50" s="178">
        <f>GDP!J50+INWARD!J50</f>
        <v>351290</v>
      </c>
      <c r="K50" s="178">
        <f>GDP!K50+INWARD!K50</f>
        <v>0</v>
      </c>
      <c r="L50" s="178">
        <f>GDP!L50+INWARD!L50</f>
        <v>483363</v>
      </c>
      <c r="M50" s="178">
        <f>GDP!M50+INWARD!M50</f>
        <v>23658</v>
      </c>
      <c r="N50" s="178">
        <f>GDP!N50+INWARD!N50</f>
        <v>22888</v>
      </c>
      <c r="O50" s="178">
        <f>GDP!O50+INWARD!O50</f>
        <v>1851953</v>
      </c>
      <c r="P50" s="178">
        <f>GDP!P50+INWARD!P50</f>
        <v>3736976</v>
      </c>
      <c r="Q50" s="179">
        <f>SUM(C50:P50)</f>
        <v>10319454</v>
      </c>
      <c r="R50" s="184">
        <f>Q50/$Q$52*100</f>
        <v>53.179380500614506</v>
      </c>
      <c r="S50" s="115"/>
    </row>
    <row r="51" spans="2:19" ht="32.25" customHeight="1" x14ac:dyDescent="0.35">
      <c r="B51" s="181" t="s">
        <v>251</v>
      </c>
      <c r="C51" s="178">
        <f>GDP!C51+INWARD!C51</f>
        <v>35619</v>
      </c>
      <c r="D51" s="178">
        <f>GDP!D51+INWARD!D51</f>
        <v>143703</v>
      </c>
      <c r="E51" s="178">
        <f>GDP!E51+INWARD!E51</f>
        <v>200</v>
      </c>
      <c r="F51" s="178">
        <f>GDP!F51+INWARD!F51</f>
        <v>595463</v>
      </c>
      <c r="G51" s="178">
        <f>GDP!G51+INWARD!G51</f>
        <v>91381</v>
      </c>
      <c r="H51" s="178">
        <f>GDP!H51+INWARD!H51</f>
        <v>55042</v>
      </c>
      <c r="I51" s="178">
        <f>GDP!I51+INWARD!I51</f>
        <v>10529</v>
      </c>
      <c r="J51" s="178">
        <f>GDP!J51+INWARD!J51</f>
        <v>20677</v>
      </c>
      <c r="K51" s="178">
        <f>GDP!K51+INWARD!K51</f>
        <v>0</v>
      </c>
      <c r="L51" s="178">
        <f>GDP!L51+INWARD!L51</f>
        <v>186169</v>
      </c>
      <c r="M51" s="178">
        <f>GDP!M51+INWARD!M51</f>
        <v>7380</v>
      </c>
      <c r="N51" s="178">
        <f>GDP!N51+INWARD!N51</f>
        <v>16395</v>
      </c>
      <c r="O51" s="178">
        <f>GDP!O51+INWARD!O51</f>
        <v>5326</v>
      </c>
      <c r="P51" s="178">
        <f>GDP!P51+INWARD!P51</f>
        <v>47924</v>
      </c>
      <c r="Q51" s="179">
        <f>SUM(C51:P51)</f>
        <v>1215808</v>
      </c>
      <c r="R51" s="184">
        <f>Q51/$Q$52*100</f>
        <v>6.2654396490057636</v>
      </c>
      <c r="S51" s="115"/>
    </row>
    <row r="52" spans="2:19" ht="32.25" customHeight="1" x14ac:dyDescent="0.35">
      <c r="B52" s="182" t="s">
        <v>209</v>
      </c>
      <c r="C52" s="183">
        <f>SUM(C47:C51)</f>
        <v>126380</v>
      </c>
      <c r="D52" s="183">
        <f t="shared" ref="D52:Q52" si="4">SUM(D47:D51)</f>
        <v>1692146</v>
      </c>
      <c r="E52" s="183">
        <f t="shared" si="4"/>
        <v>2202126</v>
      </c>
      <c r="F52" s="183">
        <f t="shared" si="4"/>
        <v>3706828</v>
      </c>
      <c r="G52" s="183">
        <f t="shared" si="4"/>
        <v>339864</v>
      </c>
      <c r="H52" s="183">
        <f t="shared" si="4"/>
        <v>958696</v>
      </c>
      <c r="I52" s="183">
        <f t="shared" si="4"/>
        <v>115367</v>
      </c>
      <c r="J52" s="183">
        <f t="shared" si="4"/>
        <v>696786</v>
      </c>
      <c r="K52" s="183">
        <f t="shared" si="4"/>
        <v>0</v>
      </c>
      <c r="L52" s="183">
        <f t="shared" si="4"/>
        <v>830963</v>
      </c>
      <c r="M52" s="183">
        <f t="shared" si="4"/>
        <v>137578</v>
      </c>
      <c r="N52" s="183">
        <f t="shared" si="4"/>
        <v>179014</v>
      </c>
      <c r="O52" s="183">
        <f t="shared" si="4"/>
        <v>3731675</v>
      </c>
      <c r="P52" s="183">
        <f t="shared" si="4"/>
        <v>4687568</v>
      </c>
      <c r="Q52" s="183">
        <f t="shared" si="4"/>
        <v>19404991</v>
      </c>
      <c r="R52" s="183">
        <f>SUM(R47:R51)</f>
        <v>100</v>
      </c>
      <c r="S52" s="115"/>
    </row>
    <row r="53" spans="2:19" ht="19.5" customHeight="1" x14ac:dyDescent="0.35">
      <c r="B53" s="303" t="s">
        <v>50</v>
      </c>
      <c r="C53" s="303"/>
      <c r="D53" s="303"/>
      <c r="E53" s="303"/>
      <c r="F53" s="303"/>
      <c r="G53" s="303"/>
      <c r="H53" s="303"/>
      <c r="I53" s="303"/>
      <c r="J53" s="303"/>
      <c r="K53" s="303"/>
      <c r="L53" s="303"/>
      <c r="M53" s="303"/>
      <c r="N53" s="303"/>
      <c r="O53" s="303"/>
      <c r="P53" s="303"/>
      <c r="Q53" s="303"/>
      <c r="R53" s="303"/>
      <c r="S53" s="115"/>
    </row>
    <row r="54" spans="2:19" ht="19.5" customHeight="1" x14ac:dyDescent="0.35">
      <c r="C54" s="92"/>
      <c r="D54" s="92"/>
      <c r="E54" s="92"/>
      <c r="F54" s="92"/>
      <c r="G54" s="92"/>
      <c r="H54" s="92"/>
      <c r="I54" s="92"/>
      <c r="J54" s="92"/>
      <c r="K54" s="92"/>
      <c r="L54" s="92"/>
      <c r="M54" s="92"/>
      <c r="N54" s="92"/>
      <c r="O54" s="92"/>
      <c r="P54" s="92"/>
      <c r="Q54" s="92"/>
      <c r="R54" s="92"/>
    </row>
  </sheetData>
  <sheetProtection algorithmName="SHA-512" hashValue="op/ycnnbQkB7VJHE1fR/DY84daD1V1TRpnYVMNuV9LE4364HFcs7ph4x9stVn8hQm1YM5GXTGqiQ4dTdD9h1Ng==" saltValue="sCETvzxRkKukQ6XmpmX2KA==" spinCount="100000" sheet="1" objects="1" scenarios="1"/>
  <mergeCells count="21">
    <mergeCell ref="B6:R6"/>
    <mergeCell ref="B46:R46"/>
    <mergeCell ref="B53:R53"/>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3"/>
  <sheetViews>
    <sheetView showGridLines="0" zoomScale="80" zoomScaleNormal="80" workbookViewId="0">
      <selection activeCell="I58" sqref="I58"/>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2"/>
      <c r="C2" s="2"/>
      <c r="D2" s="2"/>
      <c r="E2" s="2"/>
      <c r="F2" s="2"/>
      <c r="G2" s="2"/>
      <c r="H2" s="2"/>
      <c r="I2" s="2"/>
      <c r="J2" s="2"/>
      <c r="K2" s="2"/>
      <c r="L2" s="2"/>
      <c r="M2" s="2"/>
      <c r="N2" s="2"/>
      <c r="O2" s="2"/>
      <c r="P2" s="2"/>
      <c r="Q2" s="2"/>
      <c r="R2" s="2"/>
    </row>
    <row r="3" spans="2:18" ht="21.75" customHeight="1" x14ac:dyDescent="0.35">
      <c r="B3" s="294" t="s">
        <v>282</v>
      </c>
      <c r="C3" s="295"/>
      <c r="D3" s="295"/>
      <c r="E3" s="295"/>
      <c r="F3" s="295"/>
      <c r="G3" s="295"/>
      <c r="H3" s="295"/>
      <c r="I3" s="295"/>
      <c r="J3" s="295"/>
      <c r="K3" s="295"/>
      <c r="L3" s="295"/>
      <c r="M3" s="295"/>
      <c r="N3" s="295"/>
      <c r="O3" s="295"/>
      <c r="P3" s="295"/>
      <c r="Q3" s="296"/>
      <c r="R3" s="2"/>
    </row>
    <row r="4" spans="2:18" ht="18" customHeight="1" x14ac:dyDescent="0.35">
      <c r="B4" s="297" t="s">
        <v>0</v>
      </c>
      <c r="C4" s="298" t="s">
        <v>194</v>
      </c>
      <c r="D4" s="298" t="s">
        <v>195</v>
      </c>
      <c r="E4" s="298" t="s">
        <v>196</v>
      </c>
      <c r="F4" s="298" t="s">
        <v>197</v>
      </c>
      <c r="G4" s="298" t="s">
        <v>198</v>
      </c>
      <c r="H4" s="298" t="s">
        <v>199</v>
      </c>
      <c r="I4" s="298" t="s">
        <v>200</v>
      </c>
      <c r="J4" s="298" t="s">
        <v>201</v>
      </c>
      <c r="K4" s="298" t="s">
        <v>202</v>
      </c>
      <c r="L4" s="298" t="s">
        <v>203</v>
      </c>
      <c r="M4" s="298" t="s">
        <v>204</v>
      </c>
      <c r="N4" s="298" t="s">
        <v>205</v>
      </c>
      <c r="O4" s="298" t="s">
        <v>206</v>
      </c>
      <c r="P4" s="298" t="s">
        <v>207</v>
      </c>
      <c r="Q4" s="298" t="s">
        <v>208</v>
      </c>
      <c r="R4" s="2"/>
    </row>
    <row r="5" spans="2:18" ht="18" customHeight="1" x14ac:dyDescent="0.35">
      <c r="B5" s="297"/>
      <c r="C5" s="298"/>
      <c r="D5" s="298"/>
      <c r="E5" s="298"/>
      <c r="F5" s="298"/>
      <c r="G5" s="298"/>
      <c r="H5" s="298"/>
      <c r="I5" s="298"/>
      <c r="J5" s="298"/>
      <c r="K5" s="298"/>
      <c r="L5" s="298"/>
      <c r="M5" s="298"/>
      <c r="N5" s="298"/>
      <c r="O5" s="298"/>
      <c r="P5" s="298"/>
      <c r="Q5" s="298"/>
      <c r="R5" s="2"/>
    </row>
    <row r="6" spans="2:18" ht="25.5" customHeight="1" x14ac:dyDescent="0.35">
      <c r="B6" s="300" t="s">
        <v>16</v>
      </c>
      <c r="C6" s="301"/>
      <c r="D6" s="301"/>
      <c r="E6" s="301"/>
      <c r="F6" s="301"/>
      <c r="G6" s="301"/>
      <c r="H6" s="301"/>
      <c r="I6" s="301"/>
      <c r="J6" s="301"/>
      <c r="K6" s="301"/>
      <c r="L6" s="301"/>
      <c r="M6" s="301"/>
      <c r="N6" s="301"/>
      <c r="O6" s="301"/>
      <c r="P6" s="301"/>
      <c r="Q6" s="302"/>
      <c r="R6" s="2"/>
    </row>
    <row r="7" spans="2:18" ht="25.5" customHeight="1" x14ac:dyDescent="0.35">
      <c r="B7" s="185" t="s">
        <v>17</v>
      </c>
      <c r="C7" s="186">
        <f>IFERROR('APPENDIX 13'!C7/'APPENDIX 13'!C$45*100,"")</f>
        <v>0</v>
      </c>
      <c r="D7" s="186">
        <f>IFERROR('APPENDIX 13'!D7/'APPENDIX 13'!D$45*100,"")</f>
        <v>1.0540143876946342E-2</v>
      </c>
      <c r="E7" s="186">
        <f>IFERROR('APPENDIX 13'!E7/'APPENDIX 13'!E$45*100,"")</f>
        <v>7.6590816746914772E-2</v>
      </c>
      <c r="F7" s="186">
        <f>IFERROR('APPENDIX 13'!F7/'APPENDIX 13'!F$45*100,"")</f>
        <v>4.909950044072646E-2</v>
      </c>
      <c r="G7" s="186">
        <f>IFERROR('APPENDIX 13'!G7/'APPENDIX 13'!G$45*100,"")</f>
        <v>0.29265581809275037</v>
      </c>
      <c r="H7" s="186">
        <f>IFERROR('APPENDIX 13'!H7/'APPENDIX 13'!H$45*100,"")</f>
        <v>2.0378389174513022E-2</v>
      </c>
      <c r="I7" s="186">
        <f>IFERROR('APPENDIX 13'!I7/'APPENDIX 13'!I$45*100,"")</f>
        <v>0</v>
      </c>
      <c r="J7" s="186">
        <f>IFERROR('APPENDIX 13'!J7/'APPENDIX 13'!J$45*100,"")</f>
        <v>0</v>
      </c>
      <c r="K7" s="186">
        <f>IFERROR('APPENDIX 13'!K7/'APPENDIX 13'!K$45*100,"")</f>
        <v>0</v>
      </c>
      <c r="L7" s="186">
        <f>IFERROR('APPENDIX 13'!L7/'APPENDIX 13'!L$45*100,"")</f>
        <v>1.1512074001533432</v>
      </c>
      <c r="M7" s="186">
        <f>IFERROR('APPENDIX 13'!M7/'APPENDIX 13'!M$45*100,"")</f>
        <v>8.7555500926909668E-2</v>
      </c>
      <c r="N7" s="186">
        <f>IFERROR('APPENDIX 13'!N7/'APPENDIX 13'!N$45*100,"")</f>
        <v>0.29848348121797363</v>
      </c>
      <c r="O7" s="186">
        <f>IFERROR('APPENDIX 13'!O7/'APPENDIX 13'!O$45*100,"")</f>
        <v>13.033499881815464</v>
      </c>
      <c r="P7" s="186">
        <f>IFERROR('APPENDIX 13'!P7/'APPENDIX 13'!P$45*100,"")</f>
        <v>0.30019069865051051</v>
      </c>
      <c r="Q7" s="187">
        <f>IFERROR('APPENDIX 13'!Q7/'APPENDIX 13'!Q$45*100,"")</f>
        <v>4.4559822054721847</v>
      </c>
      <c r="R7" s="2"/>
    </row>
    <row r="8" spans="2:18" ht="25.5" customHeight="1" x14ac:dyDescent="0.35">
      <c r="B8" s="185" t="s">
        <v>18</v>
      </c>
      <c r="C8" s="186">
        <f>IFERROR('APPENDIX 13'!C8/'APPENDIX 13'!C$45*100,"")</f>
        <v>0</v>
      </c>
      <c r="D8" s="186">
        <f>IFERROR('APPENDIX 13'!D8/'APPENDIX 13'!D$45*100,"")</f>
        <v>0.26756566748580662</v>
      </c>
      <c r="E8" s="186">
        <f>IFERROR('APPENDIX 13'!E8/'APPENDIX 13'!E$45*100,"")</f>
        <v>5.5921206312442399E-2</v>
      </c>
      <c r="F8" s="186">
        <f>IFERROR('APPENDIX 13'!F8/'APPENDIX 13'!F$45*100,"")</f>
        <v>0.66273934166316029</v>
      </c>
      <c r="G8" s="186">
        <f>IFERROR('APPENDIX 13'!G8/'APPENDIX 13'!G$45*100,"")</f>
        <v>8.2443714820111758E-2</v>
      </c>
      <c r="H8" s="186">
        <f>IFERROR('APPENDIX 13'!H8/'APPENDIX 13'!H$45*100,"")</f>
        <v>4.5048744228235259E-2</v>
      </c>
      <c r="I8" s="186">
        <f>IFERROR('APPENDIX 13'!I8/'APPENDIX 13'!I$45*100,"")</f>
        <v>1.4477396382330188</v>
      </c>
      <c r="J8" s="186">
        <f>IFERROR('APPENDIX 13'!J8/'APPENDIX 13'!J$45*100,"")</f>
        <v>1.2458283127411012</v>
      </c>
      <c r="K8" s="186">
        <f>IFERROR('APPENDIX 13'!K8/'APPENDIX 13'!K$45*100,"")</f>
        <v>3.1460660897175896</v>
      </c>
      <c r="L8" s="186">
        <f>IFERROR('APPENDIX 13'!L8/'APPENDIX 13'!L$45*100,"")</f>
        <v>0.828034113418187</v>
      </c>
      <c r="M8" s="186">
        <f>IFERROR('APPENDIX 13'!M8/'APPENDIX 13'!M$45*100,"")</f>
        <v>0.20235984525126463</v>
      </c>
      <c r="N8" s="186">
        <f>IFERROR('APPENDIX 13'!N8/'APPENDIX 13'!N$45*100,"")</f>
        <v>0.18624614813224311</v>
      </c>
      <c r="O8" s="186">
        <f>IFERROR('APPENDIX 13'!O8/'APPENDIX 13'!O$45*100,"")</f>
        <v>0</v>
      </c>
      <c r="P8" s="186">
        <f>IFERROR('APPENDIX 13'!P8/'APPENDIX 13'!P$45*100,"")</f>
        <v>1.1500901354182009</v>
      </c>
      <c r="Q8" s="187">
        <f>IFERROR('APPENDIX 13'!Q8/'APPENDIX 13'!Q$45*100,"")</f>
        <v>0.5900216066431252</v>
      </c>
      <c r="R8" s="2"/>
    </row>
    <row r="9" spans="2:18" ht="25.5" customHeight="1" x14ac:dyDescent="0.35">
      <c r="B9" s="188" t="s">
        <v>19</v>
      </c>
      <c r="C9" s="186">
        <f>IFERROR('APPENDIX 13'!C9/'APPENDIX 13'!C$45*100,"")</f>
        <v>0.38046353515910808</v>
      </c>
      <c r="D9" s="186">
        <f>IFERROR('APPENDIX 13'!D9/'APPENDIX 13'!D$45*100,"")</f>
        <v>1.3767764257602177</v>
      </c>
      <c r="E9" s="186">
        <f>IFERROR('APPENDIX 13'!E9/'APPENDIX 13'!E$45*100,"")</f>
        <v>4.5774692751903805</v>
      </c>
      <c r="F9" s="186">
        <f>IFERROR('APPENDIX 13'!F9/'APPENDIX 13'!F$45*100,"")</f>
        <v>3.9172568637334724</v>
      </c>
      <c r="G9" s="186">
        <f>IFERROR('APPENDIX 13'!G9/'APPENDIX 13'!G$45*100,"")</f>
        <v>25.948604567050758</v>
      </c>
      <c r="H9" s="186">
        <f>IFERROR('APPENDIX 13'!H9/'APPENDIX 13'!H$45*100,"")</f>
        <v>0.65765083471977348</v>
      </c>
      <c r="I9" s="186">
        <f>IFERROR('APPENDIX 13'!I9/'APPENDIX 13'!I$45*100,"")</f>
        <v>3.3151409162772532</v>
      </c>
      <c r="J9" s="186">
        <f>IFERROR('APPENDIX 13'!J9/'APPENDIX 13'!J$45*100,"")</f>
        <v>0.77173873080815747</v>
      </c>
      <c r="K9" s="186">
        <f>IFERROR('APPENDIX 13'!K9/'APPENDIX 13'!K$45*100,"")</f>
        <v>0</v>
      </c>
      <c r="L9" s="186">
        <f>IFERROR('APPENDIX 13'!L9/'APPENDIX 13'!L$45*100,"")</f>
        <v>5.6782316501962136</v>
      </c>
      <c r="M9" s="186">
        <f>IFERROR('APPENDIX 13'!M9/'APPENDIX 13'!M$45*100,"")</f>
        <v>8.8807937467412241</v>
      </c>
      <c r="N9" s="186">
        <f>IFERROR('APPENDIX 13'!N9/'APPENDIX 13'!N$45*100,"")</f>
        <v>1.7883982613640981</v>
      </c>
      <c r="O9" s="186">
        <f>IFERROR('APPENDIX 13'!O9/'APPENDIX 13'!O$45*100,"")</f>
        <v>0</v>
      </c>
      <c r="P9" s="186">
        <f>IFERROR('APPENDIX 13'!P9/'APPENDIX 13'!P$45*100,"")</f>
        <v>0</v>
      </c>
      <c r="Q9" s="187">
        <f>IFERROR('APPENDIX 13'!Q9/'APPENDIX 13'!Q$45*100,"")</f>
        <v>2.210279335263134</v>
      </c>
      <c r="R9" s="2"/>
    </row>
    <row r="10" spans="2:18" ht="25.5" customHeight="1" x14ac:dyDescent="0.35">
      <c r="B10" s="188" t="s">
        <v>142</v>
      </c>
      <c r="C10" s="186">
        <f>IFERROR('APPENDIX 13'!C10/'APPENDIX 13'!C$45*100,"")</f>
        <v>0.27653020257619587</v>
      </c>
      <c r="D10" s="186">
        <f>IFERROR('APPENDIX 13'!D10/'APPENDIX 13'!D$45*100,"")</f>
        <v>0.26233541976853098</v>
      </c>
      <c r="E10" s="186">
        <f>IFERROR('APPENDIX 13'!E10/'APPENDIX 13'!E$45*100,"")</f>
        <v>1.6090442287191495</v>
      </c>
      <c r="F10" s="186">
        <f>IFERROR('APPENDIX 13'!F10/'APPENDIX 13'!F$45*100,"")</f>
        <v>1.0193385353402531</v>
      </c>
      <c r="G10" s="186">
        <f>IFERROR('APPENDIX 13'!G10/'APPENDIX 13'!G$45*100,"")</f>
        <v>3.1665993429154931</v>
      </c>
      <c r="H10" s="186">
        <f>IFERROR('APPENDIX 13'!H10/'APPENDIX 13'!H$45*100,"")</f>
        <v>2.1939042594212874</v>
      </c>
      <c r="I10" s="186">
        <f>IFERROR('APPENDIX 13'!I10/'APPENDIX 13'!I$45*100,"")</f>
        <v>0.98395016897375109</v>
      </c>
      <c r="J10" s="186">
        <f>IFERROR('APPENDIX 13'!J10/'APPENDIX 13'!J$45*100,"")</f>
        <v>1.038587977077658</v>
      </c>
      <c r="K10" s="186">
        <f>IFERROR('APPENDIX 13'!K10/'APPENDIX 13'!K$45*100,"")</f>
        <v>0</v>
      </c>
      <c r="L10" s="186">
        <f>IFERROR('APPENDIX 13'!L10/'APPENDIX 13'!L$45*100,"")</f>
        <v>9.4339578074858474E-2</v>
      </c>
      <c r="M10" s="186">
        <f>IFERROR('APPENDIX 13'!M10/'APPENDIX 13'!M$45*100,"")</f>
        <v>0.49780353555847784</v>
      </c>
      <c r="N10" s="186">
        <f>IFERROR('APPENDIX 13'!N10/'APPENDIX 13'!N$45*100,"")</f>
        <v>0.70064458939524954</v>
      </c>
      <c r="O10" s="186">
        <f>IFERROR('APPENDIX 13'!O10/'APPENDIX 13'!O$45*100,"")</f>
        <v>0.30877301342760421</v>
      </c>
      <c r="P10" s="186">
        <f>IFERROR('APPENDIX 13'!P10/'APPENDIX 13'!P$45*100,"")</f>
        <v>0.55163136634344789</v>
      </c>
      <c r="Q10" s="187">
        <f>IFERROR('APPENDIX 13'!Q10/'APPENDIX 13'!Q$45*100,"")</f>
        <v>0.72553590121894251</v>
      </c>
      <c r="R10" s="2"/>
    </row>
    <row r="11" spans="2:18" ht="25.5" customHeight="1" x14ac:dyDescent="0.35">
      <c r="B11" s="188" t="s">
        <v>20</v>
      </c>
      <c r="C11" s="186">
        <f>IFERROR('APPENDIX 13'!C11/'APPENDIX 13'!C$45*100,"")</f>
        <v>5.6048540576732027</v>
      </c>
      <c r="D11" s="186">
        <f>IFERROR('APPENDIX 13'!D11/'APPENDIX 13'!D$45*100,"")</f>
        <v>5.8726920536341991</v>
      </c>
      <c r="E11" s="186">
        <f>IFERROR('APPENDIX 13'!E11/'APPENDIX 13'!E$45*100,"")</f>
        <v>4.7242801383448167</v>
      </c>
      <c r="F11" s="186">
        <f>IFERROR('APPENDIX 13'!F11/'APPENDIX 13'!F$45*100,"")</f>
        <v>7.6086646849634896</v>
      </c>
      <c r="G11" s="186">
        <f>IFERROR('APPENDIX 13'!G11/'APPENDIX 13'!G$45*100,"")</f>
        <v>5.1222868146756158</v>
      </c>
      <c r="H11" s="186">
        <f>IFERROR('APPENDIX 13'!H11/'APPENDIX 13'!H$45*100,"")</f>
        <v>5.9734702436653802</v>
      </c>
      <c r="I11" s="186">
        <f>IFERROR('APPENDIX 13'!I11/'APPENDIX 13'!I$45*100,"")</f>
        <v>6.0387515989546952</v>
      </c>
      <c r="J11" s="186">
        <f>IFERROR('APPENDIX 13'!J11/'APPENDIX 13'!J$45*100,"")</f>
        <v>7.0734959207471331</v>
      </c>
      <c r="K11" s="186">
        <f>IFERROR('APPENDIX 13'!K11/'APPENDIX 13'!K$45*100,"")</f>
        <v>0</v>
      </c>
      <c r="L11" s="186">
        <f>IFERROR('APPENDIX 13'!L11/'APPENDIX 13'!L$45*100,"")</f>
        <v>15.027959378709868</v>
      </c>
      <c r="M11" s="186">
        <f>IFERROR('APPENDIX 13'!M11/'APPENDIX 13'!M$45*100,"")</f>
        <v>5.068172621282609</v>
      </c>
      <c r="N11" s="186">
        <f>IFERROR('APPENDIX 13'!N11/'APPENDIX 13'!N$45*100,"")</f>
        <v>7.5619653810665097</v>
      </c>
      <c r="O11" s="186">
        <f>IFERROR('APPENDIX 13'!O11/'APPENDIX 13'!O$45*100,"")</f>
        <v>8.0869335881236584</v>
      </c>
      <c r="P11" s="186">
        <f>IFERROR('APPENDIX 13'!P11/'APPENDIX 13'!P$45*100,"")</f>
        <v>7.3978497847308127</v>
      </c>
      <c r="Q11" s="187">
        <f>IFERROR('APPENDIX 13'!Q11/'APPENDIX 13'!Q$45*100,"")</f>
        <v>7.0888483008860304</v>
      </c>
      <c r="R11" s="2"/>
    </row>
    <row r="12" spans="2:18" ht="25.5" customHeight="1" x14ac:dyDescent="0.35">
      <c r="B12" s="188" t="s">
        <v>137</v>
      </c>
      <c r="C12" s="186">
        <f>IFERROR('APPENDIX 13'!C12/'APPENDIX 13'!C$45*100,"")</f>
        <v>0</v>
      </c>
      <c r="D12" s="186">
        <f>IFERROR('APPENDIX 13'!D12/'APPENDIX 13'!D$45*100,"")</f>
        <v>12.103563152718985</v>
      </c>
      <c r="E12" s="186">
        <f>IFERROR('APPENDIX 13'!E12/'APPENDIX 13'!E$45*100,"")</f>
        <v>6.8600455014574901</v>
      </c>
      <c r="F12" s="186">
        <f>IFERROR('APPENDIX 13'!F12/'APPENDIX 13'!F$45*100,"")</f>
        <v>5.3043740380892626</v>
      </c>
      <c r="G12" s="186">
        <f>IFERROR('APPENDIX 13'!G12/'APPENDIX 13'!G$45*100,"")</f>
        <v>5.590465689010756</v>
      </c>
      <c r="H12" s="186">
        <f>IFERROR('APPENDIX 13'!H12/'APPENDIX 13'!H$45*100,"")</f>
        <v>9.4997764460292053</v>
      </c>
      <c r="I12" s="186">
        <f>IFERROR('APPENDIX 13'!I12/'APPENDIX 13'!I$45*100,"")</f>
        <v>5.425538856444394</v>
      </c>
      <c r="J12" s="186">
        <f>IFERROR('APPENDIX 13'!J12/'APPENDIX 13'!J$45*100,"")</f>
        <v>5.4973733371347633</v>
      </c>
      <c r="K12" s="186">
        <f>IFERROR('APPENDIX 13'!K12/'APPENDIX 13'!K$45*100,"")</f>
        <v>0</v>
      </c>
      <c r="L12" s="186">
        <f>IFERROR('APPENDIX 13'!L12/'APPENDIX 13'!L$45*100,"")</f>
        <v>23.755574987209592</v>
      </c>
      <c r="M12" s="186">
        <f>IFERROR('APPENDIX 13'!M12/'APPENDIX 13'!M$45*100,"")</f>
        <v>6.5474396470390799</v>
      </c>
      <c r="N12" s="186">
        <f>IFERROR('APPENDIX 13'!N12/'APPENDIX 13'!N$45*100,"")</f>
        <v>9.8753891764692217</v>
      </c>
      <c r="O12" s="186">
        <f>IFERROR('APPENDIX 13'!O12/'APPENDIX 13'!O$45*100,"")</f>
        <v>4.376981940971965</v>
      </c>
      <c r="P12" s="186">
        <f>IFERROR('APPENDIX 13'!P12/'APPENDIX 13'!P$45*100,"")</f>
        <v>27.475791177808567</v>
      </c>
      <c r="Q12" s="187">
        <f>IFERROR('APPENDIX 13'!Q12/'APPENDIX 13'!Q$45*100,"")</f>
        <v>6.4597239151888353</v>
      </c>
      <c r="R12" s="2"/>
    </row>
    <row r="13" spans="2:18" ht="25.5" customHeight="1" x14ac:dyDescent="0.35">
      <c r="B13" s="188" t="s">
        <v>21</v>
      </c>
      <c r="C13" s="186">
        <f>IFERROR('APPENDIX 13'!C13/'APPENDIX 13'!C$45*100,"")</f>
        <v>0</v>
      </c>
      <c r="D13" s="186">
        <f>IFERROR('APPENDIX 13'!D13/'APPENDIX 13'!D$45*100,"")</f>
        <v>10.038199392972672</v>
      </c>
      <c r="E13" s="186">
        <f>IFERROR('APPENDIX 13'!E13/'APPENDIX 13'!E$45*100,"")</f>
        <v>6.8497106962402547</v>
      </c>
      <c r="F13" s="186">
        <f>IFERROR('APPENDIX 13'!F13/'APPENDIX 13'!F$45*100,"")</f>
        <v>6.3815408739485937</v>
      </c>
      <c r="G13" s="186">
        <f>IFERROR('APPENDIX 13'!G13/'APPENDIX 13'!G$45*100,"")</f>
        <v>2.9129290832618131</v>
      </c>
      <c r="H13" s="186">
        <f>IFERROR('APPENDIX 13'!H13/'APPENDIX 13'!H$45*100,"")</f>
        <v>2.0611236772211852</v>
      </c>
      <c r="I13" s="186">
        <f>IFERROR('APPENDIX 13'!I13/'APPENDIX 13'!I$45*100,"")</f>
        <v>7.9114376798541066</v>
      </c>
      <c r="J13" s="186">
        <f>IFERROR('APPENDIX 13'!J13/'APPENDIX 13'!J$45*100,"")</f>
        <v>9.3828018615905098</v>
      </c>
      <c r="K13" s="186">
        <f>IFERROR('APPENDIX 13'!K13/'APPENDIX 13'!K$45*100,"")</f>
        <v>0</v>
      </c>
      <c r="L13" s="186">
        <f>IFERROR('APPENDIX 13'!L13/'APPENDIX 13'!L$45*100,"")</f>
        <v>8.1095661843868712</v>
      </c>
      <c r="M13" s="186">
        <f>IFERROR('APPENDIX 13'!M13/'APPENDIX 13'!M$45*100,"")</f>
        <v>17.398091851333007</v>
      </c>
      <c r="N13" s="186">
        <f>IFERROR('APPENDIX 13'!N13/'APPENDIX 13'!N$45*100,"")</f>
        <v>8.6032935282818492</v>
      </c>
      <c r="O13" s="186">
        <f>IFERROR('APPENDIX 13'!O13/'APPENDIX 13'!O$45*100,"")</f>
        <v>8.9183965638555858</v>
      </c>
      <c r="P13" s="186">
        <f>IFERROR('APPENDIX 13'!P13/'APPENDIX 13'!P$45*100,"")</f>
        <v>5.2771582642382029</v>
      </c>
      <c r="Q13" s="187">
        <f>IFERROR('APPENDIX 13'!Q13/'APPENDIX 13'!Q$45*100,"")</f>
        <v>7.9856078381423838</v>
      </c>
      <c r="R13" s="2"/>
    </row>
    <row r="14" spans="2:18" ht="25.5" customHeight="1" x14ac:dyDescent="0.35">
      <c r="B14" s="188" t="s">
        <v>22</v>
      </c>
      <c r="C14" s="186">
        <f>IFERROR('APPENDIX 13'!C14/'APPENDIX 13'!C$45*100,"")</f>
        <v>0</v>
      </c>
      <c r="D14" s="186">
        <f>IFERROR('APPENDIX 13'!D14/'APPENDIX 13'!D$45*100,"")</f>
        <v>0.85117635439521333</v>
      </c>
      <c r="E14" s="186">
        <f>IFERROR('APPENDIX 13'!E14/'APPENDIX 13'!E$45*100,"")</f>
        <v>0.42613374936823195</v>
      </c>
      <c r="F14" s="186">
        <f>IFERROR('APPENDIX 13'!F14/'APPENDIX 13'!F$45*100,"")</f>
        <v>0.72206573981473299</v>
      </c>
      <c r="G14" s="186">
        <f>IFERROR('APPENDIX 13'!G14/'APPENDIX 13'!G$45*100,"")</f>
        <v>0.27878019928065129</v>
      </c>
      <c r="H14" s="186">
        <f>IFERROR('APPENDIX 13'!H14/'APPENDIX 13'!H$45*100,"")</f>
        <v>1.5066489986370475</v>
      </c>
      <c r="I14" s="186">
        <f>IFERROR('APPENDIX 13'!I14/'APPENDIX 13'!I$45*100,"")</f>
        <v>1.1078878508858028</v>
      </c>
      <c r="J14" s="186">
        <f>IFERROR('APPENDIX 13'!J14/'APPENDIX 13'!J$45*100,"")</f>
        <v>0.90312390093252959</v>
      </c>
      <c r="K14" s="186">
        <f>IFERROR('APPENDIX 13'!K14/'APPENDIX 13'!K$45*100,"")</f>
        <v>0</v>
      </c>
      <c r="L14" s="186">
        <f>IFERROR('APPENDIX 13'!L14/'APPENDIX 13'!L$45*100,"")</f>
        <v>1.2995430411924296</v>
      </c>
      <c r="M14" s="186">
        <f>IFERROR('APPENDIX 13'!M14/'APPENDIX 13'!M$45*100,"")</f>
        <v>0.40053835408005828</v>
      </c>
      <c r="N14" s="186">
        <f>IFERROR('APPENDIX 13'!N14/'APPENDIX 13'!N$45*100,"")</f>
        <v>0.47140042595418957</v>
      </c>
      <c r="O14" s="186">
        <f>IFERROR('APPENDIX 13'!O14/'APPENDIX 13'!O$45*100,"")</f>
        <v>0</v>
      </c>
      <c r="P14" s="186">
        <f>IFERROR('APPENDIX 13'!P14/'APPENDIX 13'!P$45*100,"")</f>
        <v>0.33818704630861901</v>
      </c>
      <c r="Q14" s="187">
        <f>IFERROR('APPENDIX 13'!Q14/'APPENDIX 13'!Q$45*100,"")</f>
        <v>0.50257552029470065</v>
      </c>
      <c r="R14" s="2"/>
    </row>
    <row r="15" spans="2:18" ht="25.5" customHeight="1" x14ac:dyDescent="0.35">
      <c r="B15" s="188" t="s">
        <v>23</v>
      </c>
      <c r="C15" s="186">
        <f>IFERROR('APPENDIX 13'!C15/'APPENDIX 13'!C$45*100,"")</f>
        <v>0</v>
      </c>
      <c r="D15" s="186">
        <f>IFERROR('APPENDIX 13'!D15/'APPENDIX 13'!D$45*100,"")</f>
        <v>0</v>
      </c>
      <c r="E15" s="186">
        <f>IFERROR('APPENDIX 13'!E15/'APPENDIX 13'!E$45*100,"")</f>
        <v>0</v>
      </c>
      <c r="F15" s="186">
        <f>IFERROR('APPENDIX 13'!F15/'APPENDIX 13'!F$45*100,"")</f>
        <v>0</v>
      </c>
      <c r="G15" s="186">
        <f>IFERROR('APPENDIX 13'!G15/'APPENDIX 13'!G$45*100,"")</f>
        <v>0</v>
      </c>
      <c r="H15" s="186">
        <f>IFERROR('APPENDIX 13'!H15/'APPENDIX 13'!H$45*100,"")</f>
        <v>0</v>
      </c>
      <c r="I15" s="186">
        <f>IFERROR('APPENDIX 13'!I15/'APPENDIX 13'!I$45*100,"")</f>
        <v>1.0663283368440046</v>
      </c>
      <c r="J15" s="186">
        <f>IFERROR('APPENDIX 13'!J15/'APPENDIX 13'!J$45*100,"")</f>
        <v>0.6880725989776374</v>
      </c>
      <c r="K15" s="186">
        <f>IFERROR('APPENDIX 13'!K15/'APPENDIX 13'!K$45*100,"")</f>
        <v>69.626910680556009</v>
      </c>
      <c r="L15" s="186">
        <f>IFERROR('APPENDIX 13'!L15/'APPENDIX 13'!L$45*100,"")</f>
        <v>0</v>
      </c>
      <c r="M15" s="186">
        <f>IFERROR('APPENDIX 13'!M15/'APPENDIX 13'!M$45*100,"")</f>
        <v>0</v>
      </c>
      <c r="N15" s="186">
        <f>IFERROR('APPENDIX 13'!N15/'APPENDIX 13'!N$45*100,"")</f>
        <v>0</v>
      </c>
      <c r="O15" s="186">
        <f>IFERROR('APPENDIX 13'!O15/'APPENDIX 13'!O$45*100,"")</f>
        <v>0</v>
      </c>
      <c r="P15" s="186">
        <f>IFERROR('APPENDIX 13'!P15/'APPENDIX 13'!P$45*100,"")</f>
        <v>0</v>
      </c>
      <c r="Q15" s="187">
        <f>IFERROR('APPENDIX 13'!Q15/'APPENDIX 13'!Q$45*100,"")</f>
        <v>2.0883083160108775</v>
      </c>
      <c r="R15" s="2"/>
    </row>
    <row r="16" spans="2:18" ht="25.5" customHeight="1" x14ac:dyDescent="0.35">
      <c r="B16" s="188" t="s">
        <v>24</v>
      </c>
      <c r="C16" s="186">
        <f>IFERROR('APPENDIX 13'!C16/'APPENDIX 13'!C$45*100,"")</f>
        <v>15.848978572557183</v>
      </c>
      <c r="D16" s="186">
        <f>IFERROR('APPENDIX 13'!D16/'APPENDIX 13'!D$45*100,"")</f>
        <v>1.0465008846287003</v>
      </c>
      <c r="E16" s="186">
        <f>IFERROR('APPENDIX 13'!E16/'APPENDIX 13'!E$45*100,"")</f>
        <v>1.3769358293539613</v>
      </c>
      <c r="F16" s="186">
        <f>IFERROR('APPENDIX 13'!F16/'APPENDIX 13'!F$45*100,"")</f>
        <v>1.5110436207062725</v>
      </c>
      <c r="G16" s="186">
        <f>IFERROR('APPENDIX 13'!G16/'APPENDIX 13'!G$45*100,"")</f>
        <v>0.5722460154258846</v>
      </c>
      <c r="H16" s="186">
        <f>IFERROR('APPENDIX 13'!H16/'APPENDIX 13'!H$45*100,"")</f>
        <v>4.85576797970407</v>
      </c>
      <c r="I16" s="186">
        <f>IFERROR('APPENDIX 13'!I16/'APPENDIX 13'!I$45*100,"")</f>
        <v>2.374253933185714</v>
      </c>
      <c r="J16" s="186">
        <f>IFERROR('APPENDIX 13'!J16/'APPENDIX 13'!J$45*100,"")</f>
        <v>2.345898167475164</v>
      </c>
      <c r="K16" s="186">
        <f>IFERROR('APPENDIX 13'!K16/'APPENDIX 13'!K$45*100,"")</f>
        <v>0.36072257561198612</v>
      </c>
      <c r="L16" s="186">
        <f>IFERROR('APPENDIX 13'!L16/'APPENDIX 13'!L$45*100,"")</f>
        <v>0.41600116400961634</v>
      </c>
      <c r="M16" s="186">
        <f>IFERROR('APPENDIX 13'!M16/'APPENDIX 13'!M$45*100,"")</f>
        <v>1.4479771592393225</v>
      </c>
      <c r="N16" s="186">
        <f>IFERROR('APPENDIX 13'!N16/'APPENDIX 13'!N$45*100,"")</f>
        <v>3.2336194064496664</v>
      </c>
      <c r="O16" s="186">
        <f>IFERROR('APPENDIX 13'!O16/'APPENDIX 13'!O$45*100,"")</f>
        <v>0</v>
      </c>
      <c r="P16" s="186">
        <f>IFERROR('APPENDIX 13'!P16/'APPENDIX 13'!P$45*100,"")</f>
        <v>0.42486825108612197</v>
      </c>
      <c r="Q16" s="187">
        <f>IFERROR('APPENDIX 13'!Q16/'APPENDIX 13'!Q$45*100,"")</f>
        <v>1.6357242264626062</v>
      </c>
      <c r="R16" s="2"/>
    </row>
    <row r="17" spans="2:18" ht="25.5" customHeight="1" x14ac:dyDescent="0.35">
      <c r="B17" s="188" t="s">
        <v>25</v>
      </c>
      <c r="C17" s="186">
        <f>IFERROR('APPENDIX 13'!C17/'APPENDIX 13'!C$45*100,"")</f>
        <v>0</v>
      </c>
      <c r="D17" s="186">
        <f>IFERROR('APPENDIX 13'!D17/'APPENDIX 13'!D$45*100,"")</f>
        <v>3.8415240251561644</v>
      </c>
      <c r="E17" s="186">
        <f>IFERROR('APPENDIX 13'!E17/'APPENDIX 13'!E$45*100,"")</f>
        <v>1.7923808418194354</v>
      </c>
      <c r="F17" s="186">
        <f>IFERROR('APPENDIX 13'!F17/'APPENDIX 13'!F$45*100,"")</f>
        <v>2.5984633328481115</v>
      </c>
      <c r="G17" s="186">
        <f>IFERROR('APPENDIX 13'!G17/'APPENDIX 13'!G$45*100,"")</f>
        <v>1.444226527577088</v>
      </c>
      <c r="H17" s="186">
        <f>IFERROR('APPENDIX 13'!H17/'APPENDIX 13'!H$45*100,"")</f>
        <v>1.3504484766393705</v>
      </c>
      <c r="I17" s="186">
        <f>IFERROR('APPENDIX 13'!I17/'APPENDIX 13'!I$45*100,"")</f>
        <v>3.7214121937139821</v>
      </c>
      <c r="J17" s="186">
        <f>IFERROR('APPENDIX 13'!J17/'APPENDIX 13'!J$45*100,"")</f>
        <v>3.8947031798124678</v>
      </c>
      <c r="K17" s="186">
        <f>IFERROR('APPENDIX 13'!K17/'APPENDIX 13'!K$45*100,"")</f>
        <v>0</v>
      </c>
      <c r="L17" s="186">
        <f>IFERROR('APPENDIX 13'!L17/'APPENDIX 13'!L$45*100,"")</f>
        <v>1.1479005546524719</v>
      </c>
      <c r="M17" s="186">
        <f>IFERROR('APPENDIX 13'!M17/'APPENDIX 13'!M$45*100,"")</f>
        <v>1.9243127594743754</v>
      </c>
      <c r="N17" s="186">
        <f>IFERROR('APPENDIX 13'!N17/'APPENDIX 13'!N$45*100,"")</f>
        <v>0.58724661819068125</v>
      </c>
      <c r="O17" s="186">
        <f>IFERROR('APPENDIX 13'!O17/'APPENDIX 13'!O$45*100,"")</f>
        <v>3.0307430585923094</v>
      </c>
      <c r="P17" s="186">
        <f>IFERROR('APPENDIX 13'!P17/'APPENDIX 13'!P$45*100,"")</f>
        <v>2.0135783174461244</v>
      </c>
      <c r="Q17" s="187">
        <f>IFERROR('APPENDIX 13'!Q17/'APPENDIX 13'!Q$45*100,"")</f>
        <v>2.6753326606639498</v>
      </c>
      <c r="R17" s="2"/>
    </row>
    <row r="18" spans="2:18" ht="25.5" customHeight="1" x14ac:dyDescent="0.35">
      <c r="B18" s="188" t="s">
        <v>26</v>
      </c>
      <c r="C18" s="186">
        <f>IFERROR('APPENDIX 13'!C18/'APPENDIX 13'!C$45*100,"")</f>
        <v>19.929352015485357</v>
      </c>
      <c r="D18" s="186">
        <f>IFERROR('APPENDIX 13'!D18/'APPENDIX 13'!D$45*100,"")</f>
        <v>11.082762165503093</v>
      </c>
      <c r="E18" s="186">
        <f>IFERROR('APPENDIX 13'!E18/'APPENDIX 13'!E$45*100,"")</f>
        <v>8.2383970575535397</v>
      </c>
      <c r="F18" s="186">
        <f>IFERROR('APPENDIX 13'!F18/'APPENDIX 13'!F$45*100,"")</f>
        <v>11.778112862865441</v>
      </c>
      <c r="G18" s="186">
        <f>IFERROR('APPENDIX 13'!G18/'APPENDIX 13'!G$45*100,"")</f>
        <v>4.5868781019843894</v>
      </c>
      <c r="H18" s="186">
        <f>IFERROR('APPENDIX 13'!H18/'APPENDIX 13'!H$45*100,"")</f>
        <v>12.803914272881839</v>
      </c>
      <c r="I18" s="186">
        <f>IFERROR('APPENDIX 13'!I18/'APPENDIX 13'!I$45*100,"")</f>
        <v>5.6178606799746751</v>
      </c>
      <c r="J18" s="186">
        <f>IFERROR('APPENDIX 13'!J18/'APPENDIX 13'!J$45*100,"")</f>
        <v>5.9236051424738285</v>
      </c>
      <c r="K18" s="186">
        <f>IFERROR('APPENDIX 13'!K18/'APPENDIX 13'!K$45*100,"")</f>
        <v>7.4556682358538673</v>
      </c>
      <c r="L18" s="186">
        <f>IFERROR('APPENDIX 13'!L18/'APPENDIX 13'!L$45*100,"")</f>
        <v>2.8912222620618371</v>
      </c>
      <c r="M18" s="186">
        <f>IFERROR('APPENDIX 13'!M18/'APPENDIX 13'!M$45*100,"")</f>
        <v>10.591100656834634</v>
      </c>
      <c r="N18" s="186">
        <f>IFERROR('APPENDIX 13'!N18/'APPENDIX 13'!N$45*100,"")</f>
        <v>11.760437763682473</v>
      </c>
      <c r="O18" s="186">
        <f>IFERROR('APPENDIX 13'!O18/'APPENDIX 13'!O$45*100,"")</f>
        <v>4.9901780522992523</v>
      </c>
      <c r="P18" s="186">
        <f>IFERROR('APPENDIX 13'!P18/'APPENDIX 13'!P$45*100,"")</f>
        <v>6.4910861741523167</v>
      </c>
      <c r="Q18" s="187">
        <f>IFERROR('APPENDIX 13'!Q18/'APPENDIX 13'!Q$45*100,"")</f>
        <v>7.3899013998819614</v>
      </c>
      <c r="R18" s="2"/>
    </row>
    <row r="19" spans="2:18" ht="25.5" customHeight="1" x14ac:dyDescent="0.35">
      <c r="B19" s="188" t="s">
        <v>27</v>
      </c>
      <c r="C19" s="186">
        <f>IFERROR('APPENDIX 13'!C19/'APPENDIX 13'!C$45*100,"")</f>
        <v>2.4572541338826417</v>
      </c>
      <c r="D19" s="186">
        <f>IFERROR('APPENDIX 13'!D19/'APPENDIX 13'!D$45*100,"")</f>
        <v>4.0681503932509102</v>
      </c>
      <c r="E19" s="186">
        <f>IFERROR('APPENDIX 13'!E19/'APPENDIX 13'!E$45*100,"")</f>
        <v>3.7417657793363355</v>
      </c>
      <c r="F19" s="186">
        <f>IFERROR('APPENDIX 13'!F19/'APPENDIX 13'!F$45*100,"")</f>
        <v>4.3142180982490528</v>
      </c>
      <c r="G19" s="186">
        <f>IFERROR('APPENDIX 13'!G19/'APPENDIX 13'!G$45*100,"")</f>
        <v>1.8499298999511538</v>
      </c>
      <c r="H19" s="186">
        <f>IFERROR('APPENDIX 13'!H19/'APPENDIX 13'!H$45*100,"")</f>
        <v>5.4416382197195894</v>
      </c>
      <c r="I19" s="186">
        <f>IFERROR('APPENDIX 13'!I19/'APPENDIX 13'!I$45*100,"")</f>
        <v>5.8413919259736868</v>
      </c>
      <c r="J19" s="186">
        <f>IFERROR('APPENDIX 13'!J19/'APPENDIX 13'!J$45*100,"")</f>
        <v>6.0770011438972835</v>
      </c>
      <c r="K19" s="186">
        <f>IFERROR('APPENDIX 13'!K19/'APPENDIX 13'!K$45*100,"")</f>
        <v>0</v>
      </c>
      <c r="L19" s="186">
        <f>IFERROR('APPENDIX 13'!L19/'APPENDIX 13'!L$45*100,"")</f>
        <v>2.1865807264761639</v>
      </c>
      <c r="M19" s="186">
        <f>IFERROR('APPENDIX 13'!M19/'APPENDIX 13'!M$45*100,"")</f>
        <v>5.2443219415769082</v>
      </c>
      <c r="N19" s="186">
        <f>IFERROR('APPENDIX 13'!N19/'APPENDIX 13'!N$45*100,"")</f>
        <v>3.2457244993297314</v>
      </c>
      <c r="O19" s="186">
        <f>IFERROR('APPENDIX 13'!O19/'APPENDIX 13'!O$45*100,"")</f>
        <v>0</v>
      </c>
      <c r="P19" s="186">
        <f>IFERROR('APPENDIX 13'!P19/'APPENDIX 13'!P$45*100,"")</f>
        <v>4.5297772749254079</v>
      </c>
      <c r="Q19" s="187">
        <f>IFERROR('APPENDIX 13'!Q19/'APPENDIX 13'!Q$45*100,"")</f>
        <v>3.0041526451253007</v>
      </c>
      <c r="R19" s="2"/>
    </row>
    <row r="20" spans="2:18" ht="25.5" customHeight="1" x14ac:dyDescent="0.35">
      <c r="B20" s="188" t="s">
        <v>28</v>
      </c>
      <c r="C20" s="186">
        <f>IFERROR('APPENDIX 13'!C20/'APPENDIX 13'!C$45*100,"")</f>
        <v>9.1557636723611129</v>
      </c>
      <c r="D20" s="186">
        <f>IFERROR('APPENDIX 13'!D20/'APPENDIX 13'!D$45*100,"")</f>
        <v>2.0005564771175335</v>
      </c>
      <c r="E20" s="186">
        <f>IFERROR('APPENDIX 13'!E20/'APPENDIX 13'!E$45*100,"")</f>
        <v>9.1401442059259494</v>
      </c>
      <c r="F20" s="186">
        <f>IFERROR('APPENDIX 13'!F20/'APPENDIX 13'!F$45*100,"")</f>
        <v>5.2398172875097879</v>
      </c>
      <c r="G20" s="186">
        <f>IFERROR('APPENDIX 13'!G20/'APPENDIX 13'!G$45*100,"")</f>
        <v>6.8219796845444973</v>
      </c>
      <c r="H20" s="186">
        <f>IFERROR('APPENDIX 13'!H20/'APPENDIX 13'!H$45*100,"")</f>
        <v>3.9934207880522488</v>
      </c>
      <c r="I20" s="186">
        <f>IFERROR('APPENDIX 13'!I20/'APPENDIX 13'!I$45*100,"")</f>
        <v>4.0425010101766201</v>
      </c>
      <c r="J20" s="186">
        <f>IFERROR('APPENDIX 13'!J20/'APPENDIX 13'!J$45*100,"")</f>
        <v>2.9558264189633054</v>
      </c>
      <c r="K20" s="186">
        <f>IFERROR('APPENDIX 13'!K20/'APPENDIX 13'!K$45*100,"")</f>
        <v>0.89551747462519338</v>
      </c>
      <c r="L20" s="186">
        <f>IFERROR('APPENDIX 13'!L20/'APPENDIX 13'!L$45*100,"")</f>
        <v>10.850468698109099</v>
      </c>
      <c r="M20" s="186">
        <f>IFERROR('APPENDIX 13'!M20/'APPENDIX 13'!M$45*100,"")</f>
        <v>2.6360660190927119</v>
      </c>
      <c r="N20" s="186">
        <f>IFERROR('APPENDIX 13'!N20/'APPENDIX 13'!N$45*100,"")</f>
        <v>3.9410827447930874</v>
      </c>
      <c r="O20" s="186">
        <f>IFERROR('APPENDIX 13'!O20/'APPENDIX 13'!O$45*100,"")</f>
        <v>4.1818379252317817</v>
      </c>
      <c r="P20" s="186">
        <f>IFERROR('APPENDIX 13'!P20/'APPENDIX 13'!P$45*100,"")</f>
        <v>7.0134544871535853</v>
      </c>
      <c r="Q20" s="187">
        <f>IFERROR('APPENDIX 13'!Q20/'APPENDIX 13'!Q$45*100,"")</f>
        <v>4.2948754611698163</v>
      </c>
      <c r="R20" s="2"/>
    </row>
    <row r="21" spans="2:18" ht="25.5" customHeight="1" x14ac:dyDescent="0.35">
      <c r="B21" s="188" t="s">
        <v>29</v>
      </c>
      <c r="C21" s="186">
        <f>IFERROR('APPENDIX 13'!C21/'APPENDIX 13'!C$45*100,"")</f>
        <v>28.717576072904251</v>
      </c>
      <c r="D21" s="186">
        <f>IFERROR('APPENDIX 13'!D21/'APPENDIX 13'!D$45*100,"")</f>
        <v>4.3833723787697609</v>
      </c>
      <c r="E21" s="186">
        <f>IFERROR('APPENDIX 13'!E21/'APPENDIX 13'!E$45*100,"")</f>
        <v>7.6869007051734899</v>
      </c>
      <c r="F21" s="186">
        <f>IFERROR('APPENDIX 13'!F21/'APPENDIX 13'!F$45*100,"")</f>
        <v>9.0323163905996005</v>
      </c>
      <c r="G21" s="186">
        <f>IFERROR('APPENDIX 13'!G21/'APPENDIX 13'!G$45*100,"")</f>
        <v>6.484562669725408</v>
      </c>
      <c r="H21" s="186">
        <f>IFERROR('APPENDIX 13'!H21/'APPENDIX 13'!H$45*100,"")</f>
        <v>5.9196347976371886</v>
      </c>
      <c r="I21" s="186">
        <f>IFERROR('APPENDIX 13'!I21/'APPENDIX 13'!I$45*100,"")</f>
        <v>5.9565106274202462</v>
      </c>
      <c r="J21" s="186">
        <f>IFERROR('APPENDIX 13'!J21/'APPENDIX 13'!J$45*100,"")</f>
        <v>3.3263409230120362</v>
      </c>
      <c r="K21" s="186">
        <f>IFERROR('APPENDIX 13'!K21/'APPENDIX 13'!K$45*100,"")</f>
        <v>0</v>
      </c>
      <c r="L21" s="186">
        <f>IFERROR('APPENDIX 13'!L21/'APPENDIX 13'!L$45*100,"")</f>
        <v>6.1814862947788214</v>
      </c>
      <c r="M21" s="186">
        <f>IFERROR('APPENDIX 13'!M21/'APPENDIX 13'!M$45*100,"")</f>
        <v>5.103391260277248</v>
      </c>
      <c r="N21" s="186">
        <f>IFERROR('APPENDIX 13'!N21/'APPENDIX 13'!N$45*100,"")</f>
        <v>3.4317530278146928</v>
      </c>
      <c r="O21" s="186">
        <f>IFERROR('APPENDIX 13'!O21/'APPENDIX 13'!O$45*100,"")</f>
        <v>0.68133581230376417</v>
      </c>
      <c r="P21" s="186">
        <f>IFERROR('APPENDIX 13'!P21/'APPENDIX 13'!P$45*100,"")</f>
        <v>2.8329438110271528</v>
      </c>
      <c r="Q21" s="187">
        <f>IFERROR('APPENDIX 13'!Q21/'APPENDIX 13'!Q$45*100,"")</f>
        <v>4.1069086699431239</v>
      </c>
      <c r="R21" s="2"/>
    </row>
    <row r="22" spans="2:18" ht="25.5" customHeight="1" x14ac:dyDescent="0.35">
      <c r="B22" s="188" t="s">
        <v>30</v>
      </c>
      <c r="C22" s="186">
        <f>IFERROR('APPENDIX 13'!C22/'APPENDIX 13'!C$45*100,"")</f>
        <v>0</v>
      </c>
      <c r="D22" s="186">
        <f>IFERROR('APPENDIX 13'!D22/'APPENDIX 13'!D$45*100,"")</f>
        <v>2.1181706770542394</v>
      </c>
      <c r="E22" s="186">
        <f>IFERROR('APPENDIX 13'!E22/'APPENDIX 13'!E$45*100,"")</f>
        <v>2.5233205587590306</v>
      </c>
      <c r="F22" s="186">
        <f>IFERROR('APPENDIX 13'!F22/'APPENDIX 13'!F$45*100,"")</f>
        <v>1.1728285962418186</v>
      </c>
      <c r="G22" s="186">
        <f>IFERROR('APPENDIX 13'!G22/'APPENDIX 13'!G$45*100,"")</f>
        <v>0.52621699566087565</v>
      </c>
      <c r="H22" s="186">
        <f>IFERROR('APPENDIX 13'!H22/'APPENDIX 13'!H$45*100,"")</f>
        <v>3.1878492080309102</v>
      </c>
      <c r="I22" s="186">
        <f>IFERROR('APPENDIX 13'!I22/'APPENDIX 13'!I$45*100,"")</f>
        <v>1.4919607611894175</v>
      </c>
      <c r="J22" s="186">
        <f>IFERROR('APPENDIX 13'!J22/'APPENDIX 13'!J$45*100,"")</f>
        <v>1.2446767848508875</v>
      </c>
      <c r="K22" s="186">
        <f>IFERROR('APPENDIX 13'!K22/'APPENDIX 13'!K$45*100,"")</f>
        <v>0.13273596970862064</v>
      </c>
      <c r="L22" s="186">
        <f>IFERROR('APPENDIX 13'!L22/'APPENDIX 13'!L$45*100,"")</f>
        <v>0.30011984952908161</v>
      </c>
      <c r="M22" s="186">
        <f>IFERROR('APPENDIX 13'!M22/'APPENDIX 13'!M$45*100,"")</f>
        <v>1.2502476529793847</v>
      </c>
      <c r="N22" s="186">
        <f>IFERROR('APPENDIX 13'!N22/'APPENDIX 13'!N$45*100,"")</f>
        <v>2.726230131326203</v>
      </c>
      <c r="O22" s="186">
        <f>IFERROR('APPENDIX 13'!O22/'APPENDIX 13'!O$45*100,"")</f>
        <v>0</v>
      </c>
      <c r="P22" s="186">
        <f>IFERROR('APPENDIX 13'!P22/'APPENDIX 13'!P$45*100,"")</f>
        <v>2.0398759611511785</v>
      </c>
      <c r="Q22" s="187">
        <f>IFERROR('APPENDIX 13'!Q22/'APPENDIX 13'!Q$45*100,"")</f>
        <v>1.012981480199028</v>
      </c>
      <c r="R22" s="2"/>
    </row>
    <row r="23" spans="2:18" ht="25.5" customHeight="1" x14ac:dyDescent="0.35">
      <c r="B23" s="188" t="s">
        <v>31</v>
      </c>
      <c r="C23" s="186">
        <f>IFERROR('APPENDIX 13'!C23/'APPENDIX 13'!C$45*100,"")</f>
        <v>0</v>
      </c>
      <c r="D23" s="186">
        <f>IFERROR('APPENDIX 13'!D23/'APPENDIX 13'!D$45*100,"")</f>
        <v>0</v>
      </c>
      <c r="E23" s="186">
        <f>IFERROR('APPENDIX 13'!E23/'APPENDIX 13'!E$45*100,"")</f>
        <v>0</v>
      </c>
      <c r="F23" s="186">
        <f>IFERROR('APPENDIX 13'!F23/'APPENDIX 13'!F$45*100,"")</f>
        <v>0</v>
      </c>
      <c r="G23" s="186">
        <f>IFERROR('APPENDIX 13'!G23/'APPENDIX 13'!G$45*100,"")</f>
        <v>0</v>
      </c>
      <c r="H23" s="186">
        <f>IFERROR('APPENDIX 13'!H23/'APPENDIX 13'!H$45*100,"")</f>
        <v>0</v>
      </c>
      <c r="I23" s="186">
        <f>IFERROR('APPENDIX 13'!I23/'APPENDIX 13'!I$45*100,"")</f>
        <v>0</v>
      </c>
      <c r="J23" s="186">
        <f>IFERROR('APPENDIX 13'!J23/'APPENDIX 13'!J$45*100,"")</f>
        <v>0</v>
      </c>
      <c r="K23" s="186">
        <f>IFERROR('APPENDIX 13'!K23/'APPENDIX 13'!K$45*100,"")</f>
        <v>0</v>
      </c>
      <c r="L23" s="186">
        <f>IFERROR('APPENDIX 13'!L23/'APPENDIX 13'!L$45*100,"")</f>
        <v>0</v>
      </c>
      <c r="M23" s="186">
        <f>IFERROR('APPENDIX 13'!M23/'APPENDIX 13'!M$45*100,"")</f>
        <v>0</v>
      </c>
      <c r="N23" s="186">
        <f>IFERROR('APPENDIX 13'!N23/'APPENDIX 13'!N$45*100,"")</f>
        <v>0</v>
      </c>
      <c r="O23" s="186">
        <f>IFERROR('APPENDIX 13'!O23/'APPENDIX 13'!O$45*100,"")</f>
        <v>0</v>
      </c>
      <c r="P23" s="186">
        <f>IFERROR('APPENDIX 13'!P23/'APPENDIX 13'!P$45*100,"")</f>
        <v>0</v>
      </c>
      <c r="Q23" s="187">
        <f>IFERROR('APPENDIX 13'!Q23/'APPENDIX 13'!Q$45*100,"")</f>
        <v>0</v>
      </c>
      <c r="R23" s="2"/>
    </row>
    <row r="24" spans="2:18" ht="25.5" customHeight="1" x14ac:dyDescent="0.35">
      <c r="B24" s="188" t="s">
        <v>260</v>
      </c>
      <c r="C24" s="186">
        <f>IFERROR('APPENDIX 13'!C24/'APPENDIX 13'!C$45*100,"")</f>
        <v>1.7073749308466044</v>
      </c>
      <c r="D24" s="186">
        <f>IFERROR('APPENDIX 13'!D24/'APPENDIX 13'!D$45*100,"")</f>
        <v>1.9155981385628023</v>
      </c>
      <c r="E24" s="186">
        <f>IFERROR('APPENDIX 13'!E24/'APPENDIX 13'!E$45*100,"")</f>
        <v>2.3375064238600922</v>
      </c>
      <c r="F24" s="186">
        <f>IFERROR('APPENDIX 13'!F24/'APPENDIX 13'!F$45*100,"")</f>
        <v>4.9475323777433262</v>
      </c>
      <c r="G24" s="186">
        <f>IFERROR('APPENDIX 13'!G24/'APPENDIX 13'!G$45*100,"")</f>
        <v>9.2905015754462124</v>
      </c>
      <c r="H24" s="186">
        <f>IFERROR('APPENDIX 13'!H24/'APPENDIX 13'!H$45*100,"")</f>
        <v>4.2241393003149357</v>
      </c>
      <c r="I24" s="186">
        <f>IFERROR('APPENDIX 13'!I24/'APPENDIX 13'!I$45*100,"")</f>
        <v>2.9166020243264468</v>
      </c>
      <c r="J24" s="186">
        <f>IFERROR('APPENDIX 13'!J24/'APPENDIX 13'!J$45*100,"")</f>
        <v>1.8105694999108608</v>
      </c>
      <c r="K24" s="186">
        <f>IFERROR('APPENDIX 13'!K24/'APPENDIX 13'!K$45*100,"")</f>
        <v>0</v>
      </c>
      <c r="L24" s="186">
        <f>IFERROR('APPENDIX 13'!L24/'APPENDIX 13'!L$45*100,"")</f>
        <v>1.0295627263712899</v>
      </c>
      <c r="M24" s="186">
        <f>IFERROR('APPENDIX 13'!M24/'APPENDIX 13'!M$45*100,"")</f>
        <v>0.75572744870566588</v>
      </c>
      <c r="N24" s="186">
        <f>IFERROR('APPENDIX 13'!N24/'APPENDIX 13'!N$45*100,"")</f>
        <v>8.2632084244917863</v>
      </c>
      <c r="O24" s="186">
        <f>IFERROR('APPENDIX 13'!O24/'APPENDIX 13'!O$45*100,"")</f>
        <v>0</v>
      </c>
      <c r="P24" s="186">
        <f>IFERROR('APPENDIX 13'!P24/'APPENDIX 13'!P$45*100,"")</f>
        <v>2.8060270158594016</v>
      </c>
      <c r="Q24" s="187">
        <f>IFERROR('APPENDIX 13'!Q24/'APPENDIX 13'!Q$45*100,"")</f>
        <v>2.4255418842118242</v>
      </c>
      <c r="R24" s="2"/>
    </row>
    <row r="25" spans="2:18" ht="25.5" customHeight="1" x14ac:dyDescent="0.35">
      <c r="B25" s="188" t="s">
        <v>259</v>
      </c>
      <c r="C25" s="186">
        <f>IFERROR('APPENDIX 13'!C25/'APPENDIX 13'!C$45*100,"")</f>
        <v>0</v>
      </c>
      <c r="D25" s="186">
        <f>IFERROR('APPENDIX 13'!D25/'APPENDIX 13'!D$45*100,"")</f>
        <v>0</v>
      </c>
      <c r="E25" s="186">
        <f>IFERROR('APPENDIX 13'!E25/'APPENDIX 13'!E$45*100,"")</f>
        <v>0</v>
      </c>
      <c r="F25" s="186">
        <f>IFERROR('APPENDIX 13'!F25/'APPENDIX 13'!F$45*100,"")</f>
        <v>0</v>
      </c>
      <c r="G25" s="186">
        <f>IFERROR('APPENDIX 13'!G25/'APPENDIX 13'!G$45*100,"")</f>
        <v>0</v>
      </c>
      <c r="H25" s="186">
        <f>IFERROR('APPENDIX 13'!H25/'APPENDIX 13'!H$45*100,"")</f>
        <v>0</v>
      </c>
      <c r="I25" s="186">
        <f>IFERROR('APPENDIX 13'!I25/'APPENDIX 13'!I$45*100,"")</f>
        <v>0</v>
      </c>
      <c r="J25" s="186">
        <f>IFERROR('APPENDIX 13'!J25/'APPENDIX 13'!J$45*100,"")</f>
        <v>0</v>
      </c>
      <c r="K25" s="186">
        <f>IFERROR('APPENDIX 13'!K25/'APPENDIX 13'!K$45*100,"")</f>
        <v>0</v>
      </c>
      <c r="L25" s="186">
        <f>IFERROR('APPENDIX 13'!L25/'APPENDIX 13'!L$45*100,"")</f>
        <v>0</v>
      </c>
      <c r="M25" s="186">
        <f>IFERROR('APPENDIX 13'!M25/'APPENDIX 13'!M$45*100,"")</f>
        <v>0</v>
      </c>
      <c r="N25" s="186">
        <f>IFERROR('APPENDIX 13'!N25/'APPENDIX 13'!N$45*100,"")</f>
        <v>0</v>
      </c>
      <c r="O25" s="186">
        <f>IFERROR('APPENDIX 13'!O25/'APPENDIX 13'!O$45*100,"")</f>
        <v>18.740417701556531</v>
      </c>
      <c r="P25" s="186">
        <f>IFERROR('APPENDIX 13'!P25/'APPENDIX 13'!P$45*100,"")</f>
        <v>0</v>
      </c>
      <c r="Q25" s="187">
        <f>IFERROR('APPENDIX 13'!Q25/'APPENDIX 13'!Q$45*100,"")</f>
        <v>6.3056305497942162</v>
      </c>
      <c r="R25" s="2"/>
    </row>
    <row r="26" spans="2:18" ht="25.5" customHeight="1" x14ac:dyDescent="0.35">
      <c r="B26" s="188" t="s">
        <v>33</v>
      </c>
      <c r="C26" s="186">
        <f>IFERROR('APPENDIX 13'!C26/'APPENDIX 13'!C$45*100,"")</f>
        <v>0</v>
      </c>
      <c r="D26" s="186">
        <f>IFERROR('APPENDIX 13'!D26/'APPENDIX 13'!D$45*100,"")</f>
        <v>2.0217429627946197</v>
      </c>
      <c r="E26" s="186">
        <f>IFERROR('APPENDIX 13'!E26/'APPENDIX 13'!E$45*100,"")</f>
        <v>2.6474797940400734</v>
      </c>
      <c r="F26" s="186">
        <f>IFERROR('APPENDIX 13'!F26/'APPENDIX 13'!F$45*100,"")</f>
        <v>3.94295833063084</v>
      </c>
      <c r="G26" s="186">
        <f>IFERROR('APPENDIX 13'!G26/'APPENDIX 13'!G$45*100,"")</f>
        <v>1.5650218893169359</v>
      </c>
      <c r="H26" s="186">
        <f>IFERROR('APPENDIX 13'!H26/'APPENDIX 13'!H$45*100,"")</f>
        <v>6.5216590509618557</v>
      </c>
      <c r="I26" s="186">
        <f>IFERROR('APPENDIX 13'!I26/'APPENDIX 13'!I$45*100,"")</f>
        <v>1.7351934010099077</v>
      </c>
      <c r="J26" s="186">
        <f>IFERROR('APPENDIX 13'!J26/'APPENDIX 13'!J$45*100,"")</f>
        <v>3.5092257501059612</v>
      </c>
      <c r="K26" s="186">
        <f>IFERROR('APPENDIX 13'!K26/'APPENDIX 13'!K$45*100,"")</f>
        <v>0</v>
      </c>
      <c r="L26" s="186">
        <f>IFERROR('APPENDIX 13'!L26/'APPENDIX 13'!L$45*100,"")</f>
        <v>0.93522314829643138</v>
      </c>
      <c r="M26" s="186">
        <f>IFERROR('APPENDIX 13'!M26/'APPENDIX 13'!M$45*100,"")</f>
        <v>4.0031385279563025</v>
      </c>
      <c r="N26" s="186">
        <f>IFERROR('APPENDIX 13'!N26/'APPENDIX 13'!N$45*100,"")</f>
        <v>2.1578710850225455</v>
      </c>
      <c r="O26" s="186">
        <f>IFERROR('APPENDIX 13'!O26/'APPENDIX 13'!O$45*100,"")</f>
        <v>0.30035713859080559</v>
      </c>
      <c r="P26" s="186">
        <f>IFERROR('APPENDIX 13'!P26/'APPENDIX 13'!P$45*100,"")</f>
        <v>0.45660791027908737</v>
      </c>
      <c r="Q26" s="187">
        <f>IFERROR('APPENDIX 13'!Q26/'APPENDIX 13'!Q$45*100,"")</f>
        <v>1.7836155081020464</v>
      </c>
      <c r="R26" s="2"/>
    </row>
    <row r="27" spans="2:18" ht="25.5" customHeight="1" x14ac:dyDescent="0.35">
      <c r="B27" s="188" t="s">
        <v>34</v>
      </c>
      <c r="C27" s="186">
        <f>IFERROR('APPENDIX 13'!C27/'APPENDIX 13'!C$45*100,"")</f>
        <v>0</v>
      </c>
      <c r="D27" s="186">
        <f>IFERROR('APPENDIX 13'!D27/'APPENDIX 13'!D$45*100,"")</f>
        <v>2.8899109849007796</v>
      </c>
      <c r="E27" s="186">
        <f>IFERROR('APPENDIX 13'!E27/'APPENDIX 13'!E$45*100,"")</f>
        <v>1.3368707625528951</v>
      </c>
      <c r="F27" s="186">
        <f>IFERROR('APPENDIX 13'!F27/'APPENDIX 13'!F$45*100,"")</f>
        <v>0.85273795527338581</v>
      </c>
      <c r="G27" s="186">
        <f>IFERROR('APPENDIX 13'!G27/'APPENDIX 13'!G$45*100,"")</f>
        <v>0.71808088217944421</v>
      </c>
      <c r="H27" s="186">
        <f>IFERROR('APPENDIX 13'!H27/'APPENDIX 13'!H$45*100,"")</f>
        <v>0.12808307623781817</v>
      </c>
      <c r="I27" s="186">
        <f>IFERROR('APPENDIX 13'!I27/'APPENDIX 13'!I$45*100,"")</f>
        <v>2.2724158370449974</v>
      </c>
      <c r="J27" s="186">
        <f>IFERROR('APPENDIX 13'!J27/'APPENDIX 13'!J$45*100,"")</f>
        <v>2.2138956119156776</v>
      </c>
      <c r="K27" s="186">
        <f>IFERROR('APPENDIX 13'!K27/'APPENDIX 13'!K$45*100,"")</f>
        <v>0</v>
      </c>
      <c r="L27" s="186">
        <f>IFERROR('APPENDIX 13'!L27/'APPENDIX 13'!L$45*100,"")</f>
        <v>0.38241306185076585</v>
      </c>
      <c r="M27" s="186">
        <f>IFERROR('APPENDIX 13'!M27/'APPENDIX 13'!M$45*100,"")</f>
        <v>2.1077022461914763</v>
      </c>
      <c r="N27" s="186">
        <f>IFERROR('APPENDIX 13'!N27/'APPENDIX 13'!N$45*100,"")</f>
        <v>0.58395512102553981</v>
      </c>
      <c r="O27" s="186">
        <f>IFERROR('APPENDIX 13'!O27/'APPENDIX 13'!O$45*100,"")</f>
        <v>0</v>
      </c>
      <c r="P27" s="186">
        <f>IFERROR('APPENDIX 13'!P27/'APPENDIX 13'!P$45*100,"")</f>
        <v>3.8906500308272252</v>
      </c>
      <c r="Q27" s="187">
        <f>IFERROR('APPENDIX 13'!Q27/'APPENDIX 13'!Q$45*100,"")</f>
        <v>1.0300680973970622</v>
      </c>
      <c r="R27" s="2"/>
    </row>
    <row r="28" spans="2:18" ht="25.5" customHeight="1" x14ac:dyDescent="0.35">
      <c r="B28" s="188" t="s">
        <v>35</v>
      </c>
      <c r="C28" s="186">
        <f>IFERROR('APPENDIX 13'!C28/'APPENDIX 13'!C$45*100,"")</f>
        <v>0</v>
      </c>
      <c r="D28" s="186">
        <f>IFERROR('APPENDIX 13'!D28/'APPENDIX 13'!D$45*100,"")</f>
        <v>2.3645498588629601</v>
      </c>
      <c r="E28" s="186">
        <f>IFERROR('APPENDIX 13'!E28/'APPENDIX 13'!E$45*100,"")</f>
        <v>0.6820971443375885</v>
      </c>
      <c r="F28" s="186">
        <f>IFERROR('APPENDIX 13'!F28/'APPENDIX 13'!F$45*100,"")</f>
        <v>1.1957590154952653</v>
      </c>
      <c r="G28" s="186">
        <f>IFERROR('APPENDIX 13'!G28/'APPENDIX 13'!G$45*100,"")</f>
        <v>4.1375757040027636</v>
      </c>
      <c r="H28" s="186">
        <f>IFERROR('APPENDIX 13'!H28/'APPENDIX 13'!H$45*100,"")</f>
        <v>3.5068402783762309</v>
      </c>
      <c r="I28" s="186">
        <f>IFERROR('APPENDIX 13'!I28/'APPENDIX 13'!I$45*100,"")</f>
        <v>2.2185745070220104</v>
      </c>
      <c r="J28" s="186">
        <f>IFERROR('APPENDIX 13'!J28/'APPENDIX 13'!J$45*100,"")</f>
        <v>7.7343133806847151</v>
      </c>
      <c r="K28" s="186">
        <f>IFERROR('APPENDIX 13'!K28/'APPENDIX 13'!K$45*100,"")</f>
        <v>0</v>
      </c>
      <c r="L28" s="186">
        <f>IFERROR('APPENDIX 13'!L28/'APPENDIX 13'!L$45*100,"")</f>
        <v>1.0648987325806007</v>
      </c>
      <c r="M28" s="186">
        <f>IFERROR('APPENDIX 13'!M28/'APPENDIX 13'!M$45*100,"")</f>
        <v>2.1209478219727265</v>
      </c>
      <c r="N28" s="186">
        <f>IFERROR('APPENDIX 13'!N28/'APPENDIX 13'!N$45*100,"")</f>
        <v>2.3218202867936792</v>
      </c>
      <c r="O28" s="186">
        <f>IFERROR('APPENDIX 13'!O28/'APPENDIX 13'!O$45*100,"")</f>
        <v>5.5479317118584621</v>
      </c>
      <c r="P28" s="186">
        <f>IFERROR('APPENDIX 13'!P28/'APPENDIX 13'!P$45*100,"")</f>
        <v>4.4956261837198355</v>
      </c>
      <c r="Q28" s="187">
        <f>IFERROR('APPENDIX 13'!Q28/'APPENDIX 13'!Q$45*100,"")</f>
        <v>3.9006444961638014</v>
      </c>
      <c r="R28" s="2"/>
    </row>
    <row r="29" spans="2:18" ht="25.5" customHeight="1" x14ac:dyDescent="0.35">
      <c r="B29" s="188" t="s">
        <v>36</v>
      </c>
      <c r="C29" s="186">
        <f>IFERROR('APPENDIX 13'!C29/'APPENDIX 13'!C$45*100,"")</f>
        <v>2.9714593982539368</v>
      </c>
      <c r="D29" s="186">
        <f>IFERROR('APPENDIX 13'!D29/'APPENDIX 13'!D$45*100,"")</f>
        <v>10.61647363424161</v>
      </c>
      <c r="E29" s="186">
        <f>IFERROR('APPENDIX 13'!E29/'APPENDIX 13'!E$45*100,"")</f>
        <v>5.0983151436042418</v>
      </c>
      <c r="F29" s="186">
        <f>IFERROR('APPENDIX 13'!F29/'APPENDIX 13'!F$45*100,"")</f>
        <v>8.4502664925178692</v>
      </c>
      <c r="G29" s="186">
        <f>IFERROR('APPENDIX 13'!G29/'APPENDIX 13'!G$45*100,"")</f>
        <v>2.0814836910413863</v>
      </c>
      <c r="H29" s="186">
        <f>IFERROR('APPENDIX 13'!H29/'APPENDIX 13'!H$45*100,"")</f>
        <v>7.2856289774610961</v>
      </c>
      <c r="I29" s="186">
        <f>IFERROR('APPENDIX 13'!I29/'APPENDIX 13'!I$45*100,"")</f>
        <v>2.570499571919993</v>
      </c>
      <c r="J29" s="186">
        <f>IFERROR('APPENDIX 13'!J29/'APPENDIX 13'!J$45*100,"")</f>
        <v>2.7703749333189047</v>
      </c>
      <c r="K29" s="186">
        <f>IFERROR('APPENDIX 13'!K29/'APPENDIX 13'!K$45*100,"")</f>
        <v>0</v>
      </c>
      <c r="L29" s="186">
        <f>IFERROR('APPENDIX 13'!L29/'APPENDIX 13'!L$45*100,"")</f>
        <v>1.801805632124776</v>
      </c>
      <c r="M29" s="186">
        <f>IFERROR('APPENDIX 13'!M29/'APPENDIX 13'!M$45*100,"")</f>
        <v>4.1460897208158158</v>
      </c>
      <c r="N29" s="186">
        <f>IFERROR('APPENDIX 13'!N29/'APPENDIX 13'!N$45*100,"")</f>
        <v>3.2559616902372928</v>
      </c>
      <c r="O29" s="186">
        <f>IFERROR('APPENDIX 13'!O29/'APPENDIX 13'!O$45*100,"")</f>
        <v>0</v>
      </c>
      <c r="P29" s="186">
        <f>IFERROR('APPENDIX 13'!P29/'APPENDIX 13'!P$45*100,"")</f>
        <v>6.3931950692080992</v>
      </c>
      <c r="Q29" s="187">
        <f>IFERROR('APPENDIX 13'!Q29/'APPENDIX 13'!Q$45*100,"")</f>
        <v>2.8025643318344442</v>
      </c>
      <c r="R29" s="2"/>
    </row>
    <row r="30" spans="2:18" ht="25.5" customHeight="1" x14ac:dyDescent="0.35">
      <c r="B30" s="188" t="s">
        <v>192</v>
      </c>
      <c r="C30" s="186">
        <f>IFERROR('APPENDIX 13'!C30/'APPENDIX 13'!C$45*100,"")</f>
        <v>0</v>
      </c>
      <c r="D30" s="186">
        <f>IFERROR('APPENDIX 13'!D30/'APPENDIX 13'!D$45*100,"")</f>
        <v>2.4321182874947698</v>
      </c>
      <c r="E30" s="186">
        <f>IFERROR('APPENDIX 13'!E30/'APPENDIX 13'!E$45*100,"")</f>
        <v>1.0068648589723805</v>
      </c>
      <c r="F30" s="186">
        <f>IFERROR('APPENDIX 13'!F30/'APPENDIX 13'!F$45*100,"")</f>
        <v>0.38847490110607236</v>
      </c>
      <c r="G30" s="186">
        <f>IFERROR('APPENDIX 13'!G30/'APPENDIX 13'!G$45*100,"")</f>
        <v>0.73223823944458077</v>
      </c>
      <c r="H30" s="186">
        <f>IFERROR('APPENDIX 13'!H30/'APPENDIX 13'!H$45*100,"")</f>
        <v>0.79921811871983173</v>
      </c>
      <c r="I30" s="186">
        <f>IFERROR('APPENDIX 13'!I30/'APPENDIX 13'!I$45*100,"")</f>
        <v>3.2788113265563101</v>
      </c>
      <c r="J30" s="186">
        <f>IFERROR('APPENDIX 13'!J30/'APPENDIX 13'!J$45*100,"")</f>
        <v>1.8735566881225449</v>
      </c>
      <c r="K30" s="186">
        <f>IFERROR('APPENDIX 13'!K30/'APPENDIX 13'!K$45*100,"")</f>
        <v>0</v>
      </c>
      <c r="L30" s="186">
        <f>IFERROR('APPENDIX 13'!L30/'APPENDIX 13'!L$45*100,"")</f>
        <v>1.1654740764571025</v>
      </c>
      <c r="M30" s="186">
        <f>IFERROR('APPENDIX 13'!M30/'APPENDIX 13'!M$45*100,"")</f>
        <v>0.77708313338687696</v>
      </c>
      <c r="N30" s="186">
        <f>IFERROR('APPENDIX 13'!N30/'APPENDIX 13'!N$45*100,"")</f>
        <v>0.64969438947533353</v>
      </c>
      <c r="O30" s="186">
        <f>IFERROR('APPENDIX 13'!O30/'APPENDIX 13'!O$45*100,"")</f>
        <v>0</v>
      </c>
      <c r="P30" s="186">
        <f>IFERROR('APPENDIX 13'!P30/'APPENDIX 13'!P$45*100,"")</f>
        <v>1.1249330338812715</v>
      </c>
      <c r="Q30" s="187">
        <f>IFERROR('APPENDIX 13'!Q30/'APPENDIX 13'!Q$45*100,"")</f>
        <v>1.0058569085546321</v>
      </c>
      <c r="R30" s="2"/>
    </row>
    <row r="31" spans="2:18" ht="25.5" customHeight="1" x14ac:dyDescent="0.35">
      <c r="B31" s="188" t="s">
        <v>193</v>
      </c>
      <c r="C31" s="186">
        <f>IFERROR('APPENDIX 13'!C31/'APPENDIX 13'!C$45*100,"")</f>
        <v>9.0840567601899895</v>
      </c>
      <c r="D31" s="186">
        <f>IFERROR('APPENDIX 13'!D31/'APPENDIX 13'!D$45*100,"")</f>
        <v>0.72634069568135529</v>
      </c>
      <c r="E31" s="186">
        <f>IFERROR('APPENDIX 13'!E31/'APPENDIX 13'!E$45*100,"")</f>
        <v>1.5791016081240066</v>
      </c>
      <c r="F31" s="186">
        <f>IFERROR('APPENDIX 13'!F31/'APPENDIX 13'!F$45*100,"")</f>
        <v>1.109709326627629</v>
      </c>
      <c r="G31" s="186">
        <f>IFERROR('APPENDIX 13'!G31/'APPENDIX 13'!G$45*100,"")</f>
        <v>1.893493708252084</v>
      </c>
      <c r="H31" s="186">
        <f>IFERROR('APPENDIX 13'!H31/'APPENDIX 13'!H$45*100,"")</f>
        <v>1.8688976778436894</v>
      </c>
      <c r="I31" s="186">
        <f>IFERROR('APPENDIX 13'!I31/'APPENDIX 13'!I$45*100,"")</f>
        <v>3.7895713333414918</v>
      </c>
      <c r="J31" s="186">
        <f>IFERROR('APPENDIX 13'!J31/'APPENDIX 13'!J$45*100,"")</f>
        <v>2.0873593453772052</v>
      </c>
      <c r="K31" s="186">
        <f>IFERROR('APPENDIX 13'!K31/'APPENDIX 13'!K$45*100,"")</f>
        <v>0</v>
      </c>
      <c r="L31" s="186">
        <f>IFERROR('APPENDIX 13'!L31/'APPENDIX 13'!L$45*100,"")</f>
        <v>1.7853658859204438</v>
      </c>
      <c r="M31" s="186">
        <f>IFERROR('APPENDIX 13'!M31/'APPENDIX 13'!M$45*100,"")</f>
        <v>1.1955815902211731</v>
      </c>
      <c r="N31" s="186">
        <f>IFERROR('APPENDIX 13'!N31/'APPENDIX 13'!N$45*100,"")</f>
        <v>5.0112182928173912</v>
      </c>
      <c r="O31" s="186">
        <f>IFERROR('APPENDIX 13'!O31/'APPENDIX 13'!O$45*100,"")</f>
        <v>1.0433261378174656</v>
      </c>
      <c r="P31" s="186">
        <f>IFERROR('APPENDIX 13'!P31/'APPENDIX 13'!P$45*100,"")</f>
        <v>1.7764107203142945</v>
      </c>
      <c r="Q31" s="187">
        <f>IFERROR('APPENDIX 13'!Q31/'APPENDIX 13'!Q$45*100,"")</f>
        <v>2.1497278891348786</v>
      </c>
      <c r="R31" s="2"/>
    </row>
    <row r="32" spans="2:18" ht="25.5" customHeight="1" x14ac:dyDescent="0.35">
      <c r="B32" s="188" t="s">
        <v>37</v>
      </c>
      <c r="C32" s="186">
        <f>IFERROR('APPENDIX 13'!C32/'APPENDIX 13'!C$45*100,"")</f>
        <v>0.47931067978569636</v>
      </c>
      <c r="D32" s="186">
        <f>IFERROR('APPENDIX 13'!D32/'APPENDIX 13'!D$45*100,"")</f>
        <v>3.3765364184538007</v>
      </c>
      <c r="E32" s="186">
        <f>IFERROR('APPENDIX 13'!E32/'APPENDIX 13'!E$45*100,"")</f>
        <v>3.7477826179902056</v>
      </c>
      <c r="F32" s="186">
        <f>IFERROR('APPENDIX 13'!F32/'APPENDIX 13'!F$45*100,"")</f>
        <v>2.8005852799004916</v>
      </c>
      <c r="G32" s="186">
        <f>IFERROR('APPENDIX 13'!G32/'APPENDIX 13'!G$45*100,"")</f>
        <v>0.50603747896206153</v>
      </c>
      <c r="H32" s="186">
        <f>IFERROR('APPENDIX 13'!H32/'APPENDIX 13'!H$45*100,"")</f>
        <v>4.8667513569540155</v>
      </c>
      <c r="I32" s="186">
        <f>IFERROR('APPENDIX 13'!I32/'APPENDIX 13'!I$45*100,"")</f>
        <v>4.0866507910384016</v>
      </c>
      <c r="J32" s="186">
        <f>IFERROR('APPENDIX 13'!J32/'APPENDIX 13'!J$45*100,"")</f>
        <v>4.3486895820716818</v>
      </c>
      <c r="K32" s="186">
        <f>IFERROR('APPENDIX 13'!K32/'APPENDIX 13'!K$45*100,"")</f>
        <v>0</v>
      </c>
      <c r="L32" s="186">
        <f>IFERROR('APPENDIX 13'!L32/'APPENDIX 13'!L$45*100,"")</f>
        <v>1.9971457199262479</v>
      </c>
      <c r="M32" s="186">
        <f>IFERROR('APPENDIX 13'!M32/'APPENDIX 13'!M$45*100,"")</f>
        <v>2.7279431697448597</v>
      </c>
      <c r="N32" s="186">
        <f>IFERROR('APPENDIX 13'!N32/'APPENDIX 13'!N$45*100,"")</f>
        <v>1.9589485924361212</v>
      </c>
      <c r="O32" s="186">
        <f>IFERROR('APPENDIX 13'!O32/'APPENDIX 13'!O$45*100,"")</f>
        <v>0</v>
      </c>
      <c r="P32" s="186">
        <f>IFERROR('APPENDIX 13'!P32/'APPENDIX 13'!P$45*100,"")</f>
        <v>1.1456257275029686</v>
      </c>
      <c r="Q32" s="187">
        <f>IFERROR('APPENDIX 13'!Q32/'APPENDIX 13'!Q$45*100,"")</f>
        <v>2.0061261761802953</v>
      </c>
      <c r="R32" s="2"/>
    </row>
    <row r="33" spans="2:18" ht="25.5" customHeight="1" x14ac:dyDescent="0.35">
      <c r="B33" s="188" t="s">
        <v>139</v>
      </c>
      <c r="C33" s="186">
        <f>IFERROR('APPENDIX 13'!C33/'APPENDIX 13'!C$45*100,"")</f>
        <v>0</v>
      </c>
      <c r="D33" s="186">
        <f>IFERROR('APPENDIX 13'!D33/'APPENDIX 13'!D$45*100,"")</f>
        <v>0.47329759419224798</v>
      </c>
      <c r="E33" s="186">
        <f>IFERROR('APPENDIX 13'!E33/'APPENDIX 13'!E$45*100,"")</f>
        <v>0.68393758910230185</v>
      </c>
      <c r="F33" s="186">
        <f>IFERROR('APPENDIX 13'!F33/'APPENDIX 13'!F$45*100,"")</f>
        <v>0.79495295237374441</v>
      </c>
      <c r="G33" s="186">
        <f>IFERROR('APPENDIX 13'!G33/'APPENDIX 13'!G$45*100,"")</f>
        <v>0.75984860784226027</v>
      </c>
      <c r="H33" s="186">
        <f>IFERROR('APPENDIX 13'!H33/'APPENDIX 13'!H$45*100,"")</f>
        <v>8.9387793311089467E-2</v>
      </c>
      <c r="I33" s="186">
        <f>IFERROR('APPENDIX 13'!I33/'APPENDIX 13'!I$45*100,"")</f>
        <v>1.7121828315688328</v>
      </c>
      <c r="J33" s="186">
        <f>IFERROR('APPENDIX 13'!J33/'APPENDIX 13'!J$45*100,"")</f>
        <v>1.5204677145570467</v>
      </c>
      <c r="K33" s="186">
        <f>IFERROR('APPENDIX 13'!K33/'APPENDIX 13'!K$45*100,"")</f>
        <v>0</v>
      </c>
      <c r="L33" s="186">
        <f>IFERROR('APPENDIX 13'!L33/'APPENDIX 13'!L$45*100,"")</f>
        <v>1.4697038625372669</v>
      </c>
      <c r="M33" s="186">
        <f>IFERROR('APPENDIX 13'!M33/'APPENDIX 13'!M$45*100,"")</f>
        <v>1.0322007804787152</v>
      </c>
      <c r="N33" s="186">
        <f>IFERROR('APPENDIX 13'!N33/'APPENDIX 13'!N$45*100,"")</f>
        <v>1.0651212286515126</v>
      </c>
      <c r="O33" s="186">
        <f>IFERROR('APPENDIX 13'!O33/'APPENDIX 13'!O$45*100,"")</f>
        <v>1.1128023913421945</v>
      </c>
      <c r="P33" s="186">
        <f>IFERROR('APPENDIX 13'!P33/'APPENDIX 13'!P$45*100,"")</f>
        <v>4.8424161766680268E-2</v>
      </c>
      <c r="Q33" s="187">
        <f>IFERROR('APPENDIX 13'!Q33/'APPENDIX 13'!Q$45*100,"")</f>
        <v>1.0840311679665289</v>
      </c>
      <c r="R33" s="2"/>
    </row>
    <row r="34" spans="2:18" ht="25.5" customHeight="1" x14ac:dyDescent="0.35">
      <c r="B34" s="188" t="s">
        <v>151</v>
      </c>
      <c r="C34" s="186">
        <f>IFERROR('APPENDIX 13'!C34/'APPENDIX 13'!C$45*100,"")</f>
        <v>0.10114009821345564</v>
      </c>
      <c r="D34" s="186">
        <f>IFERROR('APPENDIX 13'!D34/'APPENDIX 13'!D$45*100,"")</f>
        <v>0.42601296889038032</v>
      </c>
      <c r="E34" s="186">
        <f>IFERROR('APPENDIX 13'!E34/'APPENDIX 13'!E$45*100,"")</f>
        <v>0.52275709951567995</v>
      </c>
      <c r="F34" s="186">
        <f>IFERROR('APPENDIX 13'!F34/'APPENDIX 13'!F$45*100,"")</f>
        <v>0.46558796132206337</v>
      </c>
      <c r="G34" s="186">
        <f>IFERROR('APPENDIX 13'!G34/'APPENDIX 13'!G$45*100,"")</f>
        <v>1.4422895757124548</v>
      </c>
      <c r="H34" s="186">
        <f>IFERROR('APPENDIX 13'!H34/'APPENDIX 13'!H$45*100,"")</f>
        <v>0.96248179716439619</v>
      </c>
      <c r="I34" s="186">
        <f>IFERROR('APPENDIX 13'!I34/'APPENDIX 13'!I$45*100,"")</f>
        <v>2.3651331207814525</v>
      </c>
      <c r="J34" s="186">
        <f>IFERROR('APPENDIX 13'!J34/'APPENDIX 13'!J$45*100,"")</f>
        <v>1.1849152621148018</v>
      </c>
      <c r="K34" s="186">
        <f>IFERROR('APPENDIX 13'!K34/'APPENDIX 13'!K$45*100,"")</f>
        <v>0</v>
      </c>
      <c r="L34" s="186">
        <f>IFERROR('APPENDIX 13'!L34/'APPENDIX 13'!L$45*100,"")</f>
        <v>0.34230574999019753</v>
      </c>
      <c r="M34" s="186">
        <f>IFERROR('APPENDIX 13'!M34/'APPENDIX 13'!M$45*100,"")</f>
        <v>0.45935769060018738</v>
      </c>
      <c r="N34" s="186">
        <f>IFERROR('APPENDIX 13'!N34/'APPENDIX 13'!N$45*100,"")</f>
        <v>2.1890088295544889</v>
      </c>
      <c r="O34" s="186">
        <f>IFERROR('APPENDIX 13'!O34/'APPENDIX 13'!O$45*100,"")</f>
        <v>0</v>
      </c>
      <c r="P34" s="186">
        <f>IFERROR('APPENDIX 13'!P34/'APPENDIX 13'!P$45*100,"")</f>
        <v>2.7574725064163643</v>
      </c>
      <c r="Q34" s="187">
        <f>IFERROR('APPENDIX 13'!Q34/'APPENDIX 13'!Q$45*100,"")</f>
        <v>0.90642095059609518</v>
      </c>
      <c r="R34" s="2"/>
    </row>
    <row r="35" spans="2:18" ht="25.5" customHeight="1" x14ac:dyDescent="0.35">
      <c r="B35" s="188" t="s">
        <v>140</v>
      </c>
      <c r="C35" s="186">
        <f>IFERROR('APPENDIX 13'!C35/'APPENDIX 13'!C$45*100,"")</f>
        <v>0</v>
      </c>
      <c r="D35" s="186">
        <f>IFERROR('APPENDIX 13'!D35/'APPENDIX 13'!D$45*100,"")</f>
        <v>5.5116722137381877E-2</v>
      </c>
      <c r="E35" s="186">
        <f>IFERROR('APPENDIX 13'!E35/'APPENDIX 13'!E$45*100,"")</f>
        <v>0.54562108640038731</v>
      </c>
      <c r="F35" s="186">
        <f>IFERROR('APPENDIX 13'!F35/'APPENDIX 13'!F$45*100,"")</f>
        <v>-3.9833809881365391E-4</v>
      </c>
      <c r="G35" s="186">
        <f>IFERROR('APPENDIX 13'!G35/'APPENDIX 13'!G$45*100,"")</f>
        <v>0.21517774350742541</v>
      </c>
      <c r="H35" s="186">
        <f>IFERROR('APPENDIX 13'!H35/'APPENDIX 13'!H$45*100,"")</f>
        <v>0.10435898137793732</v>
      </c>
      <c r="I35" s="186">
        <f>IFERROR('APPENDIX 13'!I35/'APPENDIX 13'!I$45*100,"")</f>
        <v>0.79789547406300521</v>
      </c>
      <c r="J35" s="186">
        <f>IFERROR('APPENDIX 13'!J35/'APPENDIX 13'!J$45*100,"")</f>
        <v>0.36946702988353614</v>
      </c>
      <c r="K35" s="186">
        <f>IFERROR('APPENDIX 13'!K35/'APPENDIX 13'!K$45*100,"")</f>
        <v>0.21531550725078777</v>
      </c>
      <c r="L35" s="186">
        <f>IFERROR('APPENDIX 13'!L35/'APPENDIX 13'!L$45*100,"")</f>
        <v>1.8660529161417048</v>
      </c>
      <c r="M35" s="186">
        <f>IFERROR('APPENDIX 13'!M35/'APPENDIX 13'!M$45*100,"")</f>
        <v>0.10834993239705072</v>
      </c>
      <c r="N35" s="186">
        <f>IFERROR('APPENDIX 13'!N35/'APPENDIX 13'!N$45*100,"")</f>
        <v>0.30745122418305582</v>
      </c>
      <c r="O35" s="186">
        <f>IFERROR('APPENDIX 13'!O35/'APPENDIX 13'!O$45*100,"")</f>
        <v>7.1280819775729416</v>
      </c>
      <c r="P35" s="186">
        <f>IFERROR('APPENDIX 13'!P35/'APPENDIX 13'!P$45*100,"")</f>
        <v>0.13637625638866549</v>
      </c>
      <c r="Q35" s="187">
        <f>IFERROR('APPENDIX 13'!Q35/'APPENDIX 13'!Q$45*100,"")</f>
        <v>2.6504197221057946</v>
      </c>
      <c r="R35" s="2"/>
    </row>
    <row r="36" spans="2:18" ht="25.5" customHeight="1" x14ac:dyDescent="0.35">
      <c r="B36" s="188" t="s">
        <v>141</v>
      </c>
      <c r="C36" s="186">
        <f>IFERROR('APPENDIX 13'!C36/'APPENDIX 13'!C$45*100,"")</f>
        <v>0</v>
      </c>
      <c r="D36" s="186">
        <f>IFERROR('APPENDIX 13'!D36/'APPENDIX 13'!D$45*100,"")</f>
        <v>0</v>
      </c>
      <c r="E36" s="186">
        <f>IFERROR('APPENDIX 13'!E36/'APPENDIX 13'!E$45*100,"")</f>
        <v>0</v>
      </c>
      <c r="F36" s="186">
        <f>IFERROR('APPENDIX 13'!F36/'APPENDIX 13'!F$45*100,"")</f>
        <v>0</v>
      </c>
      <c r="G36" s="186">
        <f>IFERROR('APPENDIX 13'!G36/'APPENDIX 13'!G$45*100,"")</f>
        <v>0</v>
      </c>
      <c r="H36" s="186">
        <f>IFERROR('APPENDIX 13'!H36/'APPENDIX 13'!H$45*100,"")</f>
        <v>0</v>
      </c>
      <c r="I36" s="186">
        <f>IFERROR('APPENDIX 13'!I36/'APPENDIX 13'!I$45*100,"")</f>
        <v>0</v>
      </c>
      <c r="J36" s="186">
        <f>IFERROR('APPENDIX 13'!J36/'APPENDIX 13'!J$45*100,"")</f>
        <v>0</v>
      </c>
      <c r="K36" s="186">
        <f>IFERROR('APPENDIX 13'!K36/'APPENDIX 13'!K$45*100,"")</f>
        <v>0</v>
      </c>
      <c r="L36" s="186">
        <f>IFERROR('APPENDIX 13'!L36/'APPENDIX 13'!L$45*100,"")</f>
        <v>0</v>
      </c>
      <c r="M36" s="186">
        <f>IFERROR('APPENDIX 13'!M36/'APPENDIX 13'!M$45*100,"")</f>
        <v>0</v>
      </c>
      <c r="N36" s="186">
        <f>IFERROR('APPENDIX 13'!N36/'APPENDIX 13'!N$45*100,"")</f>
        <v>0</v>
      </c>
      <c r="O36" s="186">
        <f>IFERROR('APPENDIX 13'!O36/'APPENDIX 13'!O$45*100,"")</f>
        <v>0</v>
      </c>
      <c r="P36" s="186">
        <f>IFERROR('APPENDIX 13'!P36/'APPENDIX 13'!P$45*100,"")</f>
        <v>0</v>
      </c>
      <c r="Q36" s="187">
        <f>IFERROR('APPENDIX 13'!Q36/'APPENDIX 13'!Q$45*100,"")</f>
        <v>0</v>
      </c>
      <c r="R36" s="2"/>
    </row>
    <row r="37" spans="2:18" ht="25.5" customHeight="1" x14ac:dyDescent="0.35">
      <c r="B37" s="188" t="s">
        <v>152</v>
      </c>
      <c r="C37" s="186">
        <f>IFERROR('APPENDIX 13'!C37/'APPENDIX 13'!C$45*100,"")</f>
        <v>0</v>
      </c>
      <c r="D37" s="186">
        <f>IFERROR('APPENDIX 13'!D37/'APPENDIX 13'!D$45*100,"")</f>
        <v>3.1621228115262983</v>
      </c>
      <c r="E37" s="186">
        <f>IFERROR('APPENDIX 13'!E37/'APPENDIX 13'!E$45*100,"")</f>
        <v>2.0619352135128288</v>
      </c>
      <c r="F37" s="186">
        <f>IFERROR('APPENDIX 13'!F37/'APPENDIX 13'!F$45*100,"")</f>
        <v>4.1823335494461844</v>
      </c>
      <c r="G37" s="186">
        <f>IFERROR('APPENDIX 13'!G37/'APPENDIX 13'!G$45*100,"")</f>
        <v>5.1673297498549928</v>
      </c>
      <c r="H37" s="186">
        <f>IFERROR('APPENDIX 13'!H37/'APPENDIX 13'!H$45*100,"")</f>
        <v>1.4490961018473365</v>
      </c>
      <c r="I37" s="186">
        <f>IFERROR('APPENDIX 13'!I37/'APPENDIX 13'!I$45*100,"")</f>
        <v>3.9553978005012715</v>
      </c>
      <c r="J37" s="186">
        <f>IFERROR('APPENDIX 13'!J37/'APPENDIX 13'!J$45*100,"")</f>
        <v>5.9248676610040629</v>
      </c>
      <c r="K37" s="186">
        <f>IFERROR('APPENDIX 13'!K37/'APPENDIX 13'!K$45*100,"")</f>
        <v>9.3723271901279723</v>
      </c>
      <c r="L37" s="186">
        <f>IFERROR('APPENDIX 13'!L37/'APPENDIX 13'!L$45*100,"")</f>
        <v>0.36483954004613522</v>
      </c>
      <c r="M37" s="186">
        <f>IFERROR('APPENDIX 13'!M37/'APPENDIX 13'!M$45*100,"")</f>
        <v>4.1312445733830154</v>
      </c>
      <c r="N37" s="186">
        <f>IFERROR('APPENDIX 13'!N37/'APPENDIX 13'!N$45*100,"")</f>
        <v>2.7087298846906029</v>
      </c>
      <c r="O37" s="186">
        <f>IFERROR('APPENDIX 13'!O37/'APPENDIX 13'!O$45*100,"")</f>
        <v>1.6936323894954999</v>
      </c>
      <c r="P37" s="186">
        <f>IFERROR('APPENDIX 13'!P37/'APPENDIX 13'!P$45*100,"")</f>
        <v>1.5505507841064472</v>
      </c>
      <c r="Q37" s="187">
        <f>IFERROR('APPENDIX 13'!Q37/'APPENDIX 13'!Q$45*100,"")</f>
        <v>3.2044750085181875</v>
      </c>
      <c r="R37" s="2"/>
    </row>
    <row r="38" spans="2:18" ht="25.5" customHeight="1" x14ac:dyDescent="0.35">
      <c r="B38" s="188" t="s">
        <v>38</v>
      </c>
      <c r="C38" s="186">
        <f>IFERROR('APPENDIX 13'!C38/'APPENDIX 13'!C$45*100,"")</f>
        <v>0</v>
      </c>
      <c r="D38" s="186">
        <f>IFERROR('APPENDIX 13'!D38/'APPENDIX 13'!D$45*100,"")</f>
        <v>0</v>
      </c>
      <c r="E38" s="186">
        <f>IFERROR('APPENDIX 13'!E38/'APPENDIX 13'!E$45*100,"")</f>
        <v>0</v>
      </c>
      <c r="F38" s="186">
        <f>IFERROR('APPENDIX 13'!F38/'APPENDIX 13'!F$45*100,"")</f>
        <v>0</v>
      </c>
      <c r="G38" s="186">
        <f>IFERROR('APPENDIX 13'!G38/'APPENDIX 13'!G$45*100,"")</f>
        <v>0</v>
      </c>
      <c r="H38" s="186">
        <f>IFERROR('APPENDIX 13'!H38/'APPENDIX 13'!H$45*100,"")</f>
        <v>0</v>
      </c>
      <c r="I38" s="186">
        <f>IFERROR('APPENDIX 13'!I38/'APPENDIX 13'!I$45*100,"")</f>
        <v>0</v>
      </c>
      <c r="J38" s="186">
        <f>IFERROR('APPENDIX 13'!J38/'APPENDIX 13'!J$45*100,"")</f>
        <v>0</v>
      </c>
      <c r="K38" s="186">
        <f>IFERROR('APPENDIX 13'!K38/'APPENDIX 13'!K$45*100,"")</f>
        <v>0</v>
      </c>
      <c r="L38" s="186">
        <f>IFERROR('APPENDIX 13'!L38/'APPENDIX 13'!L$45*100,"")</f>
        <v>0</v>
      </c>
      <c r="M38" s="186">
        <f>IFERROR('APPENDIX 13'!M38/'APPENDIX 13'!M$45*100,"")</f>
        <v>0</v>
      </c>
      <c r="N38" s="186">
        <f>IFERROR('APPENDIX 13'!N38/'APPENDIX 13'!N$45*100,"")</f>
        <v>0</v>
      </c>
      <c r="O38" s="186">
        <f>IFERROR('APPENDIX 13'!O38/'APPENDIX 13'!O$45*100,"")</f>
        <v>0</v>
      </c>
      <c r="P38" s="186">
        <f>IFERROR('APPENDIX 13'!P38/'APPENDIX 13'!P$45*100,"")</f>
        <v>0</v>
      </c>
      <c r="Q38" s="187">
        <f>IFERROR('APPENDIX 13'!Q38/'APPENDIX 13'!Q$45*100,"")</f>
        <v>0</v>
      </c>
      <c r="R38" s="2"/>
    </row>
    <row r="39" spans="2:18" ht="25.5" customHeight="1" x14ac:dyDescent="0.35">
      <c r="B39" s="188" t="s">
        <v>39</v>
      </c>
      <c r="C39" s="186">
        <f>IFERROR('APPENDIX 13'!C39/'APPENDIX 13'!C$45*100,"")</f>
        <v>0</v>
      </c>
      <c r="D39" s="186">
        <f>IFERROR('APPENDIX 13'!D39/'APPENDIX 13'!D$45*100,"")</f>
        <v>1.8815086052177163</v>
      </c>
      <c r="E39" s="186">
        <f>IFERROR('APPENDIX 13'!E39/'APPENDIX 13'!E$45*100,"")</f>
        <v>3.8426363097100449</v>
      </c>
      <c r="F39" s="186">
        <f>IFERROR('APPENDIX 13'!F39/'APPENDIX 13'!F$45*100,"")</f>
        <v>2.5052348986779416</v>
      </c>
      <c r="G39" s="186">
        <f>IFERROR('APPENDIX 13'!G39/'APPENDIX 13'!G$45*100,"")</f>
        <v>0.74738168129534888</v>
      </c>
      <c r="H39" s="186">
        <f>IFERROR('APPENDIX 13'!H39/'APPENDIX 13'!H$45*100,"")</f>
        <v>3.9682435078946825</v>
      </c>
      <c r="I39" s="186">
        <f>IFERROR('APPENDIX 13'!I39/'APPENDIX 13'!I$45*100,"")</f>
        <v>0.84709956793581154</v>
      </c>
      <c r="J39" s="186">
        <f>IFERROR('APPENDIX 13'!J39/'APPENDIX 13'!J$45*100,"")</f>
        <v>0.81972137187205829</v>
      </c>
      <c r="K39" s="186">
        <f>IFERROR('APPENDIX 13'!K39/'APPENDIX 13'!K$45*100,"")</f>
        <v>0</v>
      </c>
      <c r="L39" s="186">
        <f>IFERROR('APPENDIX 13'!L39/'APPENDIX 13'!L$45*100,"")</f>
        <v>0.50183742508223417</v>
      </c>
      <c r="M39" s="186">
        <f>IFERROR('APPENDIX 13'!M39/'APPENDIX 13'!M$45*100,"")</f>
        <v>2.4060644531962527</v>
      </c>
      <c r="N39" s="186">
        <f>IFERROR('APPENDIX 13'!N39/'APPENDIX 13'!N$45*100,"")</f>
        <v>1.385085582553288</v>
      </c>
      <c r="O39" s="186">
        <f>IFERROR('APPENDIX 13'!O39/'APPENDIX 13'!O$45*100,"")</f>
        <v>3.6838423623904097E-2</v>
      </c>
      <c r="P39" s="186">
        <f>IFERROR('APPENDIX 13'!P39/'APPENDIX 13'!P$45*100,"")</f>
        <v>0.60882140934514628</v>
      </c>
      <c r="Q39" s="187">
        <f>IFERROR('APPENDIX 13'!Q39/'APPENDIX 13'!Q$45*100,"")</f>
        <v>0.91299450045666442</v>
      </c>
      <c r="R39" s="2"/>
    </row>
    <row r="40" spans="2:18" ht="25.5" customHeight="1" x14ac:dyDescent="0.35">
      <c r="B40" s="188" t="s">
        <v>40</v>
      </c>
      <c r="C40" s="186">
        <f>IFERROR('APPENDIX 13'!C40/'APPENDIX 13'!C$45*100,"")</f>
        <v>0</v>
      </c>
      <c r="D40" s="186">
        <f>IFERROR('APPENDIX 13'!D40/'APPENDIX 13'!D$45*100,"")</f>
        <v>1.1512120368974064</v>
      </c>
      <c r="E40" s="186">
        <f>IFERROR('APPENDIX 13'!E40/'APPENDIX 13'!E$45*100,"")</f>
        <v>1.9713994883563555</v>
      </c>
      <c r="F40" s="186">
        <f>IFERROR('APPENDIX 13'!F40/'APPENDIX 13'!F$45*100,"")</f>
        <v>0.52716583568432196</v>
      </c>
      <c r="G40" s="186">
        <f>IFERROR('APPENDIX 13'!G40/'APPENDIX 13'!G$45*100,"")</f>
        <v>0.65683798595040777</v>
      </c>
      <c r="H40" s="186">
        <f>IFERROR('APPENDIX 13'!H40/'APPENDIX 13'!H$45*100,"")</f>
        <v>0.82388847377355379</v>
      </c>
      <c r="I40" s="186">
        <f>IFERROR('APPENDIX 13'!I40/'APPENDIX 13'!I$45*100,"")</f>
        <v>1.4508292997153287</v>
      </c>
      <c r="J40" s="186">
        <f>IFERROR('APPENDIX 13'!J40/'APPENDIX 13'!J$45*100,"")</f>
        <v>2.2177109151663852</v>
      </c>
      <c r="K40" s="186">
        <f>IFERROR('APPENDIX 13'!K40/'APPENDIX 13'!K$45*100,"")</f>
        <v>0</v>
      </c>
      <c r="L40" s="186">
        <f>IFERROR('APPENDIX 13'!L40/'APPENDIX 13'!L$45*100,"")</f>
        <v>1.5301718945532001</v>
      </c>
      <c r="M40" s="186">
        <f>IFERROR('APPENDIX 13'!M40/'APPENDIX 13'!M$45*100,"")</f>
        <v>1.322593191886299</v>
      </c>
      <c r="N40" s="186">
        <f>IFERROR('APPENDIX 13'!N40/'APPENDIX 13'!N$45*100,"")</f>
        <v>0.84110900423052593</v>
      </c>
      <c r="O40" s="186">
        <f>IFERROR('APPENDIX 13'!O40/'APPENDIX 13'!O$45*100,"")</f>
        <v>1.2735681213906962</v>
      </c>
      <c r="P40" s="186">
        <f>IFERROR('APPENDIX 13'!P40/'APPENDIX 13'!P$45*100,"")</f>
        <v>0.26672393274581291</v>
      </c>
      <c r="Q40" s="187">
        <f>IFERROR('APPENDIX 13'!Q40/'APPENDIX 13'!Q$45*100,"")</f>
        <v>1.2024654345435211</v>
      </c>
      <c r="R40" s="2"/>
    </row>
    <row r="41" spans="2:18" ht="25.5" customHeight="1" x14ac:dyDescent="0.35">
      <c r="B41" s="188" t="s">
        <v>41</v>
      </c>
      <c r="C41" s="186">
        <f>IFERROR('APPENDIX 13'!C41/'APPENDIX 13'!C$45*100,"")</f>
        <v>0</v>
      </c>
      <c r="D41" s="186">
        <f>IFERROR('APPENDIX 13'!D41/'APPENDIX 13'!D$45*100,"")</f>
        <v>1.0400759102754986</v>
      </c>
      <c r="E41" s="186">
        <f>IFERROR('APPENDIX 13'!E41/'APPENDIX 13'!E$45*100,"")</f>
        <v>0.10780759140993643</v>
      </c>
      <c r="F41" s="186">
        <f>IFERROR('APPENDIX 13'!F41/'APPENDIX 13'!F$45*100,"")</f>
        <v>0.39742018928160505</v>
      </c>
      <c r="G41" s="186">
        <f>IFERROR('APPENDIX 13'!G41/'APPENDIX 13'!G$45*100,"")</f>
        <v>0.47391929531578125</v>
      </c>
      <c r="H41" s="186">
        <f>IFERROR('APPENDIX 13'!H41/'APPENDIX 13'!H$45*100,"")</f>
        <v>0.29459107534698176</v>
      </c>
      <c r="I41" s="186">
        <f>IFERROR('APPENDIX 13'!I41/'APPENDIX 13'!I$45*100,"")</f>
        <v>1.7784815888828382</v>
      </c>
      <c r="J41" s="186">
        <f>IFERROR('APPENDIX 13'!J41/'APPENDIX 13'!J$45*100,"")</f>
        <v>1.8140865158165129</v>
      </c>
      <c r="K41" s="186">
        <f>IFERROR('APPENDIX 13'!K41/'APPENDIX 13'!K$45*100,"")</f>
        <v>0</v>
      </c>
      <c r="L41" s="186">
        <f>IFERROR('APPENDIX 13'!L41/'APPENDIX 13'!L$45*100,"")</f>
        <v>0.36077684414506467</v>
      </c>
      <c r="M41" s="186">
        <f>IFERROR('APPENDIX 13'!M41/'APPENDIX 13'!M$45*100,"")</f>
        <v>0.31051333902444089</v>
      </c>
      <c r="N41" s="186">
        <f>IFERROR('APPENDIX 13'!N41/'APPENDIX 13'!N$45*100,"")</f>
        <v>0.27665804409264216</v>
      </c>
      <c r="O41" s="186">
        <f>IFERROR('APPENDIX 13'!O41/'APPENDIX 13'!O$45*100,"")</f>
        <v>0</v>
      </c>
      <c r="P41" s="186">
        <f>IFERROR('APPENDIX 13'!P41/'APPENDIX 13'!P$45*100,"")</f>
        <v>2.3059481555152055</v>
      </c>
      <c r="Q41" s="187">
        <f>IFERROR('APPENDIX 13'!Q41/'APPENDIX 13'!Q$45*100,"")</f>
        <v>0.67072282395155458</v>
      </c>
      <c r="R41" s="2"/>
    </row>
    <row r="42" spans="2:18" ht="25.5" customHeight="1" x14ac:dyDescent="0.35">
      <c r="B42" s="188" t="s">
        <v>42</v>
      </c>
      <c r="C42" s="186">
        <f>IFERROR('APPENDIX 13'!C42/'APPENDIX 13'!C$45*100,"")</f>
        <v>4.9194276954607442E-3</v>
      </c>
      <c r="D42" s="186">
        <f>IFERROR('APPENDIX 13'!D42/'APPENDIX 13'!D$45*100,"")</f>
        <v>2.5036160392847357E-2</v>
      </c>
      <c r="E42" s="186">
        <f>IFERROR('APPENDIX 13'!E42/'APPENDIX 13'!E$45*100,"")</f>
        <v>3.036733861776935E-2</v>
      </c>
      <c r="F42" s="186">
        <f>IFERROR('APPENDIX 13'!F42/'APPENDIX 13'!F$45*100,"")</f>
        <v>3.8734050347684214E-2</v>
      </c>
      <c r="G42" s="186">
        <f>IFERROR('APPENDIX 13'!G42/'APPENDIX 13'!G$45*100,"")</f>
        <v>6.3813759613004062E-2</v>
      </c>
      <c r="H42" s="186">
        <f>IFERROR('APPENDIX 13'!H42/'APPENDIX 13'!H$45*100,"")</f>
        <v>9.4524634363371343E-2</v>
      </c>
      <c r="I42" s="186">
        <f>IFERROR('APPENDIX 13'!I42/'APPENDIX 13'!I$45*100,"")</f>
        <v>2.3061606477993899</v>
      </c>
      <c r="J42" s="186">
        <f>IFERROR('APPENDIX 13'!J42/'APPENDIX 13'!J$45*100,"")</f>
        <v>1.1272764353691098</v>
      </c>
      <c r="K42" s="186">
        <f>IFERROR('APPENDIX 13'!K42/'APPENDIX 13'!K$45*100,"")</f>
        <v>1.2391278557333305</v>
      </c>
      <c r="L42" s="186">
        <f>IFERROR('APPENDIX 13'!L42/'APPENDIX 13'!L$45*100,"")</f>
        <v>0.31452824778287819</v>
      </c>
      <c r="M42" s="186">
        <f>IFERROR('APPENDIX 13'!M42/'APPENDIX 13'!M$45*100,"")</f>
        <v>4.2767494683528959E-2</v>
      </c>
      <c r="N42" s="186">
        <f>IFERROR('APPENDIX 13'!N42/'APPENDIX 13'!N$45*100,"")</f>
        <v>1.8307252827604616E-2</v>
      </c>
      <c r="O42" s="186">
        <f>IFERROR('APPENDIX 13'!O42/'APPENDIX 13'!O$45*100,"")</f>
        <v>0.27765532845803353</v>
      </c>
      <c r="P42" s="186">
        <f>IFERROR('APPENDIX 13'!P42/'APPENDIX 13'!P$45*100,"")</f>
        <v>3.7474956952679883E-2</v>
      </c>
      <c r="Q42" s="187">
        <f>IFERROR('APPENDIX 13'!Q42/'APPENDIX 13'!Q$45*100,"")</f>
        <v>0.62431179932514735</v>
      </c>
      <c r="R42" s="2"/>
    </row>
    <row r="43" spans="2:18" ht="25.5" customHeight="1" x14ac:dyDescent="0.35">
      <c r="B43" s="188" t="s">
        <v>43</v>
      </c>
      <c r="C43" s="186">
        <f>IFERROR('APPENDIX 13'!C43/'APPENDIX 13'!C$45*100,"")</f>
        <v>3.2809664424158056</v>
      </c>
      <c r="D43" s="186">
        <f>IFERROR('APPENDIX 13'!D43/'APPENDIX 13'!D$45*100,"")</f>
        <v>6.1115577323769852</v>
      </c>
      <c r="E43" s="186">
        <f>IFERROR('APPENDIX 13'!E43/'APPENDIX 13'!E$45*100,"")</f>
        <v>12.117913048894954</v>
      </c>
      <c r="F43" s="186">
        <f>IFERROR('APPENDIX 13'!F43/'APPENDIX 13'!F$45*100,"")</f>
        <v>6.0888922641788659</v>
      </c>
      <c r="G43" s="186">
        <f>IFERROR('APPENDIX 13'!G43/'APPENDIX 13'!G$45*100,"")</f>
        <v>3.822486461586899</v>
      </c>
      <c r="H43" s="186">
        <f>IFERROR('APPENDIX 13'!H43/'APPENDIX 13'!H$45*100,"")</f>
        <v>3.5010275371854909</v>
      </c>
      <c r="I43" s="186">
        <f>IFERROR('APPENDIX 13'!I43/'APPENDIX 13'!I$45*100,"")</f>
        <v>4.4237806030832623</v>
      </c>
      <c r="J43" s="186">
        <f>IFERROR('APPENDIX 13'!J43/'APPENDIX 13'!J$45*100,"")</f>
        <v>5.8727853031744015</v>
      </c>
      <c r="K43" s="186">
        <f>IFERROR('APPENDIX 13'!K43/'APPENDIX 13'!K$45*100,"")</f>
        <v>0</v>
      </c>
      <c r="L43" s="186">
        <f>IFERROR('APPENDIX 13'!L43/'APPENDIX 13'!L$45*100,"")</f>
        <v>3.1607774110328646</v>
      </c>
      <c r="M43" s="186">
        <f>IFERROR('APPENDIX 13'!M43/'APPENDIX 13'!M$45*100,"")</f>
        <v>5.071540140549029</v>
      </c>
      <c r="N43" s="186">
        <f>IFERROR('APPENDIX 13'!N43/'APPENDIX 13'!N$45*100,"")</f>
        <v>8.5902544844155315</v>
      </c>
      <c r="O43" s="186">
        <f>IFERROR('APPENDIX 13'!O43/'APPENDIX 13'!O$45*100,"")</f>
        <v>15.236708841672083</v>
      </c>
      <c r="P43" s="186">
        <f>IFERROR('APPENDIX 13'!P43/'APPENDIX 13'!P$45*100,"")</f>
        <v>2.347138021244064</v>
      </c>
      <c r="Q43" s="187">
        <f>IFERROR('APPENDIX 13'!Q43/'APPENDIX 13'!Q$45*100,"")</f>
        <v>8.6808556615486818</v>
      </c>
      <c r="R43" s="2"/>
    </row>
    <row r="44" spans="2:18" ht="25.5" customHeight="1" x14ac:dyDescent="0.35">
      <c r="B44" s="188" t="s">
        <v>44</v>
      </c>
      <c r="C44" s="186">
        <f>IFERROR('APPENDIX 13'!C44/'APPENDIX 13'!C$45*100,"")</f>
        <v>0</v>
      </c>
      <c r="D44" s="186">
        <f>IFERROR('APPENDIX 13'!D44/'APPENDIX 13'!D$45*100,"")</f>
        <v>6.9028650075719112E-3</v>
      </c>
      <c r="E44" s="186">
        <f>IFERROR('APPENDIX 13'!E44/'APPENDIX 13'!E$45*100,"")</f>
        <v>5.6629069683485978E-4</v>
      </c>
      <c r="F44" s="186">
        <f>IFERROR('APPENDIX 13'!F44/'APPENDIX 13'!F$45*100,"")</f>
        <v>1.7319047774506691E-4</v>
      </c>
      <c r="G44" s="186">
        <f>IFERROR('APPENDIX 13'!G44/'APPENDIX 13'!G$45*100,"")</f>
        <v>4.5676846698712067E-2</v>
      </c>
      <c r="H44" s="186">
        <f>IFERROR('APPENDIX 13'!H44/'APPENDIX 13'!H$45*100,"")</f>
        <v>5.0692510384360752E-4</v>
      </c>
      <c r="I44" s="186">
        <f>IFERROR('APPENDIX 13'!I44/'APPENDIX 13'!I$45*100,"")</f>
        <v>1.1520540953078797</v>
      </c>
      <c r="J44" s="186">
        <f>IFERROR('APPENDIX 13'!J44/'APPENDIX 13'!J$45*100,"")</f>
        <v>0.43164259904006969</v>
      </c>
      <c r="K44" s="186">
        <f>IFERROR('APPENDIX 13'!K44/'APPENDIX 13'!K$45*100,"")</f>
        <v>7.5556084208146395</v>
      </c>
      <c r="L44" s="186">
        <f>IFERROR('APPENDIX 13'!L44/'APPENDIX 13'!L$45*100,"")</f>
        <v>8.8812422023402064E-3</v>
      </c>
      <c r="M44" s="186">
        <f>IFERROR('APPENDIX 13'!M44/'APPENDIX 13'!M$45*100,"")</f>
        <v>9.8219311937238428E-4</v>
      </c>
      <c r="N44" s="186">
        <f>IFERROR('APPENDIX 13'!N44/'APPENDIX 13'!N$45*100,"")</f>
        <v>3.6813990331884473E-3</v>
      </c>
      <c r="O44" s="186">
        <f>IFERROR('APPENDIX 13'!O44/'APPENDIX 13'!O$45*100,"")</f>
        <v>0</v>
      </c>
      <c r="P44" s="186">
        <f>IFERROR('APPENDIX 13'!P44/'APPENDIX 13'!P$45*100,"")</f>
        <v>1.5511373486500543E-2</v>
      </c>
      <c r="Q44" s="187">
        <f>IFERROR('APPENDIX 13'!Q44/'APPENDIX 13'!Q$45*100,"")</f>
        <v>0.42676760704862449</v>
      </c>
      <c r="R44" s="2"/>
    </row>
    <row r="45" spans="2:18" ht="25.5" customHeight="1" x14ac:dyDescent="0.35">
      <c r="B45" s="189" t="s">
        <v>45</v>
      </c>
      <c r="C45" s="190">
        <f t="shared" ref="C45:Q45" si="0">SUM(C7:C44)</f>
        <v>99.999999999999986</v>
      </c>
      <c r="D45" s="190">
        <f t="shared" si="0"/>
        <v>100</v>
      </c>
      <c r="E45" s="190">
        <f t="shared" si="0"/>
        <v>99.999999999999986</v>
      </c>
      <c r="F45" s="190">
        <f t="shared" si="0"/>
        <v>99.999999999999986</v>
      </c>
      <c r="G45" s="190">
        <f t="shared" si="0"/>
        <v>99.999999999999986</v>
      </c>
      <c r="H45" s="190">
        <f t="shared" si="0"/>
        <v>100.00000000000001</v>
      </c>
      <c r="I45" s="190">
        <f t="shared" si="0"/>
        <v>100</v>
      </c>
      <c r="J45" s="190">
        <f t="shared" si="0"/>
        <v>99.999999999999986</v>
      </c>
      <c r="K45" s="190">
        <f t="shared" si="0"/>
        <v>100</v>
      </c>
      <c r="L45" s="190">
        <f t="shared" si="0"/>
        <v>100.00000000000003</v>
      </c>
      <c r="M45" s="190">
        <f t="shared" si="0"/>
        <v>99.999999999999986</v>
      </c>
      <c r="N45" s="190">
        <f t="shared" si="0"/>
        <v>100</v>
      </c>
      <c r="O45" s="190">
        <f t="shared" si="0"/>
        <v>100.00000000000003</v>
      </c>
      <c r="P45" s="190">
        <f t="shared" si="0"/>
        <v>100.00000000000003</v>
      </c>
      <c r="Q45" s="190">
        <f t="shared" si="0"/>
        <v>100.00000000000001</v>
      </c>
      <c r="R45" s="2"/>
    </row>
    <row r="46" spans="2:18" ht="25.5" customHeight="1" x14ac:dyDescent="0.35">
      <c r="B46" s="300" t="s">
        <v>46</v>
      </c>
      <c r="C46" s="301"/>
      <c r="D46" s="301"/>
      <c r="E46" s="301"/>
      <c r="F46" s="301"/>
      <c r="G46" s="301"/>
      <c r="H46" s="301"/>
      <c r="I46" s="301"/>
      <c r="J46" s="301"/>
      <c r="K46" s="301"/>
      <c r="L46" s="301"/>
      <c r="M46" s="301"/>
      <c r="N46" s="301"/>
      <c r="O46" s="301"/>
      <c r="P46" s="301"/>
      <c r="Q46" s="302"/>
      <c r="R46" s="2"/>
    </row>
    <row r="47" spans="2:18" ht="25.5" customHeight="1" x14ac:dyDescent="0.35">
      <c r="B47" s="188" t="s">
        <v>47</v>
      </c>
      <c r="C47" s="191">
        <f>IFERROR('APPENDIX 13'!C47/'APPENDIX 13'!C$52*100,"")</f>
        <v>28.831302421269189</v>
      </c>
      <c r="D47" s="191">
        <f>IFERROR('APPENDIX 13'!D47/'APPENDIX 13'!D$52*100,"")</f>
        <v>31.0925298408057</v>
      </c>
      <c r="E47" s="191">
        <f>IFERROR('APPENDIX 13'!E47/'APPENDIX 13'!E$52*100,"")</f>
        <v>1.8303221523200761</v>
      </c>
      <c r="F47" s="191">
        <f>IFERROR('APPENDIX 13'!F47/'APPENDIX 13'!F$52*100,"")</f>
        <v>37.378481008560421</v>
      </c>
      <c r="G47" s="191">
        <f>IFERROR('APPENDIX 13'!G47/'APPENDIX 13'!G$52*100,"")</f>
        <v>34.237518536826492</v>
      </c>
      <c r="H47" s="191">
        <f>IFERROR('APPENDIX 13'!H47/'APPENDIX 13'!H$52*100,"")</f>
        <v>17.665662524929697</v>
      </c>
      <c r="I47" s="191">
        <f>IFERROR('APPENDIX 13'!I47/'APPENDIX 13'!I$52*100,"")</f>
        <v>19.783820329903698</v>
      </c>
      <c r="J47" s="191">
        <f>IFERROR('APPENDIX 13'!J47/'APPENDIX 13'!J$52*100,"")</f>
        <v>11.208606372688315</v>
      </c>
      <c r="K47" s="191" t="str">
        <f>IFERROR('APPENDIX 13'!K47/'APPENDIX 13'!K$52*100,"")</f>
        <v/>
      </c>
      <c r="L47" s="191">
        <f>IFERROR('APPENDIX 13'!L47/'APPENDIX 13'!L$52*100,"")</f>
        <v>8.7687418092020941</v>
      </c>
      <c r="M47" s="191">
        <f>IFERROR('APPENDIX 13'!M47/'APPENDIX 13'!M$52*100,"")</f>
        <v>52.800593118085736</v>
      </c>
      <c r="N47" s="191">
        <f>IFERROR('APPENDIX 13'!N47/'APPENDIX 13'!N$52*100,"")</f>
        <v>74.099791077792801</v>
      </c>
      <c r="O47" s="191">
        <f>IFERROR('APPENDIX 13'!O47/'APPENDIX 13'!O$52*100,"")</f>
        <v>33.351671836373747</v>
      </c>
      <c r="P47" s="191">
        <f>IFERROR('APPENDIX 13'!P47/'APPENDIX 13'!P$52*100,"")</f>
        <v>12.047078570380206</v>
      </c>
      <c r="Q47" s="192">
        <f>IFERROR('APPENDIX 13'!Q47/'APPENDIX 13'!Q$52*100,"")</f>
        <v>22.996774386548285</v>
      </c>
      <c r="R47" s="2"/>
    </row>
    <row r="48" spans="2:18" ht="25.5" customHeight="1" x14ac:dyDescent="0.35">
      <c r="B48" s="188" t="s">
        <v>78</v>
      </c>
      <c r="C48" s="191">
        <f>IFERROR('APPENDIX 13'!C48/'APPENDIX 13'!C$52*100,"")</f>
        <v>-3.670675739832252</v>
      </c>
      <c r="D48" s="191">
        <f>IFERROR('APPENDIX 13'!D48/'APPENDIX 13'!D$52*100,"")</f>
        <v>11.542975606123822</v>
      </c>
      <c r="E48" s="191">
        <f>IFERROR('APPENDIX 13'!E48/'APPENDIX 13'!E$52*100,"")</f>
        <v>0</v>
      </c>
      <c r="F48" s="191">
        <f>IFERROR('APPENDIX 13'!F48/'APPENDIX 13'!F$52*100,"")</f>
        <v>29.988200153878196</v>
      </c>
      <c r="G48" s="191">
        <f>IFERROR('APPENDIX 13'!G48/'APPENDIX 13'!G$52*100,"")</f>
        <v>4.1234140715109575</v>
      </c>
      <c r="H48" s="191">
        <f>IFERROR('APPENDIX 13'!H48/'APPENDIX 13'!H$52*100,"")</f>
        <v>21.000504852424541</v>
      </c>
      <c r="I48" s="191">
        <f>IFERROR('APPENDIX 13'!I48/'APPENDIX 13'!I$52*100,"")</f>
        <v>0</v>
      </c>
      <c r="J48" s="191">
        <f>IFERROR('APPENDIX 13'!J48/'APPENDIX 13'!J$52*100,"")</f>
        <v>32.046424583731593</v>
      </c>
      <c r="K48" s="191" t="str">
        <f>IFERROR('APPENDIX 13'!K48/'APPENDIX 13'!K$52*100,"")</f>
        <v/>
      </c>
      <c r="L48" s="191">
        <f>IFERROR('APPENDIX 13'!L48/'APPENDIX 13'!L$52*100,"")</f>
        <v>6.969263372737414</v>
      </c>
      <c r="M48" s="191">
        <f>IFERROR('APPENDIX 13'!M48/'APPENDIX 13'!M$52*100,"")</f>
        <v>0</v>
      </c>
      <c r="N48" s="191">
        <f>IFERROR('APPENDIX 13'!N48/'APPENDIX 13'!N$52*100,"")</f>
        <v>0</v>
      </c>
      <c r="O48" s="191">
        <f>IFERROR('APPENDIX 13'!O48/'APPENDIX 13'!O$52*100,"")</f>
        <v>14.748872825205838</v>
      </c>
      <c r="P48" s="191">
        <f>IFERROR('APPENDIX 13'!P48/'APPENDIX 13'!P$52*100,"")</f>
        <v>6.2531359545077532</v>
      </c>
      <c r="Q48" s="192">
        <f>IFERROR('APPENDIX 13'!Q48/'APPENDIX 13'!Q$52*100,"")</f>
        <v>13.616847335822005</v>
      </c>
      <c r="R48" s="2"/>
    </row>
    <row r="49" spans="2:18" ht="25.5" customHeight="1" x14ac:dyDescent="0.35">
      <c r="B49" s="181" t="s">
        <v>250</v>
      </c>
      <c r="C49" s="191">
        <f>IFERROR('APPENDIX 13'!C49/'APPENDIX 13'!C$52*100,"")</f>
        <v>4.4231682228200668</v>
      </c>
      <c r="D49" s="191">
        <f>IFERROR('APPENDIX 13'!D49/'APPENDIX 13'!D$52*100,"")</f>
        <v>3.0642745956909154</v>
      </c>
      <c r="E49" s="191">
        <f>IFERROR('APPENDIX 13'!E49/'APPENDIX 13'!E$52*100,"")</f>
        <v>2.0871648579599897</v>
      </c>
      <c r="F49" s="191">
        <f>IFERROR('APPENDIX 13'!F49/'APPENDIX 13'!F$52*100,"")</f>
        <v>9.0927607107748187</v>
      </c>
      <c r="G49" s="191">
        <f>IFERROR('APPENDIX 13'!G49/'APPENDIX 13'!G$52*100,"")</f>
        <v>8.3327448626509426</v>
      </c>
      <c r="H49" s="191">
        <f>IFERROR('APPENDIX 13'!H49/'APPENDIX 13'!H$52*100,"")</f>
        <v>5.7504151472416698</v>
      </c>
      <c r="I49" s="191">
        <f>IFERROR('APPENDIX 13'!I49/'APPENDIX 13'!I$52*100,"")</f>
        <v>18.741927934331308</v>
      </c>
      <c r="J49" s="191">
        <f>IFERROR('APPENDIX 13'!J49/'APPENDIX 13'!J$52*100,"")</f>
        <v>3.3617208152861857</v>
      </c>
      <c r="K49" s="191" t="str">
        <f>IFERROR('APPENDIX 13'!K49/'APPENDIX 13'!K$52*100,"")</f>
        <v/>
      </c>
      <c r="L49" s="191">
        <f>IFERROR('APPENDIX 13'!L49/'APPENDIX 13'!L$52*100,"")</f>
        <v>3.6889729145581693</v>
      </c>
      <c r="M49" s="191">
        <f>IFERROR('APPENDIX 13'!M49/'APPENDIX 13'!M$52*100,"")</f>
        <v>24.639113811801305</v>
      </c>
      <c r="N49" s="191">
        <f>IFERROR('APPENDIX 13'!N49/'APPENDIX 13'!N$52*100,"")</f>
        <v>3.9561151641771035</v>
      </c>
      <c r="O49" s="191">
        <f>IFERROR('APPENDIX 13'!O49/'APPENDIX 13'!O$52*100,"")</f>
        <v>2.1288027494355752</v>
      </c>
      <c r="P49" s="191">
        <f>IFERROR('APPENDIX 13'!P49/'APPENDIX 13'!P$52*100,"")</f>
        <v>0.95642345881702417</v>
      </c>
      <c r="Q49" s="192">
        <f>IFERROR('APPENDIX 13'!Q49/'APPENDIX 13'!Q$52*100,"")</f>
        <v>3.9415581280094383</v>
      </c>
      <c r="R49" s="2"/>
    </row>
    <row r="50" spans="2:18" ht="25.5" customHeight="1" x14ac:dyDescent="0.35">
      <c r="B50" s="188" t="s">
        <v>48</v>
      </c>
      <c r="C50" s="191">
        <f>IFERROR('APPENDIX 13'!C50/'APPENDIX 13'!C$52*100,"")</f>
        <v>42.232156986865007</v>
      </c>
      <c r="D50" s="191">
        <f>IFERROR('APPENDIX 13'!D50/'APPENDIX 13'!D$52*100,"")</f>
        <v>45.807867642626583</v>
      </c>
      <c r="E50" s="191">
        <f>IFERROR('APPENDIX 13'!E50/'APPENDIX 13'!E$52*100,"")</f>
        <v>96.073430857271575</v>
      </c>
      <c r="F50" s="191">
        <f>IFERROR('APPENDIX 13'!F50/'APPENDIX 13'!F$52*100,"")</f>
        <v>7.4766080325280804</v>
      </c>
      <c r="G50" s="191">
        <f>IFERROR('APPENDIX 13'!G50/'APPENDIX 13'!G$52*100,"")</f>
        <v>26.418802815243748</v>
      </c>
      <c r="H50" s="191">
        <f>IFERROR('APPENDIX 13'!H50/'APPENDIX 13'!H$52*100,"")</f>
        <v>49.842077154801942</v>
      </c>
      <c r="I50" s="191">
        <f>IFERROR('APPENDIX 13'!I50/'APPENDIX 13'!I$52*100,"")</f>
        <v>52.347725086029804</v>
      </c>
      <c r="J50" s="191">
        <f>IFERROR('APPENDIX 13'!J50/'APPENDIX 13'!J$52*100,"")</f>
        <v>50.415766103222516</v>
      </c>
      <c r="K50" s="191" t="str">
        <f>IFERROR('APPENDIX 13'!K50/'APPENDIX 13'!K$52*100,"")</f>
        <v/>
      </c>
      <c r="L50" s="191">
        <f>IFERROR('APPENDIX 13'!L50/'APPENDIX 13'!L$52*100,"")</f>
        <v>58.169015948965239</v>
      </c>
      <c r="M50" s="191">
        <f>IFERROR('APPENDIX 13'!M50/'APPENDIX 13'!M$52*100,"")</f>
        <v>17.196063324077979</v>
      </c>
      <c r="N50" s="191">
        <f>IFERROR('APPENDIX 13'!N50/'APPENDIX 13'!N$52*100,"")</f>
        <v>12.785592188320466</v>
      </c>
      <c r="O50" s="191">
        <f>IFERROR('APPENDIX 13'!O50/'APPENDIX 13'!O$52*100,"")</f>
        <v>49.627928477158378</v>
      </c>
      <c r="P50" s="191">
        <f>IFERROR('APPENDIX 13'!P50/'APPENDIX 13'!P$52*100,"")</f>
        <v>79.720998180719732</v>
      </c>
      <c r="Q50" s="192">
        <f>IFERROR('APPENDIX 13'!Q50/'APPENDIX 13'!Q$52*100,"")</f>
        <v>53.179380500614506</v>
      </c>
      <c r="R50" s="2"/>
    </row>
    <row r="51" spans="2:18" ht="25.5" customHeight="1" x14ac:dyDescent="0.35">
      <c r="B51" s="188" t="s">
        <v>251</v>
      </c>
      <c r="C51" s="191">
        <f>IFERROR('APPENDIX 13'!C51/'APPENDIX 13'!C$52*100,"")</f>
        <v>28.184048108877985</v>
      </c>
      <c r="D51" s="191">
        <f>IFERROR('APPENDIX 13'!D51/'APPENDIX 13'!D$52*100,"")</f>
        <v>8.4923523147529814</v>
      </c>
      <c r="E51" s="191">
        <f>IFERROR('APPENDIX 13'!E51/'APPENDIX 13'!E$52*100,"")</f>
        <v>9.0821324483703475E-3</v>
      </c>
      <c r="F51" s="191">
        <f>IFERROR('APPENDIX 13'!F51/'APPENDIX 13'!F$52*100,"")</f>
        <v>16.063950094258487</v>
      </c>
      <c r="G51" s="191">
        <f>IFERROR('APPENDIX 13'!G51/'APPENDIX 13'!G$52*100,"")</f>
        <v>26.887519713767858</v>
      </c>
      <c r="H51" s="191">
        <f>IFERROR('APPENDIX 13'!H51/'APPENDIX 13'!H$52*100,"")</f>
        <v>5.7413403206021512</v>
      </c>
      <c r="I51" s="191">
        <f>IFERROR('APPENDIX 13'!I51/'APPENDIX 13'!I$52*100,"")</f>
        <v>9.1265266497351938</v>
      </c>
      <c r="J51" s="191">
        <f>IFERROR('APPENDIX 13'!J51/'APPENDIX 13'!J$52*100,"")</f>
        <v>2.967482125071399</v>
      </c>
      <c r="K51" s="191" t="str">
        <f>IFERROR('APPENDIX 13'!K51/'APPENDIX 13'!K$52*100,"")</f>
        <v/>
      </c>
      <c r="L51" s="191">
        <f>IFERROR('APPENDIX 13'!L51/'APPENDIX 13'!L$52*100,"")</f>
        <v>22.404005954537084</v>
      </c>
      <c r="M51" s="191">
        <f>IFERROR('APPENDIX 13'!M51/'APPENDIX 13'!M$52*100,"")</f>
        <v>5.3642297460349759</v>
      </c>
      <c r="N51" s="191">
        <f>IFERROR('APPENDIX 13'!N51/'APPENDIX 13'!N$52*100,"")</f>
        <v>9.1585015697096317</v>
      </c>
      <c r="O51" s="191">
        <f>IFERROR('APPENDIX 13'!O51/'APPENDIX 13'!O$52*100,"")</f>
        <v>0.14272411182645864</v>
      </c>
      <c r="P51" s="191">
        <f>IFERROR('APPENDIX 13'!P51/'APPENDIX 13'!P$52*100,"")</f>
        <v>1.0223638355752918</v>
      </c>
      <c r="Q51" s="192">
        <f>IFERROR('APPENDIX 13'!Q51/'APPENDIX 13'!Q$52*100,"")</f>
        <v>6.2654396490057636</v>
      </c>
      <c r="R51" s="2"/>
    </row>
    <row r="52" spans="2:18" ht="25.5" customHeight="1" x14ac:dyDescent="0.35">
      <c r="B52" s="189" t="s">
        <v>209</v>
      </c>
      <c r="C52" s="190">
        <f>SUM(C47:C51)</f>
        <v>100</v>
      </c>
      <c r="D52" s="190">
        <f t="shared" ref="D52:Q52" si="1">SUM(D47:D51)</f>
        <v>100</v>
      </c>
      <c r="E52" s="190">
        <f t="shared" si="1"/>
        <v>100.00000000000001</v>
      </c>
      <c r="F52" s="190">
        <f t="shared" si="1"/>
        <v>100.00000000000001</v>
      </c>
      <c r="G52" s="190">
        <f t="shared" si="1"/>
        <v>100</v>
      </c>
      <c r="H52" s="190">
        <f t="shared" si="1"/>
        <v>100</v>
      </c>
      <c r="I52" s="190">
        <f t="shared" si="1"/>
        <v>100.00000000000001</v>
      </c>
      <c r="J52" s="190">
        <f t="shared" si="1"/>
        <v>100</v>
      </c>
      <c r="K52" s="190">
        <f t="shared" si="1"/>
        <v>0</v>
      </c>
      <c r="L52" s="190">
        <f t="shared" si="1"/>
        <v>100</v>
      </c>
      <c r="M52" s="190">
        <f t="shared" si="1"/>
        <v>100</v>
      </c>
      <c r="N52" s="190">
        <f t="shared" si="1"/>
        <v>100</v>
      </c>
      <c r="O52" s="190">
        <f t="shared" si="1"/>
        <v>99.999999999999986</v>
      </c>
      <c r="P52" s="190">
        <f t="shared" si="1"/>
        <v>100.00000000000001</v>
      </c>
      <c r="Q52" s="190">
        <f t="shared" si="1"/>
        <v>100</v>
      </c>
    </row>
    <row r="53" spans="2:18" ht="18" customHeight="1" x14ac:dyDescent="0.35">
      <c r="B53" s="304" t="s">
        <v>210</v>
      </c>
      <c r="C53" s="304"/>
      <c r="D53" s="304"/>
      <c r="E53" s="304"/>
      <c r="F53" s="304"/>
      <c r="G53" s="304"/>
      <c r="H53" s="304"/>
      <c r="I53" s="304"/>
      <c r="J53" s="304"/>
      <c r="K53" s="304"/>
      <c r="L53" s="304"/>
      <c r="M53" s="304"/>
      <c r="N53" s="304"/>
      <c r="O53" s="304"/>
      <c r="P53" s="304"/>
      <c r="Q53" s="304"/>
    </row>
  </sheetData>
  <sheetProtection algorithmName="SHA-512" hashValue="2ix6+wUGYA6ayKe63pH8ziOYzx5CBHL+aQRn445W7KtlaAoeYmOv3M11tKAUboQ4BnJGopy6nSS0BJqTbrNgBw==" saltValue="qPndGZw1Wsrn8Gs9egTjIw==" spinCount="100000" sheet="1" objects="1" scenarios="1"/>
  <sortState xmlns:xlrd2="http://schemas.microsoft.com/office/spreadsheetml/2017/richdata2" ref="B3:Q44">
    <sortCondition descending="1" ref="Q8:Q44"/>
  </sortState>
  <mergeCells count="20">
    <mergeCell ref="B6:Q6"/>
    <mergeCell ref="B46:Q46"/>
    <mergeCell ref="B53:Q53"/>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Q55"/>
  <sheetViews>
    <sheetView showGridLines="0" zoomScale="80" zoomScaleNormal="80" workbookViewId="0">
      <selection activeCell="B56" sqref="B56"/>
    </sheetView>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305" t="s">
        <v>283</v>
      </c>
      <c r="C3" s="305"/>
      <c r="D3" s="305"/>
      <c r="E3" s="305"/>
      <c r="F3" s="305"/>
      <c r="G3" s="305"/>
      <c r="H3" s="305"/>
      <c r="I3" s="305"/>
      <c r="J3" s="305"/>
      <c r="K3" s="305"/>
      <c r="L3" s="305"/>
      <c r="M3" s="305"/>
      <c r="N3" s="305"/>
      <c r="O3" s="305"/>
      <c r="P3" s="305"/>
      <c r="Q3" s="305"/>
    </row>
    <row r="4" spans="2:17" ht="46.5" x14ac:dyDescent="0.35">
      <c r="B4" s="193" t="s">
        <v>0</v>
      </c>
      <c r="C4" s="194" t="s">
        <v>194</v>
      </c>
      <c r="D4" s="194" t="s">
        <v>195</v>
      </c>
      <c r="E4" s="194" t="s">
        <v>196</v>
      </c>
      <c r="F4" s="194" t="s">
        <v>197</v>
      </c>
      <c r="G4" s="194" t="s">
        <v>198</v>
      </c>
      <c r="H4" s="194" t="s">
        <v>199</v>
      </c>
      <c r="I4" s="194" t="s">
        <v>200</v>
      </c>
      <c r="J4" s="194" t="s">
        <v>201</v>
      </c>
      <c r="K4" s="194" t="s">
        <v>202</v>
      </c>
      <c r="L4" s="194" t="s">
        <v>203</v>
      </c>
      <c r="M4" s="194" t="s">
        <v>204</v>
      </c>
      <c r="N4" s="194" t="s">
        <v>205</v>
      </c>
      <c r="O4" s="194" t="s">
        <v>206</v>
      </c>
      <c r="P4" s="194" t="s">
        <v>207</v>
      </c>
      <c r="Q4" s="194" t="s">
        <v>208</v>
      </c>
    </row>
    <row r="5" spans="2:17" ht="28.5" customHeight="1" x14ac:dyDescent="0.35">
      <c r="B5" s="306" t="s">
        <v>16</v>
      </c>
      <c r="C5" s="306"/>
      <c r="D5" s="306"/>
      <c r="E5" s="306"/>
      <c r="F5" s="306"/>
      <c r="G5" s="306"/>
      <c r="H5" s="306"/>
      <c r="I5" s="306"/>
      <c r="J5" s="306"/>
      <c r="K5" s="306"/>
      <c r="L5" s="306"/>
      <c r="M5" s="306"/>
      <c r="N5" s="306"/>
      <c r="O5" s="306"/>
      <c r="P5" s="306"/>
      <c r="Q5" s="306"/>
    </row>
    <row r="6" spans="2:17" ht="28.5" customHeight="1" x14ac:dyDescent="0.35">
      <c r="B6" s="195" t="s">
        <v>17</v>
      </c>
      <c r="C6" s="196">
        <v>0</v>
      </c>
      <c r="D6" s="196">
        <v>103</v>
      </c>
      <c r="E6" s="196">
        <v>351</v>
      </c>
      <c r="F6" s="196">
        <v>0</v>
      </c>
      <c r="G6" s="196">
        <v>53</v>
      </c>
      <c r="H6" s="196">
        <v>0</v>
      </c>
      <c r="I6" s="196">
        <v>0</v>
      </c>
      <c r="J6" s="196">
        <v>0</v>
      </c>
      <c r="K6" s="196">
        <v>0</v>
      </c>
      <c r="L6" s="196">
        <v>6204</v>
      </c>
      <c r="M6" s="196">
        <v>0</v>
      </c>
      <c r="N6" s="196">
        <v>3931</v>
      </c>
      <c r="O6" s="196">
        <v>2132501</v>
      </c>
      <c r="P6" s="196">
        <v>2190</v>
      </c>
      <c r="Q6" s="197">
        <v>2145333</v>
      </c>
    </row>
    <row r="7" spans="2:17" ht="28.5" customHeight="1" x14ac:dyDescent="0.35">
      <c r="B7" s="195" t="s">
        <v>18</v>
      </c>
      <c r="C7" s="196">
        <v>0</v>
      </c>
      <c r="D7" s="196">
        <v>1209</v>
      </c>
      <c r="E7" s="196">
        <v>1075</v>
      </c>
      <c r="F7" s="196">
        <v>150</v>
      </c>
      <c r="G7" s="196">
        <v>0</v>
      </c>
      <c r="H7" s="196">
        <v>0</v>
      </c>
      <c r="I7" s="196">
        <v>63383</v>
      </c>
      <c r="J7" s="196">
        <v>292602</v>
      </c>
      <c r="K7" s="196">
        <v>-588</v>
      </c>
      <c r="L7" s="196">
        <v>1124</v>
      </c>
      <c r="M7" s="196">
        <v>-1534</v>
      </c>
      <c r="N7" s="196">
        <v>1461</v>
      </c>
      <c r="O7" s="196">
        <v>0</v>
      </c>
      <c r="P7" s="196">
        <v>835</v>
      </c>
      <c r="Q7" s="197">
        <v>359715</v>
      </c>
    </row>
    <row r="8" spans="2:17" ht="28.5" customHeight="1" x14ac:dyDescent="0.35">
      <c r="B8" s="195" t="s">
        <v>19</v>
      </c>
      <c r="C8" s="198">
        <v>0</v>
      </c>
      <c r="D8" s="198">
        <v>742</v>
      </c>
      <c r="E8" s="198">
        <v>10576</v>
      </c>
      <c r="F8" s="198">
        <v>28990</v>
      </c>
      <c r="G8" s="198">
        <v>74591</v>
      </c>
      <c r="H8" s="198">
        <v>-1238</v>
      </c>
      <c r="I8" s="198">
        <v>180002</v>
      </c>
      <c r="J8" s="198">
        <v>90240</v>
      </c>
      <c r="K8" s="198">
        <v>0</v>
      </c>
      <c r="L8" s="198">
        <v>20762</v>
      </c>
      <c r="M8" s="198">
        <v>1500</v>
      </c>
      <c r="N8" s="198">
        <v>31938</v>
      </c>
      <c r="O8" s="198">
        <v>0</v>
      </c>
      <c r="P8" s="198">
        <v>0</v>
      </c>
      <c r="Q8" s="197">
        <v>438103</v>
      </c>
    </row>
    <row r="9" spans="2:17" ht="28.5" customHeight="1" x14ac:dyDescent="0.35">
      <c r="B9" s="195" t="s">
        <v>142</v>
      </c>
      <c r="C9" s="198">
        <v>172</v>
      </c>
      <c r="D9" s="198">
        <v>6272</v>
      </c>
      <c r="E9" s="198">
        <v>8442</v>
      </c>
      <c r="F9" s="198">
        <v>23951</v>
      </c>
      <c r="G9" s="198">
        <v>0</v>
      </c>
      <c r="H9" s="198">
        <v>21160</v>
      </c>
      <c r="I9" s="198">
        <v>114333</v>
      </c>
      <c r="J9" s="198">
        <v>36753</v>
      </c>
      <c r="K9" s="198">
        <v>0</v>
      </c>
      <c r="L9" s="198">
        <v>0</v>
      </c>
      <c r="M9" s="198">
        <v>213</v>
      </c>
      <c r="N9" s="198">
        <v>7966</v>
      </c>
      <c r="O9" s="198">
        <v>7019</v>
      </c>
      <c r="P9" s="198">
        <v>0</v>
      </c>
      <c r="Q9" s="197">
        <v>226281</v>
      </c>
    </row>
    <row r="10" spans="2:17" ht="28.5" customHeight="1" x14ac:dyDescent="0.35">
      <c r="B10" s="195" t="s">
        <v>20</v>
      </c>
      <c r="C10" s="198">
        <v>0</v>
      </c>
      <c r="D10" s="198">
        <v>29129</v>
      </c>
      <c r="E10" s="198">
        <v>10329</v>
      </c>
      <c r="F10" s="198">
        <v>43587</v>
      </c>
      <c r="G10" s="198">
        <v>37329</v>
      </c>
      <c r="H10" s="198">
        <v>44093</v>
      </c>
      <c r="I10" s="198">
        <v>950351</v>
      </c>
      <c r="J10" s="198">
        <v>780024</v>
      </c>
      <c r="K10" s="198">
        <v>0</v>
      </c>
      <c r="L10" s="198">
        <v>46277</v>
      </c>
      <c r="M10" s="198">
        <v>39639</v>
      </c>
      <c r="N10" s="198">
        <v>142422</v>
      </c>
      <c r="O10" s="198">
        <v>1422095</v>
      </c>
      <c r="P10" s="198">
        <v>28409</v>
      </c>
      <c r="Q10" s="197">
        <v>3573685</v>
      </c>
    </row>
    <row r="11" spans="2:17" ht="28.5" customHeight="1" x14ac:dyDescent="0.35">
      <c r="B11" s="195" t="s">
        <v>137</v>
      </c>
      <c r="C11" s="198">
        <v>0</v>
      </c>
      <c r="D11" s="198">
        <v>36437</v>
      </c>
      <c r="E11" s="198">
        <v>28496</v>
      </c>
      <c r="F11" s="198">
        <v>56951</v>
      </c>
      <c r="G11" s="198">
        <v>14716</v>
      </c>
      <c r="H11" s="198">
        <v>14307</v>
      </c>
      <c r="I11" s="198">
        <v>660498</v>
      </c>
      <c r="J11" s="198">
        <v>543968</v>
      </c>
      <c r="K11" s="198">
        <v>0</v>
      </c>
      <c r="L11" s="198">
        <v>16329</v>
      </c>
      <c r="M11" s="198">
        <v>15131</v>
      </c>
      <c r="N11" s="198">
        <v>94022</v>
      </c>
      <c r="O11" s="198">
        <v>1144638</v>
      </c>
      <c r="P11" s="198">
        <v>496397</v>
      </c>
      <c r="Q11" s="197">
        <v>3121889</v>
      </c>
    </row>
    <row r="12" spans="2:17" ht="28.5" customHeight="1" x14ac:dyDescent="0.35">
      <c r="B12" s="195" t="s">
        <v>21</v>
      </c>
      <c r="C12" s="198">
        <v>0</v>
      </c>
      <c r="D12" s="198">
        <v>-74578</v>
      </c>
      <c r="E12" s="198">
        <v>61744</v>
      </c>
      <c r="F12" s="198">
        <v>50446</v>
      </c>
      <c r="G12" s="198">
        <v>13889</v>
      </c>
      <c r="H12" s="198">
        <v>20205</v>
      </c>
      <c r="I12" s="198">
        <v>1193207</v>
      </c>
      <c r="J12" s="198">
        <v>998041</v>
      </c>
      <c r="K12" s="198">
        <v>0</v>
      </c>
      <c r="L12" s="198">
        <v>33757</v>
      </c>
      <c r="M12" s="198">
        <v>48412</v>
      </c>
      <c r="N12" s="198">
        <v>98228</v>
      </c>
      <c r="O12" s="198">
        <v>2116265</v>
      </c>
      <c r="P12" s="198">
        <v>11340</v>
      </c>
      <c r="Q12" s="197">
        <v>4570954</v>
      </c>
    </row>
    <row r="13" spans="2:17" ht="28.5" customHeight="1" x14ac:dyDescent="0.35">
      <c r="B13" s="195" t="s">
        <v>22</v>
      </c>
      <c r="C13" s="198">
        <v>0</v>
      </c>
      <c r="D13" s="198">
        <v>1419</v>
      </c>
      <c r="E13" s="198">
        <v>-10</v>
      </c>
      <c r="F13" s="198">
        <v>5176</v>
      </c>
      <c r="G13" s="198">
        <v>7582</v>
      </c>
      <c r="H13" s="198">
        <v>71</v>
      </c>
      <c r="I13" s="198">
        <v>149207</v>
      </c>
      <c r="J13" s="198">
        <v>75985</v>
      </c>
      <c r="K13" s="198">
        <v>0</v>
      </c>
      <c r="L13" s="198">
        <v>0</v>
      </c>
      <c r="M13" s="198">
        <v>31</v>
      </c>
      <c r="N13" s="198">
        <v>0</v>
      </c>
      <c r="O13" s="198">
        <v>2348</v>
      </c>
      <c r="P13" s="198">
        <v>4594</v>
      </c>
      <c r="Q13" s="197">
        <v>246403</v>
      </c>
    </row>
    <row r="14" spans="2:17" ht="28.5" customHeight="1" x14ac:dyDescent="0.35">
      <c r="B14" s="195" t="s">
        <v>23</v>
      </c>
      <c r="C14" s="198">
        <v>0</v>
      </c>
      <c r="D14" s="198">
        <v>0</v>
      </c>
      <c r="E14" s="198">
        <v>0</v>
      </c>
      <c r="F14" s="198">
        <v>0</v>
      </c>
      <c r="G14" s="198">
        <v>0</v>
      </c>
      <c r="H14" s="198">
        <v>0</v>
      </c>
      <c r="I14" s="198">
        <v>84261</v>
      </c>
      <c r="J14" s="198">
        <v>43152</v>
      </c>
      <c r="K14" s="198">
        <v>966177</v>
      </c>
      <c r="L14" s="198">
        <v>0</v>
      </c>
      <c r="M14" s="198">
        <v>0</v>
      </c>
      <c r="N14" s="198">
        <v>0</v>
      </c>
      <c r="O14" s="198">
        <v>0</v>
      </c>
      <c r="P14" s="198">
        <v>0</v>
      </c>
      <c r="Q14" s="197">
        <v>1093590</v>
      </c>
    </row>
    <row r="15" spans="2:17" ht="28.5" customHeight="1" x14ac:dyDescent="0.35">
      <c r="B15" s="195" t="s">
        <v>24</v>
      </c>
      <c r="C15" s="198">
        <v>0</v>
      </c>
      <c r="D15" s="198">
        <v>6266</v>
      </c>
      <c r="E15" s="198">
        <v>1409</v>
      </c>
      <c r="F15" s="198">
        <v>13024</v>
      </c>
      <c r="G15" s="198">
        <v>7797</v>
      </c>
      <c r="H15" s="198">
        <v>8389</v>
      </c>
      <c r="I15" s="198">
        <v>315250</v>
      </c>
      <c r="J15" s="198">
        <v>191654</v>
      </c>
      <c r="K15" s="198">
        <v>8666</v>
      </c>
      <c r="L15" s="198">
        <v>5699</v>
      </c>
      <c r="M15" s="198">
        <v>7174</v>
      </c>
      <c r="N15" s="198">
        <v>27661</v>
      </c>
      <c r="O15" s="198">
        <v>0</v>
      </c>
      <c r="P15" s="198">
        <v>197</v>
      </c>
      <c r="Q15" s="197">
        <v>593186</v>
      </c>
    </row>
    <row r="16" spans="2:17" ht="28.5" customHeight="1" x14ac:dyDescent="0.35">
      <c r="B16" s="195" t="s">
        <v>25</v>
      </c>
      <c r="C16" s="198">
        <v>0</v>
      </c>
      <c r="D16" s="198">
        <v>13085</v>
      </c>
      <c r="E16" s="198">
        <v>10997</v>
      </c>
      <c r="F16" s="198">
        <v>74920</v>
      </c>
      <c r="G16" s="198">
        <v>12240</v>
      </c>
      <c r="H16" s="198">
        <v>20849</v>
      </c>
      <c r="I16" s="198">
        <v>471339</v>
      </c>
      <c r="J16" s="198">
        <v>305667</v>
      </c>
      <c r="K16" s="198">
        <v>0</v>
      </c>
      <c r="L16" s="198">
        <v>-47153</v>
      </c>
      <c r="M16" s="198">
        <v>11279</v>
      </c>
      <c r="N16" s="198">
        <v>30028</v>
      </c>
      <c r="O16" s="198">
        <v>406257</v>
      </c>
      <c r="P16" s="198">
        <v>-4558</v>
      </c>
      <c r="Q16" s="197">
        <v>1304951</v>
      </c>
    </row>
    <row r="17" spans="2:17" ht="28.5" customHeight="1" x14ac:dyDescent="0.35">
      <c r="B17" s="195" t="s">
        <v>26</v>
      </c>
      <c r="C17" s="198">
        <v>498</v>
      </c>
      <c r="D17" s="198">
        <v>36938</v>
      </c>
      <c r="E17" s="198">
        <v>32810</v>
      </c>
      <c r="F17" s="198">
        <v>36575</v>
      </c>
      <c r="G17" s="198">
        <v>7058</v>
      </c>
      <c r="H17" s="198">
        <v>30545</v>
      </c>
      <c r="I17" s="198">
        <v>740096</v>
      </c>
      <c r="J17" s="198">
        <v>432316</v>
      </c>
      <c r="K17" s="198">
        <v>77101</v>
      </c>
      <c r="L17" s="198">
        <v>729</v>
      </c>
      <c r="M17" s="198">
        <v>148144</v>
      </c>
      <c r="N17" s="198">
        <v>322966</v>
      </c>
      <c r="O17" s="198">
        <v>389915</v>
      </c>
      <c r="P17" s="198">
        <v>3200</v>
      </c>
      <c r="Q17" s="197">
        <v>2258890</v>
      </c>
    </row>
    <row r="18" spans="2:17" ht="28.5" customHeight="1" x14ac:dyDescent="0.35">
      <c r="B18" s="195" t="s">
        <v>27</v>
      </c>
      <c r="C18" s="198">
        <v>0</v>
      </c>
      <c r="D18" s="198">
        <v>38713</v>
      </c>
      <c r="E18" s="198">
        <v>11242</v>
      </c>
      <c r="F18" s="198">
        <v>66833</v>
      </c>
      <c r="G18" s="198">
        <v>20531</v>
      </c>
      <c r="H18" s="198">
        <v>24821</v>
      </c>
      <c r="I18" s="198">
        <v>830129</v>
      </c>
      <c r="J18" s="198">
        <v>923767</v>
      </c>
      <c r="K18" s="198">
        <v>0</v>
      </c>
      <c r="L18" s="198">
        <v>8204</v>
      </c>
      <c r="M18" s="198">
        <v>78903</v>
      </c>
      <c r="N18" s="198">
        <v>107216</v>
      </c>
      <c r="O18" s="198">
        <v>0</v>
      </c>
      <c r="P18" s="198">
        <v>144</v>
      </c>
      <c r="Q18" s="197">
        <v>2110503</v>
      </c>
    </row>
    <row r="19" spans="2:17" ht="28.5" customHeight="1" x14ac:dyDescent="0.35">
      <c r="B19" s="195" t="s">
        <v>28</v>
      </c>
      <c r="C19" s="198">
        <v>0</v>
      </c>
      <c r="D19" s="198">
        <v>8103</v>
      </c>
      <c r="E19" s="198">
        <v>20688</v>
      </c>
      <c r="F19" s="198">
        <v>42355</v>
      </c>
      <c r="G19" s="198">
        <v>18405</v>
      </c>
      <c r="H19" s="198">
        <v>2519</v>
      </c>
      <c r="I19" s="198">
        <v>400341</v>
      </c>
      <c r="J19" s="198">
        <v>256874</v>
      </c>
      <c r="K19" s="198">
        <v>0</v>
      </c>
      <c r="L19" s="198">
        <v>40432</v>
      </c>
      <c r="M19" s="198">
        <v>13518</v>
      </c>
      <c r="N19" s="198">
        <v>65078</v>
      </c>
      <c r="O19" s="198">
        <v>434458</v>
      </c>
      <c r="P19" s="198">
        <v>-23308</v>
      </c>
      <c r="Q19" s="197">
        <v>1279463</v>
      </c>
    </row>
    <row r="20" spans="2:17" ht="28.5" customHeight="1" x14ac:dyDescent="0.35">
      <c r="B20" s="195" t="s">
        <v>29</v>
      </c>
      <c r="C20" s="198">
        <v>7688</v>
      </c>
      <c r="D20" s="198">
        <v>28550</v>
      </c>
      <c r="E20" s="198">
        <v>8558</v>
      </c>
      <c r="F20" s="198">
        <v>58963</v>
      </c>
      <c r="G20" s="198">
        <v>6382</v>
      </c>
      <c r="H20" s="198">
        <v>36647</v>
      </c>
      <c r="I20" s="198">
        <v>577286</v>
      </c>
      <c r="J20" s="198">
        <v>175266</v>
      </c>
      <c r="K20" s="198">
        <v>0</v>
      </c>
      <c r="L20" s="198">
        <v>25184</v>
      </c>
      <c r="M20" s="198">
        <v>56460</v>
      </c>
      <c r="N20" s="198">
        <v>51969</v>
      </c>
      <c r="O20" s="198">
        <v>42533</v>
      </c>
      <c r="P20" s="198">
        <v>598</v>
      </c>
      <c r="Q20" s="197">
        <v>1076083</v>
      </c>
    </row>
    <row r="21" spans="2:17" ht="28.5" customHeight="1" x14ac:dyDescent="0.35">
      <c r="B21" s="195" t="s">
        <v>30</v>
      </c>
      <c r="C21" s="198">
        <v>0</v>
      </c>
      <c r="D21" s="198">
        <v>32293</v>
      </c>
      <c r="E21" s="198">
        <v>13974</v>
      </c>
      <c r="F21" s="198">
        <v>37552</v>
      </c>
      <c r="G21" s="198">
        <v>3272</v>
      </c>
      <c r="H21" s="198">
        <v>33420</v>
      </c>
      <c r="I21" s="198">
        <v>176562</v>
      </c>
      <c r="J21" s="198">
        <v>114650</v>
      </c>
      <c r="K21" s="198">
        <v>0</v>
      </c>
      <c r="L21" s="198">
        <v>-3595</v>
      </c>
      <c r="M21" s="198">
        <v>16054</v>
      </c>
      <c r="N21" s="198">
        <v>39226</v>
      </c>
      <c r="O21" s="198">
        <v>0</v>
      </c>
      <c r="P21" s="198">
        <v>-4348</v>
      </c>
      <c r="Q21" s="197">
        <v>459059</v>
      </c>
    </row>
    <row r="22" spans="2:17" ht="28.5" customHeight="1" x14ac:dyDescent="0.35">
      <c r="B22" s="195" t="s">
        <v>31</v>
      </c>
      <c r="C22" s="198">
        <v>0</v>
      </c>
      <c r="D22" s="198">
        <v>0</v>
      </c>
      <c r="E22" s="198">
        <v>0</v>
      </c>
      <c r="F22" s="198">
        <v>0</v>
      </c>
      <c r="G22" s="198">
        <v>0</v>
      </c>
      <c r="H22" s="198">
        <v>0</v>
      </c>
      <c r="I22" s="198">
        <v>0</v>
      </c>
      <c r="J22" s="198">
        <v>0</v>
      </c>
      <c r="K22" s="198">
        <v>0</v>
      </c>
      <c r="L22" s="198">
        <v>0</v>
      </c>
      <c r="M22" s="198">
        <v>0</v>
      </c>
      <c r="N22" s="198">
        <v>0</v>
      </c>
      <c r="O22" s="198">
        <v>0</v>
      </c>
      <c r="P22" s="198">
        <v>0</v>
      </c>
      <c r="Q22" s="197">
        <v>0</v>
      </c>
    </row>
    <row r="23" spans="2:17" ht="28.5" customHeight="1" x14ac:dyDescent="0.35">
      <c r="B23" s="195" t="s">
        <v>258</v>
      </c>
      <c r="C23" s="198">
        <v>0</v>
      </c>
      <c r="D23" s="198">
        <v>12664</v>
      </c>
      <c r="E23" s="198">
        <v>12655</v>
      </c>
      <c r="F23" s="198">
        <v>51024</v>
      </c>
      <c r="G23" s="198">
        <v>43275</v>
      </c>
      <c r="H23" s="198">
        <v>23885</v>
      </c>
      <c r="I23" s="198">
        <v>581154</v>
      </c>
      <c r="J23" s="198">
        <v>233897</v>
      </c>
      <c r="K23" s="198">
        <v>0</v>
      </c>
      <c r="L23" s="198">
        <v>27636</v>
      </c>
      <c r="M23" s="198">
        <v>13739</v>
      </c>
      <c r="N23" s="198">
        <v>48350</v>
      </c>
      <c r="O23" s="198">
        <v>0</v>
      </c>
      <c r="P23" s="198">
        <v>3571</v>
      </c>
      <c r="Q23" s="197">
        <v>1051849</v>
      </c>
    </row>
    <row r="24" spans="2:17" ht="28.5" customHeight="1" x14ac:dyDescent="0.35">
      <c r="B24" s="195" t="s">
        <v>259</v>
      </c>
      <c r="C24" s="198">
        <v>0</v>
      </c>
      <c r="D24" s="198">
        <v>0</v>
      </c>
      <c r="E24" s="198">
        <v>0</v>
      </c>
      <c r="F24" s="198">
        <v>0</v>
      </c>
      <c r="G24" s="198">
        <v>0</v>
      </c>
      <c r="H24" s="198">
        <v>0</v>
      </c>
      <c r="I24" s="198">
        <v>0</v>
      </c>
      <c r="J24" s="198">
        <v>0</v>
      </c>
      <c r="K24" s="198">
        <v>0</v>
      </c>
      <c r="L24" s="198">
        <v>0</v>
      </c>
      <c r="M24" s="198">
        <v>0</v>
      </c>
      <c r="N24" s="198">
        <v>0</v>
      </c>
      <c r="O24" s="198">
        <v>3973905</v>
      </c>
      <c r="P24" s="198">
        <v>0</v>
      </c>
      <c r="Q24" s="197">
        <v>3973905</v>
      </c>
    </row>
    <row r="25" spans="2:17" ht="28.5" customHeight="1" x14ac:dyDescent="0.35">
      <c r="B25" s="195" t="s">
        <v>33</v>
      </c>
      <c r="C25" s="198">
        <v>0</v>
      </c>
      <c r="D25" s="198">
        <v>10063</v>
      </c>
      <c r="E25" s="198">
        <v>5907</v>
      </c>
      <c r="F25" s="198">
        <v>20367</v>
      </c>
      <c r="G25" s="198">
        <v>3940</v>
      </c>
      <c r="H25" s="198">
        <v>47945</v>
      </c>
      <c r="I25" s="198">
        <v>152159</v>
      </c>
      <c r="J25" s="198">
        <v>262301</v>
      </c>
      <c r="K25" s="198">
        <v>0</v>
      </c>
      <c r="L25" s="198">
        <v>453</v>
      </c>
      <c r="M25" s="198">
        <v>25803</v>
      </c>
      <c r="N25" s="198">
        <v>102963</v>
      </c>
      <c r="O25" s="198">
        <v>23763</v>
      </c>
      <c r="P25" s="198">
        <v>1647</v>
      </c>
      <c r="Q25" s="197">
        <v>657310</v>
      </c>
    </row>
    <row r="26" spans="2:17" ht="28.5" customHeight="1" x14ac:dyDescent="0.35">
      <c r="B26" s="195" t="s">
        <v>34</v>
      </c>
      <c r="C26" s="198">
        <v>0</v>
      </c>
      <c r="D26" s="198">
        <v>-1509</v>
      </c>
      <c r="E26" s="198">
        <v>1665</v>
      </c>
      <c r="F26" s="198">
        <v>10654</v>
      </c>
      <c r="G26" s="198">
        <v>4242</v>
      </c>
      <c r="H26" s="198">
        <v>328</v>
      </c>
      <c r="I26" s="198">
        <v>297878</v>
      </c>
      <c r="J26" s="198">
        <v>224125</v>
      </c>
      <c r="K26" s="198">
        <v>0</v>
      </c>
      <c r="L26" s="198">
        <v>2137</v>
      </c>
      <c r="M26" s="198">
        <v>3133</v>
      </c>
      <c r="N26" s="198">
        <v>7619</v>
      </c>
      <c r="O26" s="198">
        <v>0</v>
      </c>
      <c r="P26" s="198">
        <v>15032</v>
      </c>
      <c r="Q26" s="197">
        <v>565304</v>
      </c>
    </row>
    <row r="27" spans="2:17" ht="28.5" customHeight="1" x14ac:dyDescent="0.35">
      <c r="B27" s="195" t="s">
        <v>35</v>
      </c>
      <c r="C27" s="198">
        <v>0</v>
      </c>
      <c r="D27" s="198">
        <v>1056</v>
      </c>
      <c r="E27" s="198">
        <v>1228</v>
      </c>
      <c r="F27" s="198">
        <v>10004</v>
      </c>
      <c r="G27" s="198">
        <v>18385</v>
      </c>
      <c r="H27" s="198">
        <v>3616</v>
      </c>
      <c r="I27" s="198">
        <v>366325</v>
      </c>
      <c r="J27" s="198">
        <v>590006</v>
      </c>
      <c r="K27" s="198">
        <v>0</v>
      </c>
      <c r="L27" s="198">
        <v>513</v>
      </c>
      <c r="M27" s="198">
        <v>3986</v>
      </c>
      <c r="N27" s="198">
        <v>27353</v>
      </c>
      <c r="O27" s="198">
        <v>1605236</v>
      </c>
      <c r="P27" s="198">
        <v>7214</v>
      </c>
      <c r="Q27" s="197">
        <v>2634922</v>
      </c>
    </row>
    <row r="28" spans="2:17" ht="28.5" customHeight="1" x14ac:dyDescent="0.35">
      <c r="B28" s="195" t="s">
        <v>36</v>
      </c>
      <c r="C28" s="198">
        <v>0</v>
      </c>
      <c r="D28" s="198">
        <v>21783</v>
      </c>
      <c r="E28" s="198">
        <v>6220</v>
      </c>
      <c r="F28" s="198">
        <v>1085</v>
      </c>
      <c r="G28" s="198">
        <v>1403</v>
      </c>
      <c r="H28" s="198">
        <v>36337</v>
      </c>
      <c r="I28" s="198">
        <v>257006</v>
      </c>
      <c r="J28" s="198">
        <v>185093</v>
      </c>
      <c r="K28" s="198">
        <v>0</v>
      </c>
      <c r="L28" s="198">
        <v>1146</v>
      </c>
      <c r="M28" s="198">
        <v>4507</v>
      </c>
      <c r="N28" s="198">
        <v>100158</v>
      </c>
      <c r="O28" s="198">
        <v>0</v>
      </c>
      <c r="P28" s="198">
        <v>1175</v>
      </c>
      <c r="Q28" s="197">
        <v>615913</v>
      </c>
    </row>
    <row r="29" spans="2:17" ht="28.5" customHeight="1" x14ac:dyDescent="0.35">
      <c r="B29" s="195" t="s">
        <v>192</v>
      </c>
      <c r="C29" s="198">
        <v>0</v>
      </c>
      <c r="D29" s="198">
        <v>66656</v>
      </c>
      <c r="E29" s="198">
        <v>4477</v>
      </c>
      <c r="F29" s="198">
        <v>140094</v>
      </c>
      <c r="G29" s="198">
        <v>8</v>
      </c>
      <c r="H29" s="198">
        <v>-6171</v>
      </c>
      <c r="I29" s="198">
        <v>368435</v>
      </c>
      <c r="J29" s="198">
        <v>125638</v>
      </c>
      <c r="K29" s="198">
        <v>0</v>
      </c>
      <c r="L29" s="198">
        <v>1449</v>
      </c>
      <c r="M29" s="198">
        <v>8624</v>
      </c>
      <c r="N29" s="198">
        <v>33984</v>
      </c>
      <c r="O29" s="198">
        <v>0</v>
      </c>
      <c r="P29" s="198">
        <v>-893</v>
      </c>
      <c r="Q29" s="197">
        <v>742299</v>
      </c>
    </row>
    <row r="30" spans="2:17" ht="28.5" customHeight="1" x14ac:dyDescent="0.35">
      <c r="B30" s="195" t="s">
        <v>193</v>
      </c>
      <c r="C30" s="198">
        <v>920</v>
      </c>
      <c r="D30" s="198">
        <v>2889</v>
      </c>
      <c r="E30" s="198">
        <v>7175</v>
      </c>
      <c r="F30" s="198">
        <v>1500</v>
      </c>
      <c r="G30" s="198">
        <v>29533</v>
      </c>
      <c r="H30" s="198">
        <v>8101</v>
      </c>
      <c r="I30" s="198">
        <v>511650</v>
      </c>
      <c r="J30" s="198">
        <v>105908</v>
      </c>
      <c r="K30" s="198">
        <v>0</v>
      </c>
      <c r="L30" s="198">
        <v>778</v>
      </c>
      <c r="M30" s="198">
        <v>11291</v>
      </c>
      <c r="N30" s="198">
        <v>30854</v>
      </c>
      <c r="O30" s="198">
        <v>126447</v>
      </c>
      <c r="P30" s="198">
        <v>2313</v>
      </c>
      <c r="Q30" s="197">
        <v>839358</v>
      </c>
    </row>
    <row r="31" spans="2:17" ht="28.5" customHeight="1" x14ac:dyDescent="0.35">
      <c r="B31" s="195" t="s">
        <v>37</v>
      </c>
      <c r="C31" s="198">
        <v>0</v>
      </c>
      <c r="D31" s="198">
        <v>11609</v>
      </c>
      <c r="E31" s="198">
        <v>26824</v>
      </c>
      <c r="F31" s="198">
        <v>93817</v>
      </c>
      <c r="G31" s="198">
        <v>437</v>
      </c>
      <c r="H31" s="198">
        <v>32761</v>
      </c>
      <c r="I31" s="198">
        <v>498866</v>
      </c>
      <c r="J31" s="198">
        <v>365797</v>
      </c>
      <c r="K31" s="198">
        <v>0</v>
      </c>
      <c r="L31" s="198">
        <v>3333</v>
      </c>
      <c r="M31" s="198">
        <v>21390</v>
      </c>
      <c r="N31" s="198">
        <v>64463</v>
      </c>
      <c r="O31" s="198">
        <v>0</v>
      </c>
      <c r="P31" s="198">
        <v>9641</v>
      </c>
      <c r="Q31" s="197">
        <v>1128936</v>
      </c>
    </row>
    <row r="32" spans="2:17" ht="28.5" customHeight="1" x14ac:dyDescent="0.35">
      <c r="B32" s="195" t="s">
        <v>139</v>
      </c>
      <c r="C32" s="198">
        <v>0</v>
      </c>
      <c r="D32" s="198">
        <v>4749</v>
      </c>
      <c r="E32" s="198">
        <v>1606</v>
      </c>
      <c r="F32" s="198">
        <v>6797</v>
      </c>
      <c r="G32" s="198">
        <v>15274</v>
      </c>
      <c r="H32" s="198">
        <v>-28</v>
      </c>
      <c r="I32" s="198">
        <v>260609</v>
      </c>
      <c r="J32" s="198">
        <v>82539</v>
      </c>
      <c r="K32" s="198">
        <v>0</v>
      </c>
      <c r="L32" s="198">
        <v>684</v>
      </c>
      <c r="M32" s="198">
        <v>3345</v>
      </c>
      <c r="N32" s="198">
        <v>16094</v>
      </c>
      <c r="O32" s="198">
        <v>151227</v>
      </c>
      <c r="P32" s="198">
        <v>-137</v>
      </c>
      <c r="Q32" s="197">
        <v>542759</v>
      </c>
    </row>
    <row r="33" spans="2:17" ht="28.5" customHeight="1" x14ac:dyDescent="0.35">
      <c r="B33" s="195" t="s">
        <v>211</v>
      </c>
      <c r="C33" s="198">
        <v>0</v>
      </c>
      <c r="D33" s="198">
        <v>4334</v>
      </c>
      <c r="E33" s="198">
        <v>975</v>
      </c>
      <c r="F33" s="198">
        <v>3063</v>
      </c>
      <c r="G33" s="198">
        <v>1012</v>
      </c>
      <c r="H33" s="198">
        <v>180</v>
      </c>
      <c r="I33" s="198">
        <v>302484</v>
      </c>
      <c r="J33" s="198">
        <v>78809</v>
      </c>
      <c r="K33" s="198">
        <v>0</v>
      </c>
      <c r="L33" s="198">
        <v>1053</v>
      </c>
      <c r="M33" s="198">
        <v>83</v>
      </c>
      <c r="N33" s="198">
        <v>9592</v>
      </c>
      <c r="O33" s="198">
        <v>0</v>
      </c>
      <c r="P33" s="198">
        <v>10</v>
      </c>
      <c r="Q33" s="197">
        <v>401595</v>
      </c>
    </row>
    <row r="34" spans="2:17" ht="28.5" customHeight="1" x14ac:dyDescent="0.35">
      <c r="B34" s="195" t="s">
        <v>140</v>
      </c>
      <c r="C34" s="198">
        <v>0</v>
      </c>
      <c r="D34" s="198">
        <v>3316</v>
      </c>
      <c r="E34" s="198">
        <v>575</v>
      </c>
      <c r="F34" s="198">
        <v>761</v>
      </c>
      <c r="G34" s="198">
        <v>57</v>
      </c>
      <c r="H34" s="198">
        <v>532</v>
      </c>
      <c r="I34" s="198">
        <v>227851</v>
      </c>
      <c r="J34" s="198">
        <v>73017</v>
      </c>
      <c r="K34" s="198">
        <v>28130</v>
      </c>
      <c r="L34" s="198">
        <v>1018</v>
      </c>
      <c r="M34" s="198">
        <v>1044</v>
      </c>
      <c r="N34" s="198">
        <v>4060</v>
      </c>
      <c r="O34" s="198">
        <v>839768</v>
      </c>
      <c r="P34" s="198">
        <v>0</v>
      </c>
      <c r="Q34" s="197">
        <v>1180130</v>
      </c>
    </row>
    <row r="35" spans="2:17" ht="28.5" customHeight="1" x14ac:dyDescent="0.35">
      <c r="B35" s="195" t="s">
        <v>141</v>
      </c>
      <c r="C35" s="198">
        <v>0</v>
      </c>
      <c r="D35" s="198">
        <v>0</v>
      </c>
      <c r="E35" s="198">
        <v>0</v>
      </c>
      <c r="F35" s="198">
        <v>0</v>
      </c>
      <c r="G35" s="198">
        <v>0</v>
      </c>
      <c r="H35" s="198">
        <v>0</v>
      </c>
      <c r="I35" s="198">
        <v>0</v>
      </c>
      <c r="J35" s="198">
        <v>0</v>
      </c>
      <c r="K35" s="198">
        <v>0</v>
      </c>
      <c r="L35" s="198">
        <v>0</v>
      </c>
      <c r="M35" s="198">
        <v>0</v>
      </c>
      <c r="N35" s="198">
        <v>0</v>
      </c>
      <c r="O35" s="198">
        <v>0</v>
      </c>
      <c r="P35" s="198">
        <v>0</v>
      </c>
      <c r="Q35" s="197">
        <v>0</v>
      </c>
    </row>
    <row r="36" spans="2:17" ht="28.5" customHeight="1" x14ac:dyDescent="0.35">
      <c r="B36" s="195" t="s">
        <v>212</v>
      </c>
      <c r="C36" s="198">
        <v>0</v>
      </c>
      <c r="D36" s="198">
        <v>2930</v>
      </c>
      <c r="E36" s="198">
        <v>8000</v>
      </c>
      <c r="F36" s="198">
        <v>16365</v>
      </c>
      <c r="G36" s="198">
        <v>6257</v>
      </c>
      <c r="H36" s="198">
        <v>3078</v>
      </c>
      <c r="I36" s="198">
        <v>521703</v>
      </c>
      <c r="J36" s="198">
        <v>430803</v>
      </c>
      <c r="K36" s="198">
        <v>116959</v>
      </c>
      <c r="L36" s="198">
        <v>-5488</v>
      </c>
      <c r="M36" s="198">
        <v>3000</v>
      </c>
      <c r="N36" s="198">
        <v>5365</v>
      </c>
      <c r="O36" s="198">
        <v>132056</v>
      </c>
      <c r="P36" s="198">
        <v>64</v>
      </c>
      <c r="Q36" s="197">
        <v>1241092</v>
      </c>
    </row>
    <row r="37" spans="2:17" ht="28.5" customHeight="1" x14ac:dyDescent="0.35">
      <c r="B37" s="195" t="s">
        <v>38</v>
      </c>
      <c r="C37" s="198">
        <v>0</v>
      </c>
      <c r="D37" s="198">
        <v>0</v>
      </c>
      <c r="E37" s="198">
        <v>0</v>
      </c>
      <c r="F37" s="198">
        <v>0</v>
      </c>
      <c r="G37" s="198">
        <v>0</v>
      </c>
      <c r="H37" s="198">
        <v>0</v>
      </c>
      <c r="I37" s="198">
        <v>0</v>
      </c>
      <c r="J37" s="198">
        <v>0</v>
      </c>
      <c r="K37" s="198">
        <v>0</v>
      </c>
      <c r="L37" s="198">
        <v>0</v>
      </c>
      <c r="M37" s="198">
        <v>0</v>
      </c>
      <c r="N37" s="198">
        <v>0</v>
      </c>
      <c r="O37" s="198">
        <v>0</v>
      </c>
      <c r="P37" s="198">
        <v>0</v>
      </c>
      <c r="Q37" s="197">
        <v>0</v>
      </c>
    </row>
    <row r="38" spans="2:17" ht="28.5" customHeight="1" x14ac:dyDescent="0.35">
      <c r="B38" s="195" t="s">
        <v>39</v>
      </c>
      <c r="C38" s="198">
        <v>0</v>
      </c>
      <c r="D38" s="198">
        <v>9006</v>
      </c>
      <c r="E38" s="198">
        <v>4972</v>
      </c>
      <c r="F38" s="198">
        <v>7815</v>
      </c>
      <c r="G38" s="198">
        <v>2217</v>
      </c>
      <c r="H38" s="198">
        <v>18092</v>
      </c>
      <c r="I38" s="198">
        <v>54341</v>
      </c>
      <c r="J38" s="198">
        <v>50213</v>
      </c>
      <c r="K38" s="198">
        <v>0</v>
      </c>
      <c r="L38" s="198">
        <v>874</v>
      </c>
      <c r="M38" s="198">
        <v>12812</v>
      </c>
      <c r="N38" s="198">
        <v>29641</v>
      </c>
      <c r="O38" s="198">
        <v>6721</v>
      </c>
      <c r="P38" s="198">
        <v>412</v>
      </c>
      <c r="Q38" s="197">
        <v>197117</v>
      </c>
    </row>
    <row r="39" spans="2:17" ht="28.5" customHeight="1" x14ac:dyDescent="0.35">
      <c r="B39" s="195" t="s">
        <v>40</v>
      </c>
      <c r="C39" s="198">
        <v>0</v>
      </c>
      <c r="D39" s="198">
        <v>321</v>
      </c>
      <c r="E39" s="198">
        <v>1520</v>
      </c>
      <c r="F39" s="198">
        <v>732</v>
      </c>
      <c r="G39" s="198">
        <v>545</v>
      </c>
      <c r="H39" s="198">
        <v>4341</v>
      </c>
      <c r="I39" s="198">
        <v>312099</v>
      </c>
      <c r="J39" s="198">
        <v>176508</v>
      </c>
      <c r="K39" s="198">
        <v>0</v>
      </c>
      <c r="L39" s="198">
        <v>11199</v>
      </c>
      <c r="M39" s="198">
        <v>2443</v>
      </c>
      <c r="N39" s="198">
        <v>9263</v>
      </c>
      <c r="O39" s="198">
        <v>142560</v>
      </c>
      <c r="P39" s="198">
        <v>0</v>
      </c>
      <c r="Q39" s="197">
        <v>661533</v>
      </c>
    </row>
    <row r="40" spans="2:17" ht="28.5" customHeight="1" x14ac:dyDescent="0.35">
      <c r="B40" s="195" t="s">
        <v>41</v>
      </c>
      <c r="C40" s="198">
        <v>0</v>
      </c>
      <c r="D40" s="198">
        <v>166</v>
      </c>
      <c r="E40" s="198">
        <v>319</v>
      </c>
      <c r="F40" s="198">
        <v>229</v>
      </c>
      <c r="G40" s="198">
        <v>1283</v>
      </c>
      <c r="H40" s="198">
        <v>69</v>
      </c>
      <c r="I40" s="198">
        <v>239318</v>
      </c>
      <c r="J40" s="198">
        <v>161659</v>
      </c>
      <c r="K40" s="198">
        <v>0</v>
      </c>
      <c r="L40" s="198">
        <v>181</v>
      </c>
      <c r="M40" s="198">
        <v>645</v>
      </c>
      <c r="N40" s="198">
        <v>3717</v>
      </c>
      <c r="O40" s="198">
        <v>0</v>
      </c>
      <c r="P40" s="198">
        <v>7330</v>
      </c>
      <c r="Q40" s="197">
        <v>414916</v>
      </c>
    </row>
    <row r="41" spans="2:17" ht="28.5" customHeight="1" x14ac:dyDescent="0.35">
      <c r="B41" s="195" t="s">
        <v>42</v>
      </c>
      <c r="C41" s="198">
        <v>0</v>
      </c>
      <c r="D41" s="198">
        <v>880</v>
      </c>
      <c r="E41" s="198">
        <v>96</v>
      </c>
      <c r="F41" s="198">
        <v>3199</v>
      </c>
      <c r="G41" s="198">
        <v>1428</v>
      </c>
      <c r="H41" s="198">
        <v>324</v>
      </c>
      <c r="I41" s="198">
        <v>112800</v>
      </c>
      <c r="J41" s="198">
        <v>51334</v>
      </c>
      <c r="K41" s="198">
        <v>19235</v>
      </c>
      <c r="L41" s="198">
        <v>777</v>
      </c>
      <c r="M41" s="198">
        <v>174</v>
      </c>
      <c r="N41" s="198">
        <v>47680</v>
      </c>
      <c r="O41" s="198">
        <v>64345</v>
      </c>
      <c r="P41" s="198">
        <v>0</v>
      </c>
      <c r="Q41" s="197">
        <v>302273</v>
      </c>
    </row>
    <row r="42" spans="2:17" ht="28.5" customHeight="1" x14ac:dyDescent="0.35">
      <c r="B42" s="195" t="s">
        <v>43</v>
      </c>
      <c r="C42" s="198">
        <v>1796</v>
      </c>
      <c r="D42" s="198">
        <v>7709</v>
      </c>
      <c r="E42" s="198">
        <v>7542</v>
      </c>
      <c r="F42" s="198">
        <v>49146</v>
      </c>
      <c r="G42" s="198">
        <v>15659</v>
      </c>
      <c r="H42" s="198">
        <v>13109</v>
      </c>
      <c r="I42" s="198">
        <v>583171</v>
      </c>
      <c r="J42" s="198">
        <v>514374</v>
      </c>
      <c r="K42" s="198">
        <v>0</v>
      </c>
      <c r="L42" s="198">
        <v>8646</v>
      </c>
      <c r="M42" s="198">
        <v>18333</v>
      </c>
      <c r="N42" s="198">
        <v>33593</v>
      </c>
      <c r="O42" s="198">
        <v>3625826</v>
      </c>
      <c r="P42" s="198">
        <v>7700</v>
      </c>
      <c r="Q42" s="197">
        <v>4886604</v>
      </c>
    </row>
    <row r="43" spans="2:17" ht="28.5" customHeight="1" x14ac:dyDescent="0.35">
      <c r="B43" s="195" t="s">
        <v>44</v>
      </c>
      <c r="C43" s="198">
        <v>0</v>
      </c>
      <c r="D43" s="198">
        <v>100</v>
      </c>
      <c r="E43" s="198">
        <v>0</v>
      </c>
      <c r="F43" s="198">
        <v>0</v>
      </c>
      <c r="G43" s="198">
        <v>0</v>
      </c>
      <c r="H43" s="198">
        <v>450</v>
      </c>
      <c r="I43" s="198">
        <v>20889</v>
      </c>
      <c r="J43" s="198">
        <v>7639</v>
      </c>
      <c r="K43" s="198">
        <v>44331</v>
      </c>
      <c r="L43" s="198">
        <v>0</v>
      </c>
      <c r="M43" s="198">
        <v>0</v>
      </c>
      <c r="N43" s="198">
        <v>400</v>
      </c>
      <c r="O43" s="198">
        <v>1725</v>
      </c>
      <c r="P43" s="198">
        <v>0</v>
      </c>
      <c r="Q43" s="197">
        <v>75534</v>
      </c>
    </row>
    <row r="44" spans="2:17" ht="28.5" customHeight="1" x14ac:dyDescent="0.35">
      <c r="B44" s="199" t="s">
        <v>45</v>
      </c>
      <c r="C44" s="200">
        <v>11074</v>
      </c>
      <c r="D44" s="200">
        <v>323403</v>
      </c>
      <c r="E44" s="200">
        <v>312437</v>
      </c>
      <c r="F44" s="200">
        <v>956125</v>
      </c>
      <c r="G44" s="200">
        <v>368800</v>
      </c>
      <c r="H44" s="200">
        <v>442737</v>
      </c>
      <c r="I44" s="200">
        <v>12574983</v>
      </c>
      <c r="J44" s="200">
        <v>8980619</v>
      </c>
      <c r="K44" s="200">
        <v>1260011</v>
      </c>
      <c r="L44" s="200">
        <v>210342</v>
      </c>
      <c r="M44" s="200">
        <v>569276</v>
      </c>
      <c r="N44" s="200">
        <v>1599261</v>
      </c>
      <c r="O44" s="200">
        <v>18791608</v>
      </c>
      <c r="P44" s="200">
        <v>570769</v>
      </c>
      <c r="Q44" s="200">
        <f t="shared" ref="Q44" si="0">SUM(Q6:Q43)</f>
        <v>46971437</v>
      </c>
    </row>
    <row r="45" spans="2:17" ht="28.5" customHeight="1" x14ac:dyDescent="0.35">
      <c r="B45" s="307" t="s">
        <v>46</v>
      </c>
      <c r="C45" s="307"/>
      <c r="D45" s="307"/>
      <c r="E45" s="307"/>
      <c r="F45" s="307"/>
      <c r="G45" s="307"/>
      <c r="H45" s="307"/>
      <c r="I45" s="307"/>
      <c r="J45" s="307"/>
      <c r="K45" s="307"/>
      <c r="L45" s="307"/>
      <c r="M45" s="307"/>
      <c r="N45" s="307"/>
      <c r="O45" s="307"/>
      <c r="P45" s="307"/>
      <c r="Q45" s="307"/>
    </row>
    <row r="46" spans="2:17" ht="28.5" customHeight="1" x14ac:dyDescent="0.35">
      <c r="B46" s="195" t="s">
        <v>47</v>
      </c>
      <c r="C46" s="198">
        <v>9890</v>
      </c>
      <c r="D46" s="198">
        <v>60817</v>
      </c>
      <c r="E46" s="198">
        <v>7174</v>
      </c>
      <c r="F46" s="198">
        <v>379064</v>
      </c>
      <c r="G46" s="198">
        <v>375</v>
      </c>
      <c r="H46" s="198">
        <v>17478</v>
      </c>
      <c r="I46" s="198">
        <v>19217</v>
      </c>
      <c r="J46" s="198">
        <v>11943</v>
      </c>
      <c r="K46" s="198">
        <v>0</v>
      </c>
      <c r="L46" s="198">
        <v>1576</v>
      </c>
      <c r="M46" s="198">
        <v>14060</v>
      </c>
      <c r="N46" s="198">
        <v>28416</v>
      </c>
      <c r="O46" s="198">
        <v>554053</v>
      </c>
      <c r="P46" s="198">
        <v>42413</v>
      </c>
      <c r="Q46" s="201">
        <v>1146474</v>
      </c>
    </row>
    <row r="47" spans="2:17" ht="28.5" customHeight="1" x14ac:dyDescent="0.35">
      <c r="B47" s="195" t="s">
        <v>64</v>
      </c>
      <c r="C47" s="198">
        <v>2397</v>
      </c>
      <c r="D47" s="198">
        <v>88702</v>
      </c>
      <c r="E47" s="198">
        <v>0</v>
      </c>
      <c r="F47" s="198">
        <v>577382</v>
      </c>
      <c r="G47" s="198">
        <v>8603</v>
      </c>
      <c r="H47" s="198">
        <v>72704</v>
      </c>
      <c r="I47" s="198">
        <v>0</v>
      </c>
      <c r="J47" s="198">
        <v>150246</v>
      </c>
      <c r="K47" s="198">
        <v>0</v>
      </c>
      <c r="L47" s="198">
        <v>9221</v>
      </c>
      <c r="M47" s="198">
        <v>0</v>
      </c>
      <c r="N47" s="198">
        <v>0</v>
      </c>
      <c r="O47" s="198">
        <v>378264</v>
      </c>
      <c r="P47" s="198">
        <v>99971</v>
      </c>
      <c r="Q47" s="201">
        <v>1387490</v>
      </c>
    </row>
    <row r="48" spans="2:17" ht="28.5" customHeight="1" x14ac:dyDescent="0.35">
      <c r="B48" s="181" t="s">
        <v>250</v>
      </c>
      <c r="C48" s="198">
        <v>104</v>
      </c>
      <c r="D48" s="198">
        <v>4324</v>
      </c>
      <c r="E48" s="198">
        <v>3651</v>
      </c>
      <c r="F48" s="198">
        <v>26776</v>
      </c>
      <c r="G48" s="198">
        <v>262</v>
      </c>
      <c r="H48" s="198">
        <v>17832</v>
      </c>
      <c r="I48" s="198">
        <v>6164</v>
      </c>
      <c r="J48" s="198">
        <v>6678</v>
      </c>
      <c r="K48" s="198">
        <v>0</v>
      </c>
      <c r="L48" s="198">
        <v>3217</v>
      </c>
      <c r="M48" s="198">
        <v>8013</v>
      </c>
      <c r="N48" s="198">
        <v>0</v>
      </c>
      <c r="O48" s="198">
        <v>52793</v>
      </c>
      <c r="P48" s="198">
        <v>3839</v>
      </c>
      <c r="Q48" s="201">
        <v>133652</v>
      </c>
    </row>
    <row r="49" spans="2:17" ht="28.5" customHeight="1" x14ac:dyDescent="0.35">
      <c r="B49" s="195" t="s">
        <v>48</v>
      </c>
      <c r="C49" s="198">
        <v>9705</v>
      </c>
      <c r="D49" s="198">
        <v>294163</v>
      </c>
      <c r="E49" s="198">
        <v>1023939</v>
      </c>
      <c r="F49" s="198">
        <v>9677</v>
      </c>
      <c r="G49" s="198">
        <v>32095</v>
      </c>
      <c r="H49" s="198">
        <v>165258</v>
      </c>
      <c r="I49" s="198">
        <v>34480</v>
      </c>
      <c r="J49" s="198">
        <v>362271</v>
      </c>
      <c r="K49" s="198">
        <v>0</v>
      </c>
      <c r="L49" s="198">
        <v>-11473</v>
      </c>
      <c r="M49" s="198">
        <v>2404</v>
      </c>
      <c r="N49" s="198">
        <v>1974</v>
      </c>
      <c r="O49" s="198">
        <v>1674771</v>
      </c>
      <c r="P49" s="198">
        <v>3355372</v>
      </c>
      <c r="Q49" s="201">
        <v>6954636</v>
      </c>
    </row>
    <row r="50" spans="2:17" ht="28.5" customHeight="1" x14ac:dyDescent="0.35">
      <c r="B50" s="195" t="s">
        <v>251</v>
      </c>
      <c r="C50" s="198">
        <v>0</v>
      </c>
      <c r="D50" s="198">
        <v>6975</v>
      </c>
      <c r="E50" s="198">
        <v>0</v>
      </c>
      <c r="F50" s="198">
        <v>30414</v>
      </c>
      <c r="G50" s="198">
        <v>5411</v>
      </c>
      <c r="H50" s="198">
        <v>1736</v>
      </c>
      <c r="I50" s="198">
        <v>1054</v>
      </c>
      <c r="J50" s="198">
        <v>895</v>
      </c>
      <c r="K50" s="198">
        <v>0</v>
      </c>
      <c r="L50" s="198">
        <v>681</v>
      </c>
      <c r="M50" s="198">
        <v>0</v>
      </c>
      <c r="N50" s="198">
        <v>1268</v>
      </c>
      <c r="O50" s="198">
        <v>3701</v>
      </c>
      <c r="P50" s="198">
        <v>203</v>
      </c>
      <c r="Q50" s="201">
        <v>52340</v>
      </c>
    </row>
    <row r="51" spans="2:17" ht="28.5" customHeight="1" x14ac:dyDescent="0.35">
      <c r="B51" s="199" t="s">
        <v>45</v>
      </c>
      <c r="C51" s="200">
        <v>22096</v>
      </c>
      <c r="D51" s="200">
        <v>454981</v>
      </c>
      <c r="E51" s="200">
        <v>1034764</v>
      </c>
      <c r="F51" s="200">
        <v>1023313</v>
      </c>
      <c r="G51" s="200">
        <v>46746</v>
      </c>
      <c r="H51" s="200">
        <v>275008</v>
      </c>
      <c r="I51" s="200">
        <v>60915</v>
      </c>
      <c r="J51" s="200">
        <v>532033</v>
      </c>
      <c r="K51" s="200">
        <v>0</v>
      </c>
      <c r="L51" s="200">
        <v>3222</v>
      </c>
      <c r="M51" s="200">
        <v>24477</v>
      </c>
      <c r="N51" s="200">
        <v>31658</v>
      </c>
      <c r="O51" s="200">
        <v>2663582</v>
      </c>
      <c r="P51" s="200">
        <v>3501798</v>
      </c>
      <c r="Q51" s="200">
        <f t="shared" ref="Q51" si="1">SUM(Q46:Q50)</f>
        <v>9674592</v>
      </c>
    </row>
    <row r="52" spans="2:17" ht="19.5" customHeight="1" x14ac:dyDescent="0.35">
      <c r="B52" s="308" t="s">
        <v>50</v>
      </c>
      <c r="C52" s="308"/>
      <c r="D52" s="308"/>
      <c r="E52" s="308"/>
      <c r="F52" s="308"/>
      <c r="G52" s="308"/>
      <c r="H52" s="308"/>
      <c r="I52" s="308"/>
      <c r="J52" s="308"/>
      <c r="K52" s="308"/>
      <c r="L52" s="308"/>
      <c r="M52" s="308"/>
      <c r="N52" s="308"/>
      <c r="O52" s="308"/>
      <c r="P52" s="308"/>
      <c r="Q52" s="308"/>
    </row>
    <row r="53" spans="2:17" ht="19.5" customHeight="1" x14ac:dyDescent="0.3">
      <c r="C53" s="3"/>
      <c r="D53" s="3"/>
      <c r="E53" s="3"/>
      <c r="F53" s="3"/>
      <c r="G53" s="3"/>
      <c r="H53" s="3"/>
      <c r="I53" s="3"/>
      <c r="J53" s="3"/>
      <c r="K53" s="3"/>
      <c r="L53" s="3"/>
      <c r="M53" s="3"/>
      <c r="N53" s="3"/>
      <c r="O53" s="3"/>
      <c r="P53" s="3"/>
      <c r="Q53" s="3"/>
    </row>
    <row r="54" spans="2:17" ht="19.5" hidden="1" customHeight="1" x14ac:dyDescent="0.3">
      <c r="C54" s="3">
        <f>C44+C51</f>
        <v>33170</v>
      </c>
      <c r="D54" s="3">
        <f t="shared" ref="D54:Q54" si="2">D44+D51</f>
        <v>778384</v>
      </c>
      <c r="E54" s="3">
        <f t="shared" si="2"/>
        <v>1347201</v>
      </c>
      <c r="F54" s="3">
        <f t="shared" si="2"/>
        <v>1979438</v>
      </c>
      <c r="G54" s="3">
        <f t="shared" si="2"/>
        <v>415546</v>
      </c>
      <c r="H54" s="3">
        <f t="shared" si="2"/>
        <v>717745</v>
      </c>
      <c r="I54" s="3">
        <f t="shared" si="2"/>
        <v>12635898</v>
      </c>
      <c r="J54" s="3">
        <f t="shared" si="2"/>
        <v>9512652</v>
      </c>
      <c r="K54" s="3">
        <f t="shared" si="2"/>
        <v>1260011</v>
      </c>
      <c r="L54" s="3">
        <f t="shared" si="2"/>
        <v>213564</v>
      </c>
      <c r="M54" s="3">
        <f t="shared" si="2"/>
        <v>593753</v>
      </c>
      <c r="N54" s="3">
        <f t="shared" si="2"/>
        <v>1630919</v>
      </c>
      <c r="O54" s="3">
        <f t="shared" si="2"/>
        <v>21455190</v>
      </c>
      <c r="P54" s="3">
        <f t="shared" si="2"/>
        <v>4072567</v>
      </c>
      <c r="Q54" s="3">
        <f t="shared" si="2"/>
        <v>56646029</v>
      </c>
    </row>
    <row r="55" spans="2:17" ht="19.5" customHeight="1" x14ac:dyDescent="0.3">
      <c r="Q55" s="3"/>
    </row>
  </sheetData>
  <sheetProtection algorithmName="SHA-512" hashValue="jJTgsFWtPlYLkEnkskj8KusbV0mGLFApglLPo1zjlktPwyGylFPhNUmQ3xrYuDykfHLkRGPe7Y99B99Kz85o5A==" saltValue="gJN+HNOLKUXdP3wqk9U7tA==" spinCount="100000" sheet="1" objects="1" scenarios="1"/>
  <mergeCells count="4">
    <mergeCell ref="B3:Q3"/>
    <mergeCell ref="B5:Q5"/>
    <mergeCell ref="B45:Q45"/>
    <mergeCell ref="B52:Q52"/>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8"/>
  <sheetViews>
    <sheetView showGridLines="0" topLeftCell="A49" zoomScale="80" zoomScaleNormal="80" workbookViewId="0">
      <selection activeCell="D62" sqref="D62"/>
    </sheetView>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305" t="s">
        <v>284</v>
      </c>
      <c r="C4" s="305"/>
      <c r="D4" s="305"/>
      <c r="E4" s="305"/>
      <c r="F4" s="305"/>
      <c r="G4" s="305"/>
      <c r="H4" s="305"/>
      <c r="I4" s="305"/>
      <c r="J4" s="305"/>
      <c r="K4" s="305"/>
      <c r="L4" s="305"/>
      <c r="M4" s="305"/>
      <c r="N4" s="305"/>
      <c r="O4" s="305"/>
      <c r="P4" s="305"/>
      <c r="Q4" s="305"/>
      <c r="R4" s="98"/>
    </row>
    <row r="5" spans="2:18" s="100" customFormat="1" ht="46.5" x14ac:dyDescent="0.35">
      <c r="B5" s="202" t="s">
        <v>0</v>
      </c>
      <c r="C5" s="202" t="s">
        <v>194</v>
      </c>
      <c r="D5" s="202" t="s">
        <v>195</v>
      </c>
      <c r="E5" s="202" t="s">
        <v>196</v>
      </c>
      <c r="F5" s="202" t="s">
        <v>197</v>
      </c>
      <c r="G5" s="202" t="s">
        <v>198</v>
      </c>
      <c r="H5" s="202" t="s">
        <v>199</v>
      </c>
      <c r="I5" s="202" t="s">
        <v>200</v>
      </c>
      <c r="J5" s="202" t="s">
        <v>201</v>
      </c>
      <c r="K5" s="202" t="s">
        <v>202</v>
      </c>
      <c r="L5" s="202" t="s">
        <v>203</v>
      </c>
      <c r="M5" s="202" t="s">
        <v>204</v>
      </c>
      <c r="N5" s="202" t="s">
        <v>205</v>
      </c>
      <c r="O5" s="202" t="s">
        <v>206</v>
      </c>
      <c r="P5" s="202" t="s">
        <v>207</v>
      </c>
      <c r="Q5" s="202" t="s">
        <v>208</v>
      </c>
      <c r="R5" s="99"/>
    </row>
    <row r="6" spans="2:18" ht="28.5" customHeight="1" x14ac:dyDescent="0.35">
      <c r="B6" s="306" t="s">
        <v>16</v>
      </c>
      <c r="C6" s="306"/>
      <c r="D6" s="306"/>
      <c r="E6" s="306"/>
      <c r="F6" s="306"/>
      <c r="G6" s="306"/>
      <c r="H6" s="306"/>
      <c r="I6" s="306"/>
      <c r="J6" s="306"/>
      <c r="K6" s="306"/>
      <c r="L6" s="306"/>
      <c r="M6" s="306"/>
      <c r="N6" s="306"/>
      <c r="O6" s="306"/>
      <c r="P6" s="306"/>
      <c r="Q6" s="306"/>
      <c r="R6" s="98"/>
    </row>
    <row r="7" spans="2:18" ht="28.5" customHeight="1" x14ac:dyDescent="0.35">
      <c r="B7" s="195" t="s">
        <v>17</v>
      </c>
      <c r="C7" s="203">
        <v>0</v>
      </c>
      <c r="D7" s="196">
        <v>87</v>
      </c>
      <c r="E7" s="196">
        <v>279</v>
      </c>
      <c r="F7" s="196">
        <v>-21</v>
      </c>
      <c r="G7" s="196">
        <v>-858</v>
      </c>
      <c r="H7" s="196">
        <v>-104</v>
      </c>
      <c r="I7" s="196">
        <v>0</v>
      </c>
      <c r="J7" s="196">
        <v>0</v>
      </c>
      <c r="K7" s="196">
        <v>0</v>
      </c>
      <c r="L7" s="196">
        <v>3938</v>
      </c>
      <c r="M7" s="196">
        <v>-148</v>
      </c>
      <c r="N7" s="196">
        <v>-2576</v>
      </c>
      <c r="O7" s="196">
        <v>2175546</v>
      </c>
      <c r="P7" s="196">
        <v>1548</v>
      </c>
      <c r="Q7" s="197">
        <v>2177691</v>
      </c>
      <c r="R7" s="98"/>
    </row>
    <row r="8" spans="2:18" ht="28.5" customHeight="1" x14ac:dyDescent="0.35">
      <c r="B8" s="195" t="s">
        <v>18</v>
      </c>
      <c r="C8" s="196">
        <v>0</v>
      </c>
      <c r="D8" s="196">
        <v>-67064</v>
      </c>
      <c r="E8" s="196">
        <v>2786</v>
      </c>
      <c r="F8" s="196">
        <v>26437</v>
      </c>
      <c r="G8" s="196">
        <v>-410</v>
      </c>
      <c r="H8" s="196">
        <v>176</v>
      </c>
      <c r="I8" s="196">
        <v>246137</v>
      </c>
      <c r="J8" s="196">
        <v>235794</v>
      </c>
      <c r="K8" s="196">
        <v>23570</v>
      </c>
      <c r="L8" s="196">
        <v>-156262</v>
      </c>
      <c r="M8" s="196">
        <v>1997</v>
      </c>
      <c r="N8" s="196">
        <v>8505</v>
      </c>
      <c r="O8" s="196">
        <v>0</v>
      </c>
      <c r="P8" s="196">
        <v>26061</v>
      </c>
      <c r="Q8" s="197">
        <v>347725</v>
      </c>
      <c r="R8" s="98"/>
    </row>
    <row r="9" spans="2:18" ht="28.5" customHeight="1" x14ac:dyDescent="0.35">
      <c r="B9" s="195" t="s">
        <v>19</v>
      </c>
      <c r="C9" s="198">
        <v>-3091</v>
      </c>
      <c r="D9" s="198">
        <v>599</v>
      </c>
      <c r="E9" s="198">
        <v>4726</v>
      </c>
      <c r="F9" s="198">
        <v>11797</v>
      </c>
      <c r="G9" s="198">
        <v>-6790</v>
      </c>
      <c r="H9" s="198">
        <v>1583</v>
      </c>
      <c r="I9" s="198">
        <v>168368</v>
      </c>
      <c r="J9" s="198">
        <v>28216</v>
      </c>
      <c r="K9" s="198">
        <v>0</v>
      </c>
      <c r="L9" s="198">
        <v>46130</v>
      </c>
      <c r="M9" s="198">
        <v>-39065</v>
      </c>
      <c r="N9" s="198">
        <v>-46909</v>
      </c>
      <c r="O9" s="198">
        <v>0</v>
      </c>
      <c r="P9" s="198">
        <v>0</v>
      </c>
      <c r="Q9" s="197">
        <v>165564</v>
      </c>
      <c r="R9" s="98"/>
    </row>
    <row r="10" spans="2:18" ht="28.5" customHeight="1" x14ac:dyDescent="0.35">
      <c r="B10" s="195" t="s">
        <v>142</v>
      </c>
      <c r="C10" s="198">
        <v>32</v>
      </c>
      <c r="D10" s="198">
        <v>2930</v>
      </c>
      <c r="E10" s="198">
        <v>5180</v>
      </c>
      <c r="F10" s="198">
        <v>29641</v>
      </c>
      <c r="G10" s="198">
        <v>284</v>
      </c>
      <c r="H10" s="198">
        <v>40138</v>
      </c>
      <c r="I10" s="198">
        <v>147135</v>
      </c>
      <c r="J10" s="198">
        <v>39866</v>
      </c>
      <c r="K10" s="198">
        <v>0</v>
      </c>
      <c r="L10" s="198">
        <v>59</v>
      </c>
      <c r="M10" s="198">
        <v>1451</v>
      </c>
      <c r="N10" s="198">
        <v>11951</v>
      </c>
      <c r="O10" s="198">
        <v>7212</v>
      </c>
      <c r="P10" s="198">
        <v>0</v>
      </c>
      <c r="Q10" s="197">
        <v>285880</v>
      </c>
      <c r="R10" s="98"/>
    </row>
    <row r="11" spans="2:18" ht="28.5" customHeight="1" x14ac:dyDescent="0.35">
      <c r="B11" s="195" t="s">
        <v>20</v>
      </c>
      <c r="C11" s="198">
        <v>3133</v>
      </c>
      <c r="D11" s="198">
        <v>24057</v>
      </c>
      <c r="E11" s="198">
        <v>5650</v>
      </c>
      <c r="F11" s="198">
        <v>69440</v>
      </c>
      <c r="G11" s="198">
        <v>12558</v>
      </c>
      <c r="H11" s="198">
        <v>38317</v>
      </c>
      <c r="I11" s="198">
        <v>1134591</v>
      </c>
      <c r="J11" s="198">
        <v>903731</v>
      </c>
      <c r="K11" s="198">
        <v>0</v>
      </c>
      <c r="L11" s="198">
        <v>22497</v>
      </c>
      <c r="M11" s="198">
        <v>21706</v>
      </c>
      <c r="N11" s="198">
        <v>163948</v>
      </c>
      <c r="O11" s="198">
        <v>1379613</v>
      </c>
      <c r="P11" s="198">
        <v>-11634</v>
      </c>
      <c r="Q11" s="197">
        <v>3767605</v>
      </c>
      <c r="R11" s="98"/>
    </row>
    <row r="12" spans="2:18" ht="28.5" customHeight="1" x14ac:dyDescent="0.35">
      <c r="B12" s="195" t="s">
        <v>137</v>
      </c>
      <c r="C12" s="198">
        <v>0</v>
      </c>
      <c r="D12" s="198">
        <v>46019</v>
      </c>
      <c r="E12" s="198">
        <v>28027</v>
      </c>
      <c r="F12" s="198">
        <v>41515</v>
      </c>
      <c r="G12" s="198">
        <v>39797</v>
      </c>
      <c r="H12" s="198">
        <v>16744</v>
      </c>
      <c r="I12" s="198">
        <v>1109388</v>
      </c>
      <c r="J12" s="198">
        <v>1017758</v>
      </c>
      <c r="K12" s="198">
        <v>0</v>
      </c>
      <c r="L12" s="198">
        <v>37118</v>
      </c>
      <c r="M12" s="198">
        <v>664</v>
      </c>
      <c r="N12" s="198">
        <v>151194</v>
      </c>
      <c r="O12" s="198">
        <v>1122542</v>
      </c>
      <c r="P12" s="198">
        <v>539181</v>
      </c>
      <c r="Q12" s="197">
        <v>4149948</v>
      </c>
      <c r="R12" s="98"/>
    </row>
    <row r="13" spans="2:18" ht="28.5" customHeight="1" x14ac:dyDescent="0.35">
      <c r="B13" s="195" t="s">
        <v>21</v>
      </c>
      <c r="C13" s="198">
        <v>0</v>
      </c>
      <c r="D13" s="198">
        <v>35952</v>
      </c>
      <c r="E13" s="198">
        <v>18182</v>
      </c>
      <c r="F13" s="198">
        <v>38727</v>
      </c>
      <c r="G13" s="198">
        <v>77423</v>
      </c>
      <c r="H13" s="198">
        <v>27209</v>
      </c>
      <c r="I13" s="198">
        <v>1105084</v>
      </c>
      <c r="J13" s="198">
        <v>978732</v>
      </c>
      <c r="K13" s="198">
        <v>0</v>
      </c>
      <c r="L13" s="198">
        <v>24104</v>
      </c>
      <c r="M13" s="198">
        <v>51022</v>
      </c>
      <c r="N13" s="198">
        <v>67561</v>
      </c>
      <c r="O13" s="198">
        <v>2197188</v>
      </c>
      <c r="P13" s="198">
        <v>686</v>
      </c>
      <c r="Q13" s="197">
        <v>4621870</v>
      </c>
      <c r="R13" s="98"/>
    </row>
    <row r="14" spans="2:18" ht="28.5" customHeight="1" x14ac:dyDescent="0.35">
      <c r="B14" s="195" t="s">
        <v>22</v>
      </c>
      <c r="C14" s="198">
        <v>0</v>
      </c>
      <c r="D14" s="198">
        <v>-1796</v>
      </c>
      <c r="E14" s="198">
        <v>3</v>
      </c>
      <c r="F14" s="198">
        <v>9170</v>
      </c>
      <c r="G14" s="198">
        <v>27156</v>
      </c>
      <c r="H14" s="198">
        <v>-12359</v>
      </c>
      <c r="I14" s="198">
        <v>304959</v>
      </c>
      <c r="J14" s="198">
        <v>169796</v>
      </c>
      <c r="K14" s="198">
        <v>0</v>
      </c>
      <c r="L14" s="198">
        <v>151</v>
      </c>
      <c r="M14" s="198">
        <v>-420</v>
      </c>
      <c r="N14" s="198">
        <v>-320</v>
      </c>
      <c r="O14" s="198">
        <v>2348</v>
      </c>
      <c r="P14" s="198">
        <v>4502</v>
      </c>
      <c r="Q14" s="197">
        <v>503190</v>
      </c>
      <c r="R14" s="98"/>
    </row>
    <row r="15" spans="2:18" ht="28.5" customHeight="1" x14ac:dyDescent="0.35">
      <c r="B15" s="195" t="s">
        <v>23</v>
      </c>
      <c r="C15" s="198">
        <v>0</v>
      </c>
      <c r="D15" s="198">
        <v>0</v>
      </c>
      <c r="E15" s="198">
        <v>0</v>
      </c>
      <c r="F15" s="198">
        <v>0</v>
      </c>
      <c r="G15" s="198">
        <v>0</v>
      </c>
      <c r="H15" s="198">
        <v>0</v>
      </c>
      <c r="I15" s="198">
        <v>93834</v>
      </c>
      <c r="J15" s="198">
        <v>103560</v>
      </c>
      <c r="K15" s="198">
        <v>1260644</v>
      </c>
      <c r="L15" s="198">
        <v>0</v>
      </c>
      <c r="M15" s="198">
        <v>0</v>
      </c>
      <c r="N15" s="198">
        <v>0</v>
      </c>
      <c r="O15" s="198">
        <v>0</v>
      </c>
      <c r="P15" s="198">
        <v>0</v>
      </c>
      <c r="Q15" s="197">
        <v>1458038</v>
      </c>
      <c r="R15" s="98"/>
    </row>
    <row r="16" spans="2:18" ht="28.5" customHeight="1" x14ac:dyDescent="0.35">
      <c r="B16" s="195" t="s">
        <v>24</v>
      </c>
      <c r="C16" s="198">
        <v>25</v>
      </c>
      <c r="D16" s="198">
        <v>3564</v>
      </c>
      <c r="E16" s="198">
        <v>2109</v>
      </c>
      <c r="F16" s="198">
        <v>11621</v>
      </c>
      <c r="G16" s="198">
        <v>19073</v>
      </c>
      <c r="H16" s="198">
        <v>3314</v>
      </c>
      <c r="I16" s="198">
        <v>372289</v>
      </c>
      <c r="J16" s="198">
        <v>190307</v>
      </c>
      <c r="K16" s="198">
        <v>6996</v>
      </c>
      <c r="L16" s="198">
        <v>6218</v>
      </c>
      <c r="M16" s="198">
        <v>19615</v>
      </c>
      <c r="N16" s="198">
        <v>98017</v>
      </c>
      <c r="O16" s="198">
        <v>0</v>
      </c>
      <c r="P16" s="198">
        <v>-247</v>
      </c>
      <c r="Q16" s="197">
        <v>732902</v>
      </c>
      <c r="R16" s="98"/>
    </row>
    <row r="17" spans="2:18" ht="28.5" customHeight="1" x14ac:dyDescent="0.35">
      <c r="B17" s="195" t="s">
        <v>25</v>
      </c>
      <c r="C17" s="198">
        <v>0</v>
      </c>
      <c r="D17" s="198">
        <v>28697</v>
      </c>
      <c r="E17" s="198">
        <v>10176</v>
      </c>
      <c r="F17" s="198">
        <v>17915</v>
      </c>
      <c r="G17" s="198">
        <v>16280</v>
      </c>
      <c r="H17" s="198">
        <v>16443</v>
      </c>
      <c r="I17" s="198">
        <v>496799</v>
      </c>
      <c r="J17" s="198">
        <v>296193</v>
      </c>
      <c r="K17" s="198">
        <v>0</v>
      </c>
      <c r="L17" s="198">
        <v>2100</v>
      </c>
      <c r="M17" s="198">
        <v>-831</v>
      </c>
      <c r="N17" s="198">
        <v>-3163</v>
      </c>
      <c r="O17" s="198">
        <v>395945</v>
      </c>
      <c r="P17" s="198">
        <v>-4825</v>
      </c>
      <c r="Q17" s="197">
        <v>1271729</v>
      </c>
      <c r="R17" s="98"/>
    </row>
    <row r="18" spans="2:18" ht="28.5" customHeight="1" x14ac:dyDescent="0.35">
      <c r="B18" s="195" t="s">
        <v>26</v>
      </c>
      <c r="C18" s="198">
        <v>-2222</v>
      </c>
      <c r="D18" s="198">
        <v>36220</v>
      </c>
      <c r="E18" s="198">
        <v>38842</v>
      </c>
      <c r="F18" s="198">
        <v>45546</v>
      </c>
      <c r="G18" s="198">
        <v>16021</v>
      </c>
      <c r="H18" s="198">
        <v>36675</v>
      </c>
      <c r="I18" s="198">
        <v>804028</v>
      </c>
      <c r="J18" s="198">
        <v>697794</v>
      </c>
      <c r="K18" s="198">
        <v>-100165</v>
      </c>
      <c r="L18" s="198">
        <v>-5991</v>
      </c>
      <c r="M18" s="198">
        <v>123203</v>
      </c>
      <c r="N18" s="198">
        <v>184521</v>
      </c>
      <c r="O18" s="198">
        <v>389605</v>
      </c>
      <c r="P18" s="198">
        <v>1693</v>
      </c>
      <c r="Q18" s="197">
        <v>2265770</v>
      </c>
      <c r="R18" s="98"/>
    </row>
    <row r="19" spans="2:18" ht="28.5" customHeight="1" x14ac:dyDescent="0.35">
      <c r="B19" s="195" t="s">
        <v>27</v>
      </c>
      <c r="C19" s="198">
        <v>0</v>
      </c>
      <c r="D19" s="198">
        <v>47969</v>
      </c>
      <c r="E19" s="198">
        <v>9367</v>
      </c>
      <c r="F19" s="198">
        <v>55510</v>
      </c>
      <c r="G19" s="198">
        <v>28428</v>
      </c>
      <c r="H19" s="198">
        <v>50575</v>
      </c>
      <c r="I19" s="198">
        <v>888192</v>
      </c>
      <c r="J19" s="198">
        <v>987548</v>
      </c>
      <c r="K19" s="198">
        <v>0</v>
      </c>
      <c r="L19" s="198">
        <v>5412</v>
      </c>
      <c r="M19" s="198">
        <v>104597</v>
      </c>
      <c r="N19" s="198">
        <v>97192</v>
      </c>
      <c r="O19" s="198">
        <v>0</v>
      </c>
      <c r="P19" s="198">
        <v>761</v>
      </c>
      <c r="Q19" s="197">
        <v>2275549</v>
      </c>
      <c r="R19" s="98"/>
    </row>
    <row r="20" spans="2:18" ht="28.5" customHeight="1" x14ac:dyDescent="0.35">
      <c r="B20" s="195" t="s">
        <v>28</v>
      </c>
      <c r="C20" s="198">
        <v>-1471</v>
      </c>
      <c r="D20" s="198">
        <v>5712</v>
      </c>
      <c r="E20" s="198">
        <v>8805</v>
      </c>
      <c r="F20" s="198">
        <v>21652</v>
      </c>
      <c r="G20" s="198">
        <v>31281</v>
      </c>
      <c r="H20" s="198">
        <v>-952</v>
      </c>
      <c r="I20" s="198">
        <v>447414</v>
      </c>
      <c r="J20" s="198">
        <v>301690</v>
      </c>
      <c r="K20" s="198">
        <v>125</v>
      </c>
      <c r="L20" s="198">
        <v>32947</v>
      </c>
      <c r="M20" s="198">
        <v>30352</v>
      </c>
      <c r="N20" s="198">
        <v>36800</v>
      </c>
      <c r="O20" s="198">
        <v>431930</v>
      </c>
      <c r="P20" s="198">
        <v>-21673</v>
      </c>
      <c r="Q20" s="197">
        <v>1324612</v>
      </c>
      <c r="R20" s="98"/>
    </row>
    <row r="21" spans="2:18" ht="28.5" customHeight="1" x14ac:dyDescent="0.35">
      <c r="B21" s="195" t="s">
        <v>29</v>
      </c>
      <c r="C21" s="198">
        <v>7229</v>
      </c>
      <c r="D21" s="198">
        <v>37619</v>
      </c>
      <c r="E21" s="198">
        <v>17196</v>
      </c>
      <c r="F21" s="198">
        <v>43909</v>
      </c>
      <c r="G21" s="198">
        <v>6172</v>
      </c>
      <c r="H21" s="198">
        <v>53824</v>
      </c>
      <c r="I21" s="198">
        <v>678928</v>
      </c>
      <c r="J21" s="198">
        <v>244581</v>
      </c>
      <c r="K21" s="198">
        <v>0</v>
      </c>
      <c r="L21" s="198">
        <v>27280</v>
      </c>
      <c r="M21" s="198">
        <v>104619</v>
      </c>
      <c r="N21" s="198">
        <v>14554</v>
      </c>
      <c r="O21" s="198">
        <v>24267</v>
      </c>
      <c r="P21" s="198">
        <v>718</v>
      </c>
      <c r="Q21" s="197">
        <v>1260896</v>
      </c>
      <c r="R21" s="98"/>
    </row>
    <row r="22" spans="2:18" ht="28.5" customHeight="1" x14ac:dyDescent="0.35">
      <c r="B22" s="195" t="s">
        <v>30</v>
      </c>
      <c r="C22" s="198">
        <v>0</v>
      </c>
      <c r="D22" s="198">
        <v>23522</v>
      </c>
      <c r="E22" s="198">
        <v>13972</v>
      </c>
      <c r="F22" s="198">
        <v>16789</v>
      </c>
      <c r="G22" s="198">
        <v>-4227</v>
      </c>
      <c r="H22" s="198">
        <v>40236</v>
      </c>
      <c r="I22" s="198">
        <v>205334</v>
      </c>
      <c r="J22" s="198">
        <v>93926</v>
      </c>
      <c r="K22" s="198">
        <v>0</v>
      </c>
      <c r="L22" s="198">
        <v>-2168</v>
      </c>
      <c r="M22" s="198">
        <v>17521</v>
      </c>
      <c r="N22" s="198">
        <v>82565</v>
      </c>
      <c r="O22" s="198">
        <v>0</v>
      </c>
      <c r="P22" s="198">
        <v>-9715</v>
      </c>
      <c r="Q22" s="197">
        <v>477755</v>
      </c>
      <c r="R22" s="98"/>
    </row>
    <row r="23" spans="2:18" ht="28.5" customHeight="1" x14ac:dyDescent="0.35">
      <c r="B23" s="195" t="s">
        <v>31</v>
      </c>
      <c r="C23" s="198">
        <v>0</v>
      </c>
      <c r="D23" s="198">
        <v>0</v>
      </c>
      <c r="E23" s="198">
        <v>0</v>
      </c>
      <c r="F23" s="198">
        <v>0</v>
      </c>
      <c r="G23" s="198">
        <v>0</v>
      </c>
      <c r="H23" s="198">
        <v>0</v>
      </c>
      <c r="I23" s="198">
        <v>0</v>
      </c>
      <c r="J23" s="198">
        <v>0</v>
      </c>
      <c r="K23" s="198">
        <v>0</v>
      </c>
      <c r="L23" s="198">
        <v>0</v>
      </c>
      <c r="M23" s="198">
        <v>0</v>
      </c>
      <c r="N23" s="198">
        <v>0</v>
      </c>
      <c r="O23" s="198">
        <v>0</v>
      </c>
      <c r="P23" s="198">
        <v>0</v>
      </c>
      <c r="Q23" s="197">
        <v>0</v>
      </c>
      <c r="R23" s="98"/>
    </row>
    <row r="24" spans="2:18" ht="28.5" customHeight="1" x14ac:dyDescent="0.35">
      <c r="B24" s="195" t="s">
        <v>258</v>
      </c>
      <c r="C24" s="198">
        <v>-2358</v>
      </c>
      <c r="D24" s="198">
        <v>19539</v>
      </c>
      <c r="E24" s="198">
        <v>14114</v>
      </c>
      <c r="F24" s="198">
        <v>85860</v>
      </c>
      <c r="G24" s="198">
        <v>87748</v>
      </c>
      <c r="H24" s="198">
        <v>38663</v>
      </c>
      <c r="I24" s="198">
        <v>468603</v>
      </c>
      <c r="J24" s="198">
        <v>150200</v>
      </c>
      <c r="K24" s="198">
        <v>0</v>
      </c>
      <c r="L24" s="198">
        <v>17109</v>
      </c>
      <c r="M24" s="198">
        <v>12526</v>
      </c>
      <c r="N24" s="198">
        <v>114147</v>
      </c>
      <c r="O24" s="198">
        <v>0</v>
      </c>
      <c r="P24" s="198">
        <v>-51481</v>
      </c>
      <c r="Q24" s="197">
        <v>954669</v>
      </c>
      <c r="R24" s="98"/>
    </row>
    <row r="25" spans="2:18" ht="28.5" customHeight="1" x14ac:dyDescent="0.35">
      <c r="B25" s="195" t="s">
        <v>259</v>
      </c>
      <c r="C25" s="198">
        <v>0</v>
      </c>
      <c r="D25" s="198">
        <v>0</v>
      </c>
      <c r="E25" s="198">
        <v>0</v>
      </c>
      <c r="F25" s="198">
        <v>0</v>
      </c>
      <c r="G25" s="198">
        <v>0</v>
      </c>
      <c r="H25" s="198">
        <v>0</v>
      </c>
      <c r="I25" s="198">
        <v>0</v>
      </c>
      <c r="J25" s="198">
        <v>0</v>
      </c>
      <c r="K25" s="198">
        <v>0</v>
      </c>
      <c r="L25" s="198">
        <v>0</v>
      </c>
      <c r="M25" s="198">
        <v>0</v>
      </c>
      <c r="N25" s="198">
        <v>0</v>
      </c>
      <c r="O25" s="198">
        <v>4400415</v>
      </c>
      <c r="P25" s="198">
        <v>0</v>
      </c>
      <c r="Q25" s="197">
        <v>4400415</v>
      </c>
      <c r="R25" s="98"/>
    </row>
    <row r="26" spans="2:18" ht="28.5" customHeight="1" x14ac:dyDescent="0.35">
      <c r="B26" s="195" t="s">
        <v>33</v>
      </c>
      <c r="C26" s="198">
        <v>0</v>
      </c>
      <c r="D26" s="198">
        <v>11810</v>
      </c>
      <c r="E26" s="198">
        <v>4338</v>
      </c>
      <c r="F26" s="198">
        <v>9257</v>
      </c>
      <c r="G26" s="198">
        <v>-29189</v>
      </c>
      <c r="H26" s="198">
        <v>70725</v>
      </c>
      <c r="I26" s="198">
        <v>221734</v>
      </c>
      <c r="J26" s="198">
        <v>459121</v>
      </c>
      <c r="K26" s="198">
        <v>0</v>
      </c>
      <c r="L26" s="198">
        <v>867</v>
      </c>
      <c r="M26" s="198">
        <v>21073</v>
      </c>
      <c r="N26" s="198">
        <v>73548</v>
      </c>
      <c r="O26" s="198">
        <v>24758</v>
      </c>
      <c r="P26" s="198">
        <v>1023</v>
      </c>
      <c r="Q26" s="197">
        <v>869064</v>
      </c>
      <c r="R26" s="98"/>
    </row>
    <row r="27" spans="2:18" ht="28.5" customHeight="1" x14ac:dyDescent="0.35">
      <c r="B27" s="195" t="s">
        <v>34</v>
      </c>
      <c r="C27" s="198">
        <v>0</v>
      </c>
      <c r="D27" s="198">
        <v>-1946</v>
      </c>
      <c r="E27" s="198">
        <v>1999</v>
      </c>
      <c r="F27" s="198">
        <v>20324</v>
      </c>
      <c r="G27" s="198">
        <v>5150</v>
      </c>
      <c r="H27" s="198">
        <v>3217</v>
      </c>
      <c r="I27" s="198">
        <v>340113</v>
      </c>
      <c r="J27" s="198">
        <v>217331</v>
      </c>
      <c r="K27" s="198">
        <v>0</v>
      </c>
      <c r="L27" s="198">
        <v>1720</v>
      </c>
      <c r="M27" s="198">
        <v>-5223</v>
      </c>
      <c r="N27" s="198">
        <v>5360</v>
      </c>
      <c r="O27" s="198">
        <v>0</v>
      </c>
      <c r="P27" s="198">
        <v>7058</v>
      </c>
      <c r="Q27" s="197">
        <v>595105</v>
      </c>
      <c r="R27" s="98"/>
    </row>
    <row r="28" spans="2:18" ht="28.5" customHeight="1" x14ac:dyDescent="0.35">
      <c r="B28" s="195" t="s">
        <v>35</v>
      </c>
      <c r="C28" s="198">
        <v>0</v>
      </c>
      <c r="D28" s="198">
        <v>5835</v>
      </c>
      <c r="E28" s="198">
        <v>2552</v>
      </c>
      <c r="F28" s="198">
        <v>14840</v>
      </c>
      <c r="G28" s="198">
        <v>8848</v>
      </c>
      <c r="H28" s="198">
        <v>5108</v>
      </c>
      <c r="I28" s="198">
        <v>360536</v>
      </c>
      <c r="J28" s="198">
        <v>521416</v>
      </c>
      <c r="K28" s="198">
        <v>0</v>
      </c>
      <c r="L28" s="198">
        <v>5260</v>
      </c>
      <c r="M28" s="198">
        <v>6259</v>
      </c>
      <c r="N28" s="198">
        <v>50159</v>
      </c>
      <c r="O28" s="198">
        <v>1607396</v>
      </c>
      <c r="P28" s="198">
        <v>15793</v>
      </c>
      <c r="Q28" s="197">
        <v>2604001</v>
      </c>
      <c r="R28" s="98"/>
    </row>
    <row r="29" spans="2:18" ht="28.5" customHeight="1" x14ac:dyDescent="0.35">
      <c r="B29" s="195" t="s">
        <v>36</v>
      </c>
      <c r="C29" s="198">
        <v>14</v>
      </c>
      <c r="D29" s="198">
        <v>37590</v>
      </c>
      <c r="E29" s="198">
        <v>8854</v>
      </c>
      <c r="F29" s="198">
        <v>-2228</v>
      </c>
      <c r="G29" s="198">
        <v>7384</v>
      </c>
      <c r="H29" s="198">
        <v>60588</v>
      </c>
      <c r="I29" s="198">
        <v>295030</v>
      </c>
      <c r="J29" s="198">
        <v>242124</v>
      </c>
      <c r="K29" s="198">
        <v>0</v>
      </c>
      <c r="L29" s="198">
        <v>907</v>
      </c>
      <c r="M29" s="198">
        <v>-792</v>
      </c>
      <c r="N29" s="198">
        <v>157740</v>
      </c>
      <c r="O29" s="198">
        <v>0</v>
      </c>
      <c r="P29" s="198">
        <v>18196</v>
      </c>
      <c r="Q29" s="197">
        <v>825408</v>
      </c>
      <c r="R29" s="98"/>
    </row>
    <row r="30" spans="2:18" ht="28.5" customHeight="1" x14ac:dyDescent="0.35">
      <c r="B30" s="195" t="s">
        <v>192</v>
      </c>
      <c r="C30" s="198">
        <v>0</v>
      </c>
      <c r="D30" s="198">
        <v>-27450</v>
      </c>
      <c r="E30" s="198">
        <v>4107</v>
      </c>
      <c r="F30" s="198">
        <v>7516</v>
      </c>
      <c r="G30" s="198">
        <v>5613</v>
      </c>
      <c r="H30" s="198">
        <v>-23123</v>
      </c>
      <c r="I30" s="198">
        <v>572220</v>
      </c>
      <c r="J30" s="198">
        <v>144810</v>
      </c>
      <c r="K30" s="198">
        <v>0</v>
      </c>
      <c r="L30" s="198">
        <v>687</v>
      </c>
      <c r="M30" s="198">
        <v>9943</v>
      </c>
      <c r="N30" s="198">
        <v>38712</v>
      </c>
      <c r="O30" s="198">
        <v>0</v>
      </c>
      <c r="P30" s="198">
        <v>1555</v>
      </c>
      <c r="Q30" s="197">
        <v>734589</v>
      </c>
      <c r="R30" s="98"/>
    </row>
    <row r="31" spans="2:18" ht="28.5" customHeight="1" x14ac:dyDescent="0.35">
      <c r="B31" s="195" t="s">
        <v>193</v>
      </c>
      <c r="C31" s="198">
        <v>1102</v>
      </c>
      <c r="D31" s="198">
        <v>2397</v>
      </c>
      <c r="E31" s="198">
        <v>16788</v>
      </c>
      <c r="F31" s="198">
        <v>5959</v>
      </c>
      <c r="G31" s="198">
        <v>41654</v>
      </c>
      <c r="H31" s="198">
        <v>6146</v>
      </c>
      <c r="I31" s="198">
        <v>617950</v>
      </c>
      <c r="J31" s="198">
        <v>149337</v>
      </c>
      <c r="K31" s="198">
        <v>0</v>
      </c>
      <c r="L31" s="198">
        <v>2378</v>
      </c>
      <c r="M31" s="198">
        <v>17085</v>
      </c>
      <c r="N31" s="198">
        <v>30398</v>
      </c>
      <c r="O31" s="198">
        <v>132109</v>
      </c>
      <c r="P31" s="198">
        <v>3495</v>
      </c>
      <c r="Q31" s="197">
        <v>1026798</v>
      </c>
      <c r="R31" s="98"/>
    </row>
    <row r="32" spans="2:18" ht="28.5" customHeight="1" x14ac:dyDescent="0.35">
      <c r="B32" s="195" t="s">
        <v>37</v>
      </c>
      <c r="C32" s="198">
        <v>0</v>
      </c>
      <c r="D32" s="198">
        <v>12815</v>
      </c>
      <c r="E32" s="198">
        <v>31312</v>
      </c>
      <c r="F32" s="198">
        <v>99377</v>
      </c>
      <c r="G32" s="198">
        <v>-997</v>
      </c>
      <c r="H32" s="198">
        <v>57278</v>
      </c>
      <c r="I32" s="198">
        <v>728701</v>
      </c>
      <c r="J32" s="198">
        <v>423923</v>
      </c>
      <c r="K32" s="198">
        <v>0</v>
      </c>
      <c r="L32" s="198">
        <v>4233</v>
      </c>
      <c r="M32" s="198">
        <v>22458</v>
      </c>
      <c r="N32" s="198">
        <v>26803</v>
      </c>
      <c r="O32" s="198">
        <v>0</v>
      </c>
      <c r="P32" s="198">
        <v>9549</v>
      </c>
      <c r="Q32" s="197">
        <v>1415452</v>
      </c>
      <c r="R32" s="98"/>
    </row>
    <row r="33" spans="2:18" ht="28.5" customHeight="1" x14ac:dyDescent="0.35">
      <c r="B33" s="195" t="s">
        <v>139</v>
      </c>
      <c r="C33" s="198">
        <v>0</v>
      </c>
      <c r="D33" s="198">
        <v>-4816</v>
      </c>
      <c r="E33" s="198">
        <v>-839</v>
      </c>
      <c r="F33" s="198">
        <v>-3804</v>
      </c>
      <c r="G33" s="198">
        <v>6491</v>
      </c>
      <c r="H33" s="198">
        <v>-618</v>
      </c>
      <c r="I33" s="198">
        <v>380592</v>
      </c>
      <c r="J33" s="198">
        <v>57650</v>
      </c>
      <c r="K33" s="198">
        <v>0</v>
      </c>
      <c r="L33" s="198">
        <v>1515</v>
      </c>
      <c r="M33" s="198">
        <v>-160</v>
      </c>
      <c r="N33" s="198">
        <v>10463</v>
      </c>
      <c r="O33" s="198">
        <v>111582</v>
      </c>
      <c r="P33" s="198">
        <v>-164</v>
      </c>
      <c r="Q33" s="197">
        <v>557892</v>
      </c>
      <c r="R33" s="98"/>
    </row>
    <row r="34" spans="2:18" ht="28.5" customHeight="1" x14ac:dyDescent="0.35">
      <c r="B34" s="195" t="s">
        <v>211</v>
      </c>
      <c r="C34" s="198">
        <v>0</v>
      </c>
      <c r="D34" s="198">
        <v>3717</v>
      </c>
      <c r="E34" s="198">
        <v>869</v>
      </c>
      <c r="F34" s="198">
        <v>1114</v>
      </c>
      <c r="G34" s="198">
        <v>2579</v>
      </c>
      <c r="H34" s="198">
        <v>779</v>
      </c>
      <c r="I34" s="198">
        <v>347267</v>
      </c>
      <c r="J34" s="198">
        <v>85390</v>
      </c>
      <c r="K34" s="198">
        <v>0</v>
      </c>
      <c r="L34" s="198">
        <v>1007</v>
      </c>
      <c r="M34" s="198">
        <v>74</v>
      </c>
      <c r="N34" s="198">
        <v>59469</v>
      </c>
      <c r="O34" s="198">
        <v>0</v>
      </c>
      <c r="P34" s="198">
        <v>762</v>
      </c>
      <c r="Q34" s="197">
        <v>503026</v>
      </c>
      <c r="R34" s="98"/>
    </row>
    <row r="35" spans="2:18" ht="28.5" customHeight="1" x14ac:dyDescent="0.35">
      <c r="B35" s="195" t="s">
        <v>140</v>
      </c>
      <c r="C35" s="198">
        <v>0</v>
      </c>
      <c r="D35" s="198">
        <v>1342</v>
      </c>
      <c r="E35" s="198">
        <v>-546</v>
      </c>
      <c r="F35" s="198">
        <v>81</v>
      </c>
      <c r="G35" s="198">
        <v>1022</v>
      </c>
      <c r="H35" s="198">
        <v>602</v>
      </c>
      <c r="I35" s="198">
        <v>276125</v>
      </c>
      <c r="J35" s="198">
        <v>127916</v>
      </c>
      <c r="K35" s="198">
        <v>29694</v>
      </c>
      <c r="L35" s="198">
        <v>3804</v>
      </c>
      <c r="M35" s="198">
        <v>2758</v>
      </c>
      <c r="N35" s="198">
        <v>10848</v>
      </c>
      <c r="O35" s="198">
        <v>831501</v>
      </c>
      <c r="P35" s="198">
        <v>9</v>
      </c>
      <c r="Q35" s="197">
        <v>1285154</v>
      </c>
      <c r="R35" s="98"/>
    </row>
    <row r="36" spans="2:18" ht="28.5" customHeight="1" x14ac:dyDescent="0.35">
      <c r="B36" s="195" t="s">
        <v>141</v>
      </c>
      <c r="C36" s="198">
        <v>0</v>
      </c>
      <c r="D36" s="198">
        <v>0</v>
      </c>
      <c r="E36" s="198">
        <v>0</v>
      </c>
      <c r="F36" s="198">
        <v>0</v>
      </c>
      <c r="G36" s="198">
        <v>0</v>
      </c>
      <c r="H36" s="198">
        <v>0</v>
      </c>
      <c r="I36" s="198">
        <v>0</v>
      </c>
      <c r="J36" s="198">
        <v>0</v>
      </c>
      <c r="K36" s="198">
        <v>0</v>
      </c>
      <c r="L36" s="198">
        <v>0</v>
      </c>
      <c r="M36" s="198">
        <v>0</v>
      </c>
      <c r="N36" s="198">
        <v>0</v>
      </c>
      <c r="O36" s="198">
        <v>0</v>
      </c>
      <c r="P36" s="198">
        <v>0</v>
      </c>
      <c r="Q36" s="197">
        <v>0</v>
      </c>
      <c r="R36" s="98"/>
    </row>
    <row r="37" spans="2:18" ht="28.5" customHeight="1" x14ac:dyDescent="0.35">
      <c r="B37" s="195" t="s">
        <v>212</v>
      </c>
      <c r="C37" s="198">
        <v>0</v>
      </c>
      <c r="D37" s="198">
        <v>4603</v>
      </c>
      <c r="E37" s="198">
        <v>9722</v>
      </c>
      <c r="F37" s="198">
        <v>32134</v>
      </c>
      <c r="G37" s="198">
        <v>11044</v>
      </c>
      <c r="H37" s="198">
        <v>326</v>
      </c>
      <c r="I37" s="198">
        <v>648054</v>
      </c>
      <c r="J37" s="198">
        <v>454416</v>
      </c>
      <c r="K37" s="198">
        <v>169203</v>
      </c>
      <c r="L37" s="198">
        <v>-1431</v>
      </c>
      <c r="M37" s="198">
        <v>-2785</v>
      </c>
      <c r="N37" s="198">
        <v>28189</v>
      </c>
      <c r="O37" s="198">
        <v>142092</v>
      </c>
      <c r="P37" s="198">
        <v>4988</v>
      </c>
      <c r="Q37" s="197">
        <v>1500555</v>
      </c>
      <c r="R37" s="98"/>
    </row>
    <row r="38" spans="2:18" ht="28.5" customHeight="1" x14ac:dyDescent="0.35">
      <c r="B38" s="195" t="s">
        <v>38</v>
      </c>
      <c r="C38" s="198">
        <v>0</v>
      </c>
      <c r="D38" s="198">
        <v>0</v>
      </c>
      <c r="E38" s="198">
        <v>0</v>
      </c>
      <c r="F38" s="198">
        <v>0</v>
      </c>
      <c r="G38" s="198">
        <v>0</v>
      </c>
      <c r="H38" s="198">
        <v>0</v>
      </c>
      <c r="I38" s="198">
        <v>0</v>
      </c>
      <c r="J38" s="198">
        <v>0</v>
      </c>
      <c r="K38" s="198">
        <v>0</v>
      </c>
      <c r="L38" s="198">
        <v>0</v>
      </c>
      <c r="M38" s="198">
        <v>0</v>
      </c>
      <c r="N38" s="198">
        <v>0</v>
      </c>
      <c r="O38" s="198">
        <v>0</v>
      </c>
      <c r="P38" s="198">
        <v>0</v>
      </c>
      <c r="Q38" s="197">
        <v>0</v>
      </c>
      <c r="R38" s="98"/>
    </row>
    <row r="39" spans="2:18" ht="28.5" customHeight="1" x14ac:dyDescent="0.35">
      <c r="B39" s="195" t="s">
        <v>39</v>
      </c>
      <c r="C39" s="198">
        <v>0</v>
      </c>
      <c r="D39" s="198">
        <v>9132</v>
      </c>
      <c r="E39" s="198">
        <v>4451</v>
      </c>
      <c r="F39" s="198">
        <v>4640</v>
      </c>
      <c r="G39" s="198">
        <v>2449</v>
      </c>
      <c r="H39" s="198">
        <v>12355</v>
      </c>
      <c r="I39" s="198">
        <v>63053</v>
      </c>
      <c r="J39" s="198">
        <v>59264</v>
      </c>
      <c r="K39" s="198">
        <v>0</v>
      </c>
      <c r="L39" s="198">
        <v>857</v>
      </c>
      <c r="M39" s="198">
        <v>16543</v>
      </c>
      <c r="N39" s="198">
        <v>-5835</v>
      </c>
      <c r="O39" s="198">
        <v>4688</v>
      </c>
      <c r="P39" s="198">
        <v>359</v>
      </c>
      <c r="Q39" s="197">
        <v>171956</v>
      </c>
      <c r="R39" s="98"/>
    </row>
    <row r="40" spans="2:18" ht="28.5" customHeight="1" x14ac:dyDescent="0.35">
      <c r="B40" s="195" t="s">
        <v>40</v>
      </c>
      <c r="C40" s="198">
        <v>0</v>
      </c>
      <c r="D40" s="198">
        <v>-7222</v>
      </c>
      <c r="E40" s="198">
        <v>465</v>
      </c>
      <c r="F40" s="198">
        <v>5910</v>
      </c>
      <c r="G40" s="198">
        <v>2089</v>
      </c>
      <c r="H40" s="198">
        <v>6120</v>
      </c>
      <c r="I40" s="198">
        <v>267563</v>
      </c>
      <c r="J40" s="198">
        <v>72929</v>
      </c>
      <c r="K40" s="198">
        <v>0</v>
      </c>
      <c r="L40" s="198">
        <v>8458</v>
      </c>
      <c r="M40" s="198">
        <v>8601</v>
      </c>
      <c r="N40" s="198">
        <v>-27587</v>
      </c>
      <c r="O40" s="198">
        <v>293845</v>
      </c>
      <c r="P40" s="198">
        <v>18404</v>
      </c>
      <c r="Q40" s="197">
        <v>649575</v>
      </c>
      <c r="R40" s="98"/>
    </row>
    <row r="41" spans="2:18" ht="28.5" customHeight="1" x14ac:dyDescent="0.35">
      <c r="B41" s="195" t="s">
        <v>41</v>
      </c>
      <c r="C41" s="198">
        <v>0</v>
      </c>
      <c r="D41" s="198">
        <v>4778</v>
      </c>
      <c r="E41" s="198">
        <v>1197</v>
      </c>
      <c r="F41" s="198">
        <v>3676</v>
      </c>
      <c r="G41" s="198">
        <v>3627</v>
      </c>
      <c r="H41" s="198">
        <v>17</v>
      </c>
      <c r="I41" s="198">
        <v>268467</v>
      </c>
      <c r="J41" s="198">
        <v>182390</v>
      </c>
      <c r="K41" s="198">
        <v>0</v>
      </c>
      <c r="L41" s="198">
        <v>1343</v>
      </c>
      <c r="M41" s="198">
        <v>1497</v>
      </c>
      <c r="N41" s="198">
        <v>10003</v>
      </c>
      <c r="O41" s="198">
        <v>0</v>
      </c>
      <c r="P41" s="198">
        <v>9400</v>
      </c>
      <c r="Q41" s="197">
        <v>486395</v>
      </c>
      <c r="R41" s="98"/>
    </row>
    <row r="42" spans="2:18" ht="28.5" customHeight="1" x14ac:dyDescent="0.35">
      <c r="B42" s="195" t="s">
        <v>42</v>
      </c>
      <c r="C42" s="198">
        <v>0</v>
      </c>
      <c r="D42" s="198">
        <v>5565</v>
      </c>
      <c r="E42" s="198">
        <v>23</v>
      </c>
      <c r="F42" s="198">
        <v>74</v>
      </c>
      <c r="G42" s="198">
        <v>-3772</v>
      </c>
      <c r="H42" s="198">
        <v>-6311</v>
      </c>
      <c r="I42" s="198">
        <v>171364</v>
      </c>
      <c r="J42" s="198">
        <v>5757</v>
      </c>
      <c r="K42" s="198">
        <v>63617</v>
      </c>
      <c r="L42" s="198">
        <v>2970</v>
      </c>
      <c r="M42" s="198">
        <v>-2923</v>
      </c>
      <c r="N42" s="198">
        <v>-30872</v>
      </c>
      <c r="O42" s="198">
        <v>78347</v>
      </c>
      <c r="P42" s="198">
        <v>0</v>
      </c>
      <c r="Q42" s="197">
        <v>283839</v>
      </c>
      <c r="R42" s="98"/>
    </row>
    <row r="43" spans="2:18" ht="28.5" customHeight="1" x14ac:dyDescent="0.35">
      <c r="B43" s="195" t="s">
        <v>43</v>
      </c>
      <c r="C43" s="198">
        <v>1934</v>
      </c>
      <c r="D43" s="198">
        <v>8900</v>
      </c>
      <c r="E43" s="198">
        <v>9815</v>
      </c>
      <c r="F43" s="198">
        <v>53412</v>
      </c>
      <c r="G43" s="198">
        <v>25710</v>
      </c>
      <c r="H43" s="198">
        <v>12830</v>
      </c>
      <c r="I43" s="198">
        <v>606232</v>
      </c>
      <c r="J43" s="198">
        <v>564728</v>
      </c>
      <c r="K43" s="198">
        <v>0</v>
      </c>
      <c r="L43" s="198">
        <v>-6876</v>
      </c>
      <c r="M43" s="198">
        <v>14192</v>
      </c>
      <c r="N43" s="198">
        <v>50853</v>
      </c>
      <c r="O43" s="198">
        <v>3664445</v>
      </c>
      <c r="P43" s="198">
        <v>6363</v>
      </c>
      <c r="Q43" s="197">
        <v>5012539</v>
      </c>
      <c r="R43" s="98"/>
    </row>
    <row r="44" spans="2:18" ht="28.5" customHeight="1" x14ac:dyDescent="0.35">
      <c r="B44" s="195" t="s">
        <v>44</v>
      </c>
      <c r="C44" s="198">
        <v>0</v>
      </c>
      <c r="D44" s="198">
        <v>-132</v>
      </c>
      <c r="E44" s="198">
        <v>247</v>
      </c>
      <c r="F44" s="198">
        <v>0</v>
      </c>
      <c r="G44" s="198">
        <v>-4</v>
      </c>
      <c r="H44" s="198">
        <v>18</v>
      </c>
      <c r="I44" s="198">
        <v>155267</v>
      </c>
      <c r="J44" s="198">
        <v>55807</v>
      </c>
      <c r="K44" s="198">
        <v>127706</v>
      </c>
      <c r="L44" s="198">
        <v>276</v>
      </c>
      <c r="M44" s="198">
        <v>-9945</v>
      </c>
      <c r="N44" s="198">
        <v>-134338</v>
      </c>
      <c r="O44" s="198">
        <v>144443</v>
      </c>
      <c r="P44" s="198">
        <v>127</v>
      </c>
      <c r="Q44" s="197">
        <v>339473</v>
      </c>
      <c r="R44" s="98"/>
    </row>
    <row r="45" spans="2:18" ht="28.5" customHeight="1" x14ac:dyDescent="0.35">
      <c r="B45" s="199" t="s">
        <v>45</v>
      </c>
      <c r="C45" s="200">
        <v>4327</v>
      </c>
      <c r="D45" s="200">
        <v>310544</v>
      </c>
      <c r="E45" s="200">
        <v>274768</v>
      </c>
      <c r="F45" s="200">
        <v>777790</v>
      </c>
      <c r="G45" s="200">
        <v>439634</v>
      </c>
      <c r="H45" s="200">
        <v>556539</v>
      </c>
      <c r="I45" s="200">
        <v>14991351</v>
      </c>
      <c r="J45" s="200">
        <v>10264001</v>
      </c>
      <c r="K45" s="200">
        <v>1581390</v>
      </c>
      <c r="L45" s="200">
        <v>88617</v>
      </c>
      <c r="M45" s="200">
        <v>547464</v>
      </c>
      <c r="N45" s="200">
        <v>1331900</v>
      </c>
      <c r="O45" s="200">
        <v>19561817</v>
      </c>
      <c r="P45" s="200">
        <v>572492</v>
      </c>
      <c r="Q45" s="200">
        <f>SUM(C45:P45)</f>
        <v>51302634</v>
      </c>
      <c r="R45" s="98"/>
    </row>
    <row r="46" spans="2:18" ht="28.5" customHeight="1" x14ac:dyDescent="0.35">
      <c r="B46" s="307" t="s">
        <v>46</v>
      </c>
      <c r="C46" s="307"/>
      <c r="D46" s="307"/>
      <c r="E46" s="307"/>
      <c r="F46" s="307"/>
      <c r="G46" s="307"/>
      <c r="H46" s="307"/>
      <c r="I46" s="307"/>
      <c r="J46" s="307"/>
      <c r="K46" s="307"/>
      <c r="L46" s="307"/>
      <c r="M46" s="307"/>
      <c r="N46" s="307"/>
      <c r="O46" s="307"/>
      <c r="P46" s="307"/>
      <c r="Q46" s="307"/>
      <c r="R46" s="98"/>
    </row>
    <row r="47" spans="2:18" ht="28.5" customHeight="1" x14ac:dyDescent="0.35">
      <c r="B47" s="195" t="s">
        <v>47</v>
      </c>
      <c r="C47" s="198">
        <v>1287</v>
      </c>
      <c r="D47" s="198">
        <v>130217</v>
      </c>
      <c r="E47" s="198">
        <v>18374</v>
      </c>
      <c r="F47" s="198">
        <v>416519</v>
      </c>
      <c r="G47" s="198">
        <v>-5091</v>
      </c>
      <c r="H47" s="198">
        <v>31751</v>
      </c>
      <c r="I47" s="198">
        <v>25559</v>
      </c>
      <c r="J47" s="198">
        <v>-23055</v>
      </c>
      <c r="K47" s="198">
        <v>0</v>
      </c>
      <c r="L47" s="198">
        <v>12752</v>
      </c>
      <c r="M47" s="198">
        <v>34247</v>
      </c>
      <c r="N47" s="198">
        <v>-63354</v>
      </c>
      <c r="O47" s="198">
        <v>637798</v>
      </c>
      <c r="P47" s="198">
        <v>136116</v>
      </c>
      <c r="Q47" s="201">
        <v>1353119</v>
      </c>
      <c r="R47" s="98"/>
    </row>
    <row r="48" spans="2:18" ht="28.5" customHeight="1" x14ac:dyDescent="0.35">
      <c r="B48" s="195" t="s">
        <v>64</v>
      </c>
      <c r="C48" s="198">
        <v>-2595</v>
      </c>
      <c r="D48" s="198">
        <v>78348</v>
      </c>
      <c r="E48" s="198">
        <v>0</v>
      </c>
      <c r="F48" s="198">
        <v>561516</v>
      </c>
      <c r="G48" s="198">
        <v>10916</v>
      </c>
      <c r="H48" s="198">
        <v>75806</v>
      </c>
      <c r="I48" s="198">
        <v>0</v>
      </c>
      <c r="J48" s="198">
        <v>54107</v>
      </c>
      <c r="K48" s="198">
        <v>0</v>
      </c>
      <c r="L48" s="198">
        <v>12809</v>
      </c>
      <c r="M48" s="198">
        <v>0</v>
      </c>
      <c r="N48" s="198">
        <v>0</v>
      </c>
      <c r="O48" s="198">
        <v>453531</v>
      </c>
      <c r="P48" s="198">
        <v>85677</v>
      </c>
      <c r="Q48" s="201">
        <v>1330115</v>
      </c>
      <c r="R48" s="98"/>
    </row>
    <row r="49" spans="2:19" ht="28.5" customHeight="1" x14ac:dyDescent="0.35">
      <c r="B49" s="181" t="s">
        <v>250</v>
      </c>
      <c r="C49" s="198">
        <v>1604</v>
      </c>
      <c r="D49" s="198">
        <v>27798</v>
      </c>
      <c r="E49" s="198">
        <v>6365</v>
      </c>
      <c r="F49" s="198">
        <v>46676</v>
      </c>
      <c r="G49" s="198">
        <v>15149</v>
      </c>
      <c r="H49" s="198">
        <v>26230</v>
      </c>
      <c r="I49" s="198">
        <v>6476</v>
      </c>
      <c r="J49" s="198">
        <v>7016</v>
      </c>
      <c r="K49" s="198">
        <v>0</v>
      </c>
      <c r="L49" s="198">
        <v>3464</v>
      </c>
      <c r="M49" s="198">
        <v>6846</v>
      </c>
      <c r="N49" s="198">
        <v>2572</v>
      </c>
      <c r="O49" s="198">
        <v>44688</v>
      </c>
      <c r="P49" s="198">
        <v>50691</v>
      </c>
      <c r="Q49" s="201">
        <v>245575</v>
      </c>
      <c r="R49" s="98"/>
    </row>
    <row r="50" spans="2:19" ht="28.5" customHeight="1" x14ac:dyDescent="0.35">
      <c r="B50" s="195" t="s">
        <v>48</v>
      </c>
      <c r="C50" s="198">
        <v>9015</v>
      </c>
      <c r="D50" s="198">
        <v>374455</v>
      </c>
      <c r="E50" s="198">
        <v>1057319</v>
      </c>
      <c r="F50" s="198">
        <v>94570</v>
      </c>
      <c r="G50" s="198">
        <v>16050</v>
      </c>
      <c r="H50" s="198">
        <v>45922</v>
      </c>
      <c r="I50" s="198">
        <v>-28823</v>
      </c>
      <c r="J50" s="198">
        <v>334005</v>
      </c>
      <c r="K50" s="198">
        <v>0</v>
      </c>
      <c r="L50" s="198">
        <v>-24816</v>
      </c>
      <c r="M50" s="198">
        <v>17033</v>
      </c>
      <c r="N50" s="198">
        <v>4579</v>
      </c>
      <c r="O50" s="198">
        <v>1508328</v>
      </c>
      <c r="P50" s="198">
        <v>3668755</v>
      </c>
      <c r="Q50" s="201">
        <v>7076392</v>
      </c>
      <c r="R50" s="98"/>
    </row>
    <row r="51" spans="2:19" ht="28.5" customHeight="1" x14ac:dyDescent="0.35">
      <c r="B51" s="195" t="s">
        <v>251</v>
      </c>
      <c r="C51" s="198">
        <v>518</v>
      </c>
      <c r="D51" s="198">
        <v>64378</v>
      </c>
      <c r="E51" s="198">
        <v>-19</v>
      </c>
      <c r="F51" s="198">
        <v>118282</v>
      </c>
      <c r="G51" s="198">
        <v>12282</v>
      </c>
      <c r="H51" s="198">
        <v>3276</v>
      </c>
      <c r="I51" s="198">
        <v>3071</v>
      </c>
      <c r="J51" s="198">
        <v>3580</v>
      </c>
      <c r="K51" s="198">
        <v>0</v>
      </c>
      <c r="L51" s="198">
        <v>8996</v>
      </c>
      <c r="M51" s="198">
        <v>10</v>
      </c>
      <c r="N51" s="198">
        <v>2452</v>
      </c>
      <c r="O51" s="198">
        <v>3198</v>
      </c>
      <c r="P51" s="198">
        <v>-483</v>
      </c>
      <c r="Q51" s="201">
        <v>219540</v>
      </c>
      <c r="R51" s="98"/>
    </row>
    <row r="52" spans="2:19" ht="28.5" customHeight="1" x14ac:dyDescent="0.35">
      <c r="B52" s="199" t="s">
        <v>45</v>
      </c>
      <c r="C52" s="200">
        <v>9829</v>
      </c>
      <c r="D52" s="200">
        <v>675196</v>
      </c>
      <c r="E52" s="200">
        <v>1082039</v>
      </c>
      <c r="F52" s="200">
        <v>1237563</v>
      </c>
      <c r="G52" s="200">
        <v>49306</v>
      </c>
      <c r="H52" s="200">
        <v>182985</v>
      </c>
      <c r="I52" s="200">
        <v>6283</v>
      </c>
      <c r="J52" s="200">
        <v>375653</v>
      </c>
      <c r="K52" s="200">
        <v>0</v>
      </c>
      <c r="L52" s="200">
        <v>13205</v>
      </c>
      <c r="M52" s="200">
        <v>58136</v>
      </c>
      <c r="N52" s="200">
        <v>-53751</v>
      </c>
      <c r="O52" s="200">
        <v>2647543</v>
      </c>
      <c r="P52" s="200">
        <v>3940756</v>
      </c>
      <c r="Q52" s="200">
        <f t="shared" ref="Q52" si="0">SUM(Q47:Q51)</f>
        <v>10224741</v>
      </c>
      <c r="R52" s="98"/>
    </row>
    <row r="53" spans="2:19" ht="18.75" customHeight="1" x14ac:dyDescent="0.35">
      <c r="B53" s="309" t="s">
        <v>50</v>
      </c>
      <c r="C53" s="309"/>
      <c r="D53" s="309"/>
      <c r="E53" s="309"/>
      <c r="F53" s="309"/>
      <c r="G53" s="309"/>
      <c r="H53" s="309"/>
      <c r="I53" s="309"/>
      <c r="J53" s="309"/>
      <c r="K53" s="309"/>
      <c r="L53" s="309"/>
      <c r="M53" s="309"/>
      <c r="N53" s="309"/>
      <c r="O53" s="309"/>
      <c r="P53" s="309"/>
      <c r="Q53" s="309"/>
      <c r="R53" s="93"/>
      <c r="S53" s="3"/>
    </row>
    <row r="54" spans="2:19" x14ac:dyDescent="0.3">
      <c r="C54" s="2" t="s">
        <v>252</v>
      </c>
      <c r="Q54" s="3"/>
    </row>
    <row r="55" spans="2:19" hidden="1" x14ac:dyDescent="0.3">
      <c r="C55" s="3">
        <f>C45+C52</f>
        <v>14156</v>
      </c>
      <c r="D55" s="3">
        <f t="shared" ref="D55:Q55" si="1">D45+D52</f>
        <v>985740</v>
      </c>
      <c r="E55" s="3">
        <f t="shared" si="1"/>
        <v>1356807</v>
      </c>
      <c r="F55" s="3">
        <f t="shared" si="1"/>
        <v>2015353</v>
      </c>
      <c r="G55" s="3">
        <f t="shared" si="1"/>
        <v>488940</v>
      </c>
      <c r="H55" s="3">
        <f t="shared" si="1"/>
        <v>739524</v>
      </c>
      <c r="I55" s="3">
        <f t="shared" si="1"/>
        <v>14997634</v>
      </c>
      <c r="J55" s="3">
        <f t="shared" si="1"/>
        <v>10639654</v>
      </c>
      <c r="K55" s="3">
        <f t="shared" si="1"/>
        <v>1581390</v>
      </c>
      <c r="L55" s="3">
        <f t="shared" si="1"/>
        <v>101822</v>
      </c>
      <c r="M55" s="3">
        <f t="shared" si="1"/>
        <v>605600</v>
      </c>
      <c r="N55" s="3">
        <f t="shared" si="1"/>
        <v>1278149</v>
      </c>
      <c r="O55" s="3">
        <f t="shared" si="1"/>
        <v>22209360</v>
      </c>
      <c r="P55" s="3">
        <f t="shared" si="1"/>
        <v>4513248</v>
      </c>
      <c r="Q55" s="3">
        <f t="shared" si="1"/>
        <v>61527375</v>
      </c>
    </row>
    <row r="56" spans="2:19" x14ac:dyDescent="0.3">
      <c r="R56" s="15"/>
    </row>
    <row r="57" spans="2:19" x14ac:dyDescent="0.3">
      <c r="Q57" s="3"/>
    </row>
    <row r="58" spans="2:19" x14ac:dyDescent="0.3">
      <c r="R58" s="2" t="s">
        <v>252</v>
      </c>
    </row>
  </sheetData>
  <sheetProtection algorithmName="SHA-512" hashValue="E0S7zLhyFTuX6X7Y+JUtQA5qLwFyyeIhPr/0tPzpS6EjP5e3Lfj+u4qN0TOR44qaAaRGYTKr3JtTAJX6g5Q7rw==" saltValue="3T5ZLystI4rTOBXycJ3lgQ==" spinCount="100000" sheet="1" objects="1" scenarios="1"/>
  <mergeCells count="4">
    <mergeCell ref="B4:Q4"/>
    <mergeCell ref="B6:Q6"/>
    <mergeCell ref="B46:Q46"/>
    <mergeCell ref="B53:Q53"/>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3"/>
  <sheetViews>
    <sheetView showGridLines="0" zoomScale="80" zoomScaleNormal="80" workbookViewId="0">
      <selection activeCell="E59" sqref="E59"/>
    </sheetView>
  </sheetViews>
  <sheetFormatPr defaultColWidth="9.453125" defaultRowHeight="14" x14ac:dyDescent="0.3"/>
  <cols>
    <col min="1" max="1" width="17.453125" style="2" customWidth="1"/>
    <col min="2" max="2" width="41.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305" t="s">
        <v>285</v>
      </c>
      <c r="C4" s="305"/>
      <c r="D4" s="305"/>
      <c r="E4" s="305"/>
      <c r="F4" s="305"/>
      <c r="G4" s="305"/>
      <c r="H4" s="305"/>
      <c r="I4" s="305"/>
      <c r="J4" s="305"/>
      <c r="K4" s="305"/>
      <c r="L4" s="305"/>
      <c r="M4" s="305"/>
      <c r="N4" s="305"/>
      <c r="O4" s="305"/>
      <c r="P4" s="305"/>
      <c r="Q4" s="305"/>
    </row>
    <row r="5" spans="2:17" ht="31" x14ac:dyDescent="0.35">
      <c r="B5" s="193" t="s">
        <v>0</v>
      </c>
      <c r="C5" s="194" t="s">
        <v>194</v>
      </c>
      <c r="D5" s="194" t="s">
        <v>195</v>
      </c>
      <c r="E5" s="194" t="s">
        <v>196</v>
      </c>
      <c r="F5" s="194" t="s">
        <v>197</v>
      </c>
      <c r="G5" s="194" t="s">
        <v>198</v>
      </c>
      <c r="H5" s="194" t="s">
        <v>199</v>
      </c>
      <c r="I5" s="194" t="s">
        <v>200</v>
      </c>
      <c r="J5" s="194" t="s">
        <v>201</v>
      </c>
      <c r="K5" s="194" t="s">
        <v>202</v>
      </c>
      <c r="L5" s="194" t="s">
        <v>203</v>
      </c>
      <c r="M5" s="194" t="s">
        <v>204</v>
      </c>
      <c r="N5" s="194" t="s">
        <v>205</v>
      </c>
      <c r="O5" s="194" t="s">
        <v>206</v>
      </c>
      <c r="P5" s="194" t="s">
        <v>207</v>
      </c>
      <c r="Q5" s="194" t="s">
        <v>208</v>
      </c>
    </row>
    <row r="6" spans="2:17" ht="27" customHeight="1" x14ac:dyDescent="0.35">
      <c r="B6" s="306" t="s">
        <v>16</v>
      </c>
      <c r="C6" s="306"/>
      <c r="D6" s="306"/>
      <c r="E6" s="306"/>
      <c r="F6" s="306"/>
      <c r="G6" s="306"/>
      <c r="H6" s="306"/>
      <c r="I6" s="306"/>
      <c r="J6" s="306"/>
      <c r="K6" s="306"/>
      <c r="L6" s="306"/>
      <c r="M6" s="306"/>
      <c r="N6" s="306"/>
      <c r="O6" s="306"/>
      <c r="P6" s="306"/>
      <c r="Q6" s="306"/>
    </row>
    <row r="7" spans="2:17" ht="27" customHeight="1" x14ac:dyDescent="0.35">
      <c r="B7" s="204" t="s">
        <v>17</v>
      </c>
      <c r="C7" s="205" t="str">
        <f>IFERROR('APPENDIX 16'!C7/NEPI!C7*100,"0.00")</f>
        <v>0.00</v>
      </c>
      <c r="D7" s="205">
        <f>IFERROR('APPENDIX 16'!D7/NEPI!D7*100,"0.00")</f>
        <v>47.802197802197803</v>
      </c>
      <c r="E7" s="205">
        <f>IFERROR('APPENDIX 16'!E7/NEPI!E7*100,"0.00")</f>
        <v>46.039603960396043</v>
      </c>
      <c r="F7" s="205">
        <f>IFERROR('APPENDIX 16'!F7/NEPI!F7*100,"0.00")</f>
        <v>-0.57963014076731989</v>
      </c>
      <c r="G7" s="205">
        <f>IFERROR('APPENDIX 16'!G7/NEPI!G7*100,"0.00")</f>
        <v>-8.8985687616677041</v>
      </c>
      <c r="H7" s="205">
        <f>IFERROR('APPENDIX 16'!H7/NEPI!H7*100,"0.00")</f>
        <v>-10.087293889427739</v>
      </c>
      <c r="I7" s="205" t="str">
        <f>IFERROR('APPENDIX 16'!I7/NEPI!I7*100,"0.00")</f>
        <v>0.00</v>
      </c>
      <c r="J7" s="205" t="str">
        <f>IFERROR('APPENDIX 16'!J7/NEPI!J7*100,"0.00")</f>
        <v>0.00</v>
      </c>
      <c r="K7" s="205" t="str">
        <f>IFERROR('APPENDIX 16'!K7/NEPI!K7*100,"0.00")</f>
        <v>0.00</v>
      </c>
      <c r="L7" s="205">
        <f>IFERROR('APPENDIX 16'!L7/NEPI!L7*100,"0.00")</f>
        <v>14.985349518627041</v>
      </c>
      <c r="M7" s="205">
        <f>IFERROR('APPENDIX 16'!M7/NEPI!M7*100,"0.00")</f>
        <v>-3.5896192093136068</v>
      </c>
      <c r="N7" s="205">
        <f>IFERROR('APPENDIX 16'!N7/NEPI!N7*100,"0.00")</f>
        <v>-6.6992614168313747</v>
      </c>
      <c r="O7" s="205">
        <f>IFERROR('APPENDIX 16'!O7/NEPI!O7*100,"0.00")</f>
        <v>72.297235549083481</v>
      </c>
      <c r="P7" s="205">
        <f>IFERROR('APPENDIX 16'!P7/NEPI!P7*100,"0.00")</f>
        <v>25.629139072847686</v>
      </c>
      <c r="Q7" s="206">
        <f>IFERROR('APPENDIX 16'!Q7/NEPI!Q7*100,"0.00")</f>
        <v>70.267454324513906</v>
      </c>
    </row>
    <row r="8" spans="2:17" ht="27" customHeight="1" x14ac:dyDescent="0.35">
      <c r="B8" s="195" t="s">
        <v>18</v>
      </c>
      <c r="C8" s="205" t="str">
        <f>IFERROR('APPENDIX 16'!C8/NEPI!C8*100,"0.00")</f>
        <v>0.00</v>
      </c>
      <c r="D8" s="205">
        <f>IFERROR('APPENDIX 16'!D8/NEPI!D8*100,"0.00")</f>
        <v>-341.13637519711074</v>
      </c>
      <c r="E8" s="205">
        <f>IFERROR('APPENDIX 16'!E8/NEPI!E8*100,"0.00")</f>
        <v>364.1830065359477</v>
      </c>
      <c r="F8" s="205">
        <f>IFERROR('APPENDIX 16'!F8/NEPI!F8*100,"0.00")</f>
        <v>30.917936543206988</v>
      </c>
      <c r="G8" s="205">
        <f>IFERROR('APPENDIX 16'!G8/NEPI!G8*100,"0.00")</f>
        <v>-8.598993288590604</v>
      </c>
      <c r="H8" s="205">
        <f>IFERROR('APPENDIX 16'!H8/NEPI!H8*100,"0.00")</f>
        <v>12.079615648592998</v>
      </c>
      <c r="I8" s="205">
        <f>IFERROR('APPENDIX 16'!I8/NEPI!I8*100,"0.00")</f>
        <v>73.147950025557819</v>
      </c>
      <c r="J8" s="205">
        <f>IFERROR('APPENDIX 16'!J8/NEPI!J8*100,"0.00")</f>
        <v>123.93446758857756</v>
      </c>
      <c r="K8" s="205">
        <f>IFERROR('APPENDIX 16'!K8/NEPI!K8*100,"0.00")</f>
        <v>26.223562265662377</v>
      </c>
      <c r="L8" s="205">
        <f>IFERROR('APPENDIX 16'!L8/NEPI!L8*100,"0.00")</f>
        <v>-832.68677395289365</v>
      </c>
      <c r="M8" s="205">
        <f>IFERROR('APPENDIX 16'!M8/NEPI!M8*100,"0.00")</f>
        <v>-18.305985883215694</v>
      </c>
      <c r="N8" s="205">
        <f>IFERROR('APPENDIX 16'!N8/NEPI!N8*100,"0.00")</f>
        <v>21.049375077341914</v>
      </c>
      <c r="O8" s="205" t="str">
        <f>IFERROR('APPENDIX 16'!O8/NEPI!O8*100,"0.00")</f>
        <v>0.00</v>
      </c>
      <c r="P8" s="205">
        <f>IFERROR('APPENDIX 16'!P8/NEPI!P8*100,"0.00")</f>
        <v>59.283439490445858</v>
      </c>
      <c r="Q8" s="206">
        <f>IFERROR('APPENDIX 16'!Q8/NEPI!Q8*100,"0.00")</f>
        <v>42.353475670731186</v>
      </c>
    </row>
    <row r="9" spans="2:17" ht="27" customHeight="1" x14ac:dyDescent="0.35">
      <c r="B9" s="195" t="s">
        <v>19</v>
      </c>
      <c r="C9" s="205">
        <f>IFERROR('APPENDIX 16'!C9/NEPI!C9*100,"0.00")</f>
        <v>4545.5882352941171</v>
      </c>
      <c r="D9" s="205">
        <f>IFERROR('APPENDIX 16'!D9/NEPI!D9*100,"0.00")</f>
        <v>119.32270916334662</v>
      </c>
      <c r="E9" s="205">
        <f>IFERROR('APPENDIX 16'!E9/NEPI!E9*100,"0.00")</f>
        <v>27.319498236892304</v>
      </c>
      <c r="F9" s="205">
        <f>IFERROR('APPENDIX 16'!F9/NEPI!F9*100,"0.00")</f>
        <v>13.650933243846838</v>
      </c>
      <c r="G9" s="205">
        <f>IFERROR('APPENDIX 16'!G9/NEPI!G9*100,"0.00")</f>
        <v>-5.3865376224663839</v>
      </c>
      <c r="H9" s="205">
        <f>IFERROR('APPENDIX 16'!H9/NEPI!H9*100,"0.00")</f>
        <v>205.851755526658</v>
      </c>
      <c r="I9" s="205">
        <f>IFERROR('APPENDIX 16'!I9/NEPI!I9*100,"0.00")</f>
        <v>125.0904552107402</v>
      </c>
      <c r="J9" s="205">
        <f>IFERROR('APPENDIX 16'!J9/NEPI!J9*100,"0.00")</f>
        <v>93.837507067079045</v>
      </c>
      <c r="K9" s="205" t="str">
        <f>IFERROR('APPENDIX 16'!K9/NEPI!K9*100,"0.00")</f>
        <v>0.00</v>
      </c>
      <c r="L9" s="205">
        <f>IFERROR('APPENDIX 16'!L9/NEPI!L9*100,"0.00")</f>
        <v>1301.2693935119887</v>
      </c>
      <c r="M9" s="205">
        <f>IFERROR('APPENDIX 16'!M9/NEPI!M9*100,"0.00")</f>
        <v>-56.827604265161547</v>
      </c>
      <c r="N9" s="205">
        <f>IFERROR('APPENDIX 16'!N9/NEPI!N9*100,"0.00")</f>
        <v>-57.227732435432912</v>
      </c>
      <c r="O9" s="205" t="str">
        <f>IFERROR('APPENDIX 16'!O9/NEPI!O9*100,"0.00")</f>
        <v>0.00</v>
      </c>
      <c r="P9" s="205" t="str">
        <f>IFERROR('APPENDIX 16'!P9/NEPI!P9*100,"0.00")</f>
        <v>0.00</v>
      </c>
      <c r="Q9" s="206">
        <f>IFERROR('APPENDIX 16'!Q9/NEPI!Q9*100,"0.00")</f>
        <v>30.108129143950336</v>
      </c>
    </row>
    <row r="10" spans="2:17" ht="27" customHeight="1" x14ac:dyDescent="0.35">
      <c r="B10" s="195" t="s">
        <v>142</v>
      </c>
      <c r="C10" s="205">
        <f>IFERROR('APPENDIX 16'!C10/NEPI!C10*100,"0.00")</f>
        <v>24.615384615384617</v>
      </c>
      <c r="D10" s="205">
        <f>IFERROR('APPENDIX 16'!D10/NEPI!D10*100,"0.00")</f>
        <v>61.105318039624613</v>
      </c>
      <c r="E10" s="205">
        <f>IFERROR('APPENDIX 16'!E10/NEPI!E10*100,"0.00")</f>
        <v>136.7837338262477</v>
      </c>
      <c r="F10" s="205">
        <f>IFERROR('APPENDIX 16'!F10/NEPI!F10*100,"0.00")</f>
        <v>89.509285822134984</v>
      </c>
      <c r="G10" s="205">
        <f>IFERROR('APPENDIX 16'!G10/NEPI!G10*100,"0.00")</f>
        <v>5.1929054671786439</v>
      </c>
      <c r="H10" s="205">
        <f>IFERROR('APPENDIX 16'!H10/NEPI!H10*100,"0.00")</f>
        <v>108.44004971092018</v>
      </c>
      <c r="I10" s="205">
        <f>IFERROR('APPENDIX 16'!I10/NEPI!I10*100,"0.00")</f>
        <v>100.80639636059689</v>
      </c>
      <c r="J10" s="205">
        <f>IFERROR('APPENDIX 16'!J10/NEPI!J10*100,"0.00")</f>
        <v>36.007442465406989</v>
      </c>
      <c r="K10" s="205" t="str">
        <f>IFERROR('APPENDIX 16'!K10/NEPI!K10*100,"0.00")</f>
        <v>0.00</v>
      </c>
      <c r="L10" s="205">
        <f>IFERROR('APPENDIX 16'!L10/NEPI!L10*100,"0.00")</f>
        <v>3.4583821805392732</v>
      </c>
      <c r="M10" s="205">
        <f>IFERROR('APPENDIX 16'!M10/NEPI!M10*100,"0.00")</f>
        <v>90.068280571073871</v>
      </c>
      <c r="N10" s="205">
        <f>IFERROR('APPENDIX 16'!N10/NEPI!N10*100,"0.00")</f>
        <v>19.708113456464378</v>
      </c>
      <c r="O10" s="205">
        <f>IFERROR('APPENDIX 16'!O10/NEPI!O10*100,"0.00")</f>
        <v>68.928605562458188</v>
      </c>
      <c r="P10" s="205">
        <f>IFERROR('APPENDIX 16'!P10/NEPI!P10*100,"0.00")</f>
        <v>0</v>
      </c>
      <c r="Q10" s="206">
        <f>IFERROR('APPENDIX 16'!Q10/NEPI!Q10*100,"0.00")</f>
        <v>68.806334765394666</v>
      </c>
    </row>
    <row r="11" spans="2:17" ht="27" customHeight="1" x14ac:dyDescent="0.35">
      <c r="B11" s="195" t="s">
        <v>20</v>
      </c>
      <c r="C11" s="205">
        <f>IFERROR('APPENDIX 16'!C11/NEPI!C11*100,"0.00")</f>
        <v>648.65424430641815</v>
      </c>
      <c r="D11" s="205">
        <f>IFERROR('APPENDIX 16'!D11/NEPI!D11*100,"0.00")</f>
        <v>53.811568916923903</v>
      </c>
      <c r="E11" s="205">
        <f>IFERROR('APPENDIX 16'!E11/NEPI!E11*100,"0.00")</f>
        <v>11.720775853127268</v>
      </c>
      <c r="F11" s="205">
        <f>IFERROR('APPENDIX 16'!F11/NEPI!F11*100,"0.00")</f>
        <v>39.357270382860541</v>
      </c>
      <c r="G11" s="205">
        <f>IFERROR('APPENDIX 16'!G11/NEPI!G11*100,"0.00")</f>
        <v>23.433476394849787</v>
      </c>
      <c r="H11" s="205">
        <f>IFERROR('APPENDIX 16'!H11/NEPI!H11*100,"0.00")</f>
        <v>37.224100411906427</v>
      </c>
      <c r="I11" s="205">
        <f>IFERROR('APPENDIX 16'!I11/NEPI!I11*100,"0.00")</f>
        <v>108.67490467164038</v>
      </c>
      <c r="J11" s="205">
        <f>IFERROR('APPENDIX 16'!J11/NEPI!J11*100,"0.00")</f>
        <v>92.554422632605238</v>
      </c>
      <c r="K11" s="205" t="str">
        <f>IFERROR('APPENDIX 16'!K11/NEPI!K11*100,"0.00")</f>
        <v>0.00</v>
      </c>
      <c r="L11" s="205">
        <f>IFERROR('APPENDIX 16'!L11/NEPI!L11*100,"0.00")</f>
        <v>25.111061502399824</v>
      </c>
      <c r="M11" s="205">
        <f>IFERROR('APPENDIX 16'!M11/NEPI!M11*100,"0.00")</f>
        <v>16.441074661233269</v>
      </c>
      <c r="N11" s="205">
        <f>IFERROR('APPENDIX 16'!N11/NEPI!N11*100,"0.00")</f>
        <v>41.894326373432619</v>
      </c>
      <c r="O11" s="205">
        <f>IFERROR('APPENDIX 16'!O11/NEPI!O11*100,"0.00")</f>
        <v>76.873095394511395</v>
      </c>
      <c r="P11" s="205">
        <f>IFERROR('APPENDIX 16'!P11/NEPI!P11*100,"0.00")</f>
        <v>-8.8916402989865642</v>
      </c>
      <c r="Q11" s="206">
        <f>IFERROR('APPENDIX 16'!Q11/NEPI!Q11*100,"0.00")</f>
        <v>75.574834151210439</v>
      </c>
    </row>
    <row r="12" spans="2:17" ht="27" customHeight="1" x14ac:dyDescent="0.35">
      <c r="B12" s="195" t="s">
        <v>137</v>
      </c>
      <c r="C12" s="205" t="str">
        <f>IFERROR('APPENDIX 16'!C12/NEPI!C12*100,"0.00")</f>
        <v>0.00</v>
      </c>
      <c r="D12" s="205">
        <f>IFERROR('APPENDIX 16'!D12/NEPI!D12*100,"0.00")</f>
        <v>148.15685264479572</v>
      </c>
      <c r="E12" s="205">
        <f>IFERROR('APPENDIX 16'!E12/NEPI!E12*100,"0.00")</f>
        <v>46.567308011829994</v>
      </c>
      <c r="F12" s="205">
        <f>IFERROR('APPENDIX 16'!F12/NEPI!F12*100,"0.00")</f>
        <v>21.309960731976492</v>
      </c>
      <c r="G12" s="205">
        <f>IFERROR('APPENDIX 16'!G12/NEPI!G12*100,"0.00")</f>
        <v>53.538084860225467</v>
      </c>
      <c r="H12" s="205">
        <f>IFERROR('APPENDIX 16'!H12/NEPI!H12*100,"0.00")</f>
        <v>20.955670696603342</v>
      </c>
      <c r="I12" s="205">
        <f>IFERROR('APPENDIX 16'!I12/NEPI!I12*100,"0.00")</f>
        <v>112.3699436017114</v>
      </c>
      <c r="J12" s="205">
        <f>IFERROR('APPENDIX 16'!J12/NEPI!J12*100,"0.00")</f>
        <v>152.96534766559654</v>
      </c>
      <c r="K12" s="205" t="str">
        <f>IFERROR('APPENDIX 16'!K12/NEPI!K12*100,"0.00")</f>
        <v>0.00</v>
      </c>
      <c r="L12" s="205">
        <f>IFERROR('APPENDIX 16'!L12/NEPI!L12*100,"0.00")</f>
        <v>7.7351727587212942</v>
      </c>
      <c r="M12" s="205">
        <f>IFERROR('APPENDIX 16'!M12/NEPI!M12*100,"0.00")</f>
        <v>0.46980245655742342</v>
      </c>
      <c r="N12" s="205">
        <f>IFERROR('APPENDIX 16'!N12/NEPI!N12*100,"0.00")</f>
        <v>82.653998381841646</v>
      </c>
      <c r="O12" s="205">
        <f>IFERROR('APPENDIX 16'!O12/NEPI!O12*100,"0.00")</f>
        <v>68.135423267513033</v>
      </c>
      <c r="P12" s="205">
        <f>IFERROR('APPENDIX 16'!P12/NEPI!P12*100,"0.00")</f>
        <v>67.945520692484024</v>
      </c>
      <c r="Q12" s="206">
        <f>IFERROR('APPENDIX 16'!Q12/NEPI!Q12*100,"0.00")</f>
        <v>77.742043049024929</v>
      </c>
    </row>
    <row r="13" spans="2:17" ht="27" customHeight="1" x14ac:dyDescent="0.35">
      <c r="B13" s="195" t="s">
        <v>21</v>
      </c>
      <c r="C13" s="205" t="str">
        <f>IFERROR('APPENDIX 16'!C13/NEPI!C13*100,"0.00")</f>
        <v>0.00</v>
      </c>
      <c r="D13" s="205">
        <f>IFERROR('APPENDIX 16'!D13/NEPI!D13*100,"0.00")</f>
        <v>132.96841482358161</v>
      </c>
      <c r="E13" s="205">
        <f>IFERROR('APPENDIX 16'!E13/NEPI!E13*100,"0.00")</f>
        <v>31.455658973737933</v>
      </c>
      <c r="F13" s="205">
        <f>IFERROR('APPENDIX 16'!F13/NEPI!F13*100,"0.00")</f>
        <v>40.542068402374298</v>
      </c>
      <c r="G13" s="205">
        <f>IFERROR('APPENDIX 16'!G13/NEPI!G13*100,"0.00")</f>
        <v>314.02555262624213</v>
      </c>
      <c r="H13" s="205">
        <f>IFERROR('APPENDIX 16'!H13/NEPI!H13*100,"0.00")</f>
        <v>60.51958451033164</v>
      </c>
      <c r="I13" s="205">
        <f>IFERROR('APPENDIX 16'!I13/NEPI!I13*100,"0.00")</f>
        <v>81.140551185149405</v>
      </c>
      <c r="J13" s="205">
        <f>IFERROR('APPENDIX 16'!J13/NEPI!J13*100,"0.00")</f>
        <v>77.462277254757637</v>
      </c>
      <c r="K13" s="205" t="str">
        <f>IFERROR('APPENDIX 16'!K13/NEPI!K13*100,"0.00")</f>
        <v>0.00</v>
      </c>
      <c r="L13" s="205">
        <f>IFERROR('APPENDIX 16'!L13/NEPI!L13*100,"0.00")</f>
        <v>31.77892918825561</v>
      </c>
      <c r="M13" s="205">
        <f>IFERROR('APPENDIX 16'!M13/NEPI!M13*100,"0.00")</f>
        <v>35.200695431402039</v>
      </c>
      <c r="N13" s="205">
        <f>IFERROR('APPENDIX 16'!N13/NEPI!N13*100,"0.00")</f>
        <v>18.379744493775572</v>
      </c>
      <c r="O13" s="205">
        <f>IFERROR('APPENDIX 16'!O13/NEPI!O13*100,"0.00")</f>
        <v>72.998777034562977</v>
      </c>
      <c r="P13" s="205">
        <f>IFERROR('APPENDIX 16'!P13/NEPI!P13*100,"0.00")</f>
        <v>-3.9019395938797565</v>
      </c>
      <c r="Q13" s="206">
        <f>IFERROR('APPENDIX 16'!Q13/NEPI!Q13*100,"0.00")</f>
        <v>71.589139272053345</v>
      </c>
    </row>
    <row r="14" spans="2:17" ht="27" customHeight="1" x14ac:dyDescent="0.35">
      <c r="B14" s="195" t="s">
        <v>22</v>
      </c>
      <c r="C14" s="205" t="str">
        <f>IFERROR('APPENDIX 16'!C14/NEPI!C14*100,"0.00")</f>
        <v>0.00</v>
      </c>
      <c r="D14" s="205">
        <f>IFERROR('APPENDIX 16'!D14/NEPI!D14*100,"0.00")</f>
        <v>138.90177880897139</v>
      </c>
      <c r="E14" s="205">
        <f>IFERROR('APPENDIX 16'!E14/NEPI!E14*100,"0.00")</f>
        <v>5.6507816914673201E-2</v>
      </c>
      <c r="F14" s="205">
        <f>IFERROR('APPENDIX 16'!F14/NEPI!F14*100,"0.00")</f>
        <v>112.6258904446082</v>
      </c>
      <c r="G14" s="205">
        <f>IFERROR('APPENDIX 16'!G14/NEPI!G14*100,"0.00")</f>
        <v>1674.2293464858201</v>
      </c>
      <c r="H14" s="205">
        <f>IFERROR('APPENDIX 16'!H14/NEPI!H14*100,"0.00")</f>
        <v>-23.378858958837771</v>
      </c>
      <c r="I14" s="205">
        <f>IFERROR('APPENDIX 16'!I14/NEPI!I14*100,"0.00")</f>
        <v>97.819141770219204</v>
      </c>
      <c r="J14" s="205">
        <f>IFERROR('APPENDIX 16'!J14/NEPI!J14*100,"0.00")</f>
        <v>79.50739838921146</v>
      </c>
      <c r="K14" s="205" t="str">
        <f>IFERROR('APPENDIX 16'!K14/NEPI!K14*100,"0.00")</f>
        <v>0.00</v>
      </c>
      <c r="L14" s="205">
        <f>IFERROR('APPENDIX 16'!L14/NEPI!L14*100,"0.00")</f>
        <v>0.76653637240469064</v>
      </c>
      <c r="M14" s="205">
        <f>IFERROR('APPENDIX 16'!M14/NEPI!M14*100,"0.00")</f>
        <v>-1.8932564010097366</v>
      </c>
      <c r="N14" s="205">
        <f>IFERROR('APPENDIX 16'!N14/NEPI!N14*100,"0.00")</f>
        <v>-0.61322652971274172</v>
      </c>
      <c r="O14" s="205" t="str">
        <f>IFERROR('APPENDIX 16'!O14/NEPI!O14*100,"0.00")</f>
        <v>0.00</v>
      </c>
      <c r="P14" s="205">
        <f>IFERROR('APPENDIX 16'!P14/NEPI!P14*100,"0.00")</f>
        <v>2961.8421052631579</v>
      </c>
      <c r="Q14" s="206">
        <f>IFERROR('APPENDIX 16'!Q14/NEPI!Q14*100,"0.00")</f>
        <v>73.332177172428771</v>
      </c>
    </row>
    <row r="15" spans="2:17" ht="27" customHeight="1" x14ac:dyDescent="0.35">
      <c r="B15" s="195" t="s">
        <v>23</v>
      </c>
      <c r="C15" s="205" t="str">
        <f>IFERROR('APPENDIX 16'!C15/NEPI!C15*100,"0.00")</f>
        <v>0.00</v>
      </c>
      <c r="D15" s="205" t="str">
        <f>IFERROR('APPENDIX 16'!D15/NEPI!D15*100,"0.00")</f>
        <v>0.00</v>
      </c>
      <c r="E15" s="205" t="str">
        <f>IFERROR('APPENDIX 16'!E15/NEPI!E15*100,"0.00")</f>
        <v>0.00</v>
      </c>
      <c r="F15" s="205" t="str">
        <f>IFERROR('APPENDIX 16'!F15/NEPI!F15*100,"0.00")</f>
        <v>0.00</v>
      </c>
      <c r="G15" s="205" t="str">
        <f>IFERROR('APPENDIX 16'!G15/NEPI!G15*100,"0.00")</f>
        <v>0.00</v>
      </c>
      <c r="H15" s="205" t="str">
        <f>IFERROR('APPENDIX 16'!H15/NEPI!H15*100,"0.00")</f>
        <v>0.00</v>
      </c>
      <c r="I15" s="205">
        <f>IFERROR('APPENDIX 16'!I15/NEPI!I15*100,"0.00")</f>
        <v>55.104737407727136</v>
      </c>
      <c r="J15" s="205">
        <f>IFERROR('APPENDIX 16'!J15/NEPI!J15*100,"0.00")</f>
        <v>142.56804196093006</v>
      </c>
      <c r="K15" s="205">
        <f>IFERROR('APPENDIX 16'!K15/NEPI!K15*100,"0.00")</f>
        <v>57.898140306464562</v>
      </c>
      <c r="L15" s="205" t="str">
        <f>IFERROR('APPENDIX 16'!L15/NEPI!L15*100,"0.00")</f>
        <v>0.00</v>
      </c>
      <c r="M15" s="205" t="str">
        <f>IFERROR('APPENDIX 16'!M15/NEPI!M15*100,"0.00")</f>
        <v>0.00</v>
      </c>
      <c r="N15" s="205" t="str">
        <f>IFERROR('APPENDIX 16'!N15/NEPI!N15*100,"0.00")</f>
        <v>0.00</v>
      </c>
      <c r="O15" s="205" t="str">
        <f>IFERROR('APPENDIX 16'!O15/NEPI!O15*100,"0.00")</f>
        <v>0.00</v>
      </c>
      <c r="P15" s="205" t="str">
        <f>IFERROR('APPENDIX 16'!P15/NEPI!P15*100,"0.00")</f>
        <v>0.00</v>
      </c>
      <c r="Q15" s="206">
        <f>IFERROR('APPENDIX 16'!Q15/NEPI!Q15*100,"0.00")</f>
        <v>60.242782830014832</v>
      </c>
    </row>
    <row r="16" spans="2:17" ht="27" customHeight="1" x14ac:dyDescent="0.35">
      <c r="B16" s="195" t="s">
        <v>24</v>
      </c>
      <c r="C16" s="205">
        <f>IFERROR('APPENDIX 16'!C16/NEPI!C16*100,"0.00")</f>
        <v>416.66666666666669</v>
      </c>
      <c r="D16" s="205">
        <f>IFERROR('APPENDIX 16'!D16/NEPI!D16*100,"0.00")</f>
        <v>50.098397526005058</v>
      </c>
      <c r="E16" s="205">
        <f>IFERROR('APPENDIX 16'!E16/NEPI!E16*100,"0.00")</f>
        <v>23.329646017699115</v>
      </c>
      <c r="F16" s="205">
        <f>IFERROR('APPENDIX 16'!F16/NEPI!F16*100,"0.00")</f>
        <v>39.240249873374978</v>
      </c>
      <c r="G16" s="205">
        <f>IFERROR('APPENDIX 16'!G16/NEPI!G16*100,"0.00")</f>
        <v>268.63380281690138</v>
      </c>
      <c r="H16" s="205">
        <f>IFERROR('APPENDIX 16'!H16/NEPI!H16*100,"0.00")</f>
        <v>3.0601597488342027</v>
      </c>
      <c r="I16" s="205">
        <f>IFERROR('APPENDIX 16'!I16/NEPI!I16*100,"0.00")</f>
        <v>95.720845803379504</v>
      </c>
      <c r="J16" s="205">
        <f>IFERROR('APPENDIX 16'!J16/NEPI!J16*100,"0.00")</f>
        <v>68.906123838179752</v>
      </c>
      <c r="K16" s="205">
        <f>IFERROR('APPENDIX 16'!K16/NEPI!K16*100,"0.00")</f>
        <v>58.988195615514336</v>
      </c>
      <c r="L16" s="205">
        <f>IFERROR('APPENDIX 16'!L16/NEPI!L16*100,"0.00")</f>
        <v>54.376912986445127</v>
      </c>
      <c r="M16" s="205">
        <f>IFERROR('APPENDIX 16'!M16/NEPI!M16*100,"0.00")</f>
        <v>109.16022037954254</v>
      </c>
      <c r="N16" s="205">
        <f>IFERROR('APPENDIX 16'!N16/NEPI!N16*100,"0.00")</f>
        <v>61.224655514885008</v>
      </c>
      <c r="O16" s="205" t="str">
        <f>IFERROR('APPENDIX 16'!O16/NEPI!O16*100,"0.00")</f>
        <v>0.00</v>
      </c>
      <c r="P16" s="205">
        <f>IFERROR('APPENDIX 16'!P16/NEPI!P16*100,"0.00")</f>
        <v>14.598108747044916</v>
      </c>
      <c r="Q16" s="206">
        <f>IFERROR('APPENDIX 16'!Q16/NEPI!Q16*100,"0.00")</f>
        <v>71.436355147565521</v>
      </c>
    </row>
    <row r="17" spans="2:17" ht="27" customHeight="1" x14ac:dyDescent="0.35">
      <c r="B17" s="195" t="s">
        <v>25</v>
      </c>
      <c r="C17" s="205" t="str">
        <f>IFERROR('APPENDIX 16'!C17/NEPI!C17*100,"0.00")</f>
        <v>0.00</v>
      </c>
      <c r="D17" s="205">
        <f>IFERROR('APPENDIX 16'!D17/NEPI!D17*100,"0.00")</f>
        <v>243.11250423585227</v>
      </c>
      <c r="E17" s="205">
        <f>IFERROR('APPENDIX 16'!E17/NEPI!E17*100,"0.00")</f>
        <v>69.366053169734158</v>
      </c>
      <c r="F17" s="205">
        <f>IFERROR('APPENDIX 16'!F17/NEPI!F17*100,"0.00")</f>
        <v>18.611246740564518</v>
      </c>
      <c r="G17" s="205">
        <f>IFERROR('APPENDIX 16'!G17/NEPI!G17*100,"0.00")</f>
        <v>60.405921858187085</v>
      </c>
      <c r="H17" s="205">
        <f>IFERROR('APPENDIX 16'!H17/NEPI!H17*100,"0.00")</f>
        <v>44.460968553119002</v>
      </c>
      <c r="I17" s="205">
        <f>IFERROR('APPENDIX 16'!I17/NEPI!I17*100,"0.00")</f>
        <v>85.835847250586582</v>
      </c>
      <c r="J17" s="205">
        <f>IFERROR('APPENDIX 16'!J17/NEPI!J17*100,"0.00")</f>
        <v>66.875214493434243</v>
      </c>
      <c r="K17" s="205" t="str">
        <f>IFERROR('APPENDIX 16'!K17/NEPI!K17*100,"0.00")</f>
        <v>0.00</v>
      </c>
      <c r="L17" s="205">
        <f>IFERROR('APPENDIX 16'!L17/NEPI!L17*100,"0.00")</f>
        <v>434.78260869565213</v>
      </c>
      <c r="M17" s="205">
        <f>IFERROR('APPENDIX 16'!M17/NEPI!M17*100,"0.00")</f>
        <v>-1.1312894794162491</v>
      </c>
      <c r="N17" s="205">
        <f>IFERROR('APPENDIX 16'!N17/NEPI!N17*100,"0.00")</f>
        <v>-5.1580183294739248</v>
      </c>
      <c r="O17" s="205">
        <f>IFERROR('APPENDIX 16'!O17/NEPI!O17*100,"0.00")</f>
        <v>65.324307647635294</v>
      </c>
      <c r="P17" s="205">
        <f>IFERROR('APPENDIX 16'!P17/NEPI!P17*100,"0.00")</f>
        <v>13.101444553057457</v>
      </c>
      <c r="Q17" s="206">
        <f>IFERROR('APPENDIX 16'!Q17/NEPI!Q17*100,"0.00")</f>
        <v>66.481590294128722</v>
      </c>
    </row>
    <row r="18" spans="2:17" ht="27" customHeight="1" x14ac:dyDescent="0.35">
      <c r="B18" s="195" t="s">
        <v>26</v>
      </c>
      <c r="C18" s="205">
        <f>IFERROR('APPENDIX 16'!C18/NEPI!C18*100,"0.00")</f>
        <v>103.92890551917679</v>
      </c>
      <c r="D18" s="205">
        <f>IFERROR('APPENDIX 16'!D18/NEPI!D18*100,"0.00")</f>
        <v>62.763173855031276</v>
      </c>
      <c r="E18" s="205">
        <f>IFERROR('APPENDIX 16'!E18/NEPI!E18*100,"0.00")</f>
        <v>73.505923318572357</v>
      </c>
      <c r="F18" s="205">
        <f>IFERROR('APPENDIX 16'!F18/NEPI!F18*100,"0.00")</f>
        <v>21.145239465913946</v>
      </c>
      <c r="G18" s="205">
        <f>IFERROR('APPENDIX 16'!G18/NEPI!G18*100,"0.00")</f>
        <v>27.534114735503383</v>
      </c>
      <c r="H18" s="205">
        <f>IFERROR('APPENDIX 16'!H18/NEPI!H18*100,"0.00")</f>
        <v>26.797065657377505</v>
      </c>
      <c r="I18" s="205">
        <f>IFERROR('APPENDIX 16'!I18/NEPI!I18*100,"0.00")</f>
        <v>102.34259645835667</v>
      </c>
      <c r="J18" s="205">
        <f>IFERROR('APPENDIX 16'!J18/NEPI!J18*100,"0.00")</f>
        <v>112.3347081494074</v>
      </c>
      <c r="K18" s="205">
        <f>IFERROR('APPENDIX 16'!K18/NEPI!K18*100,"0.00")</f>
        <v>-64.920797469667107</v>
      </c>
      <c r="L18" s="205">
        <f>IFERROR('APPENDIX 16'!L18/NEPI!L18*100,"0.00")</f>
        <v>-14.227700199487034</v>
      </c>
      <c r="M18" s="205">
        <f>IFERROR('APPENDIX 16'!M18/NEPI!M18*100,"0.00")</f>
        <v>46.383004355830302</v>
      </c>
      <c r="N18" s="205">
        <f>IFERROR('APPENDIX 16'!N18/NEPI!N18*100,"0.00")</f>
        <v>40.547738704509847</v>
      </c>
      <c r="O18" s="205">
        <f>IFERROR('APPENDIX 16'!O18/NEPI!O18*100,"0.00")</f>
        <v>70.518146062636546</v>
      </c>
      <c r="P18" s="205">
        <f>IFERROR('APPENDIX 16'!P18/NEPI!P18*100,"0.00")</f>
        <v>3.0289476509106525</v>
      </c>
      <c r="Q18" s="206">
        <f>IFERROR('APPENDIX 16'!Q18/NEPI!Q18*100,"0.00")</f>
        <v>65.653084139229961</v>
      </c>
    </row>
    <row r="19" spans="2:17" ht="27" customHeight="1" x14ac:dyDescent="0.35">
      <c r="B19" s="195" t="s">
        <v>27</v>
      </c>
      <c r="C19" s="205">
        <f>IFERROR('APPENDIX 16'!C19/NEPI!C19*100,"0.00")</f>
        <v>0</v>
      </c>
      <c r="D19" s="205">
        <f>IFERROR('APPENDIX 16'!D19/NEPI!D19*100,"0.00")</f>
        <v>142.743639339384</v>
      </c>
      <c r="E19" s="205">
        <f>IFERROR('APPENDIX 16'!E19/NEPI!E19*100,"0.00")</f>
        <v>23.860712739129326</v>
      </c>
      <c r="F19" s="205">
        <f>IFERROR('APPENDIX 16'!F19/NEPI!F19*100,"0.00")</f>
        <v>62.798379980541661</v>
      </c>
      <c r="G19" s="205">
        <f>IFERROR('APPENDIX 16'!G19/NEPI!G19*100,"0.00")</f>
        <v>60.11800283375981</v>
      </c>
      <c r="H19" s="205">
        <f>IFERROR('APPENDIX 16'!H19/NEPI!H19*100,"0.00")</f>
        <v>48.298683067049936</v>
      </c>
      <c r="I19" s="205">
        <f>IFERROR('APPENDIX 16'!I19/NEPI!I19*100,"0.00")</f>
        <v>81.304843732550253</v>
      </c>
      <c r="J19" s="205">
        <f>IFERROR('APPENDIX 16'!J19/NEPI!J19*100,"0.00")</f>
        <v>98.057999853044265</v>
      </c>
      <c r="K19" s="205" t="str">
        <f>IFERROR('APPENDIX 16'!K19/NEPI!K19*100,"0.00")</f>
        <v>0.00</v>
      </c>
      <c r="L19" s="205">
        <f>IFERROR('APPENDIX 16'!L19/NEPI!L19*100,"0.00")</f>
        <v>30.597014925373134</v>
      </c>
      <c r="M19" s="205">
        <f>IFERROR('APPENDIX 16'!M19/NEPI!M19*100,"0.00")</f>
        <v>94.878586395508108</v>
      </c>
      <c r="N19" s="205">
        <f>IFERROR('APPENDIX 16'!N19/NEPI!N19*100,"0.00")</f>
        <v>25.842131991842571</v>
      </c>
      <c r="O19" s="205" t="str">
        <f>IFERROR('APPENDIX 16'!O19/NEPI!O19*100,"0.00")</f>
        <v>0.00</v>
      </c>
      <c r="P19" s="205">
        <f>IFERROR('APPENDIX 16'!P19/NEPI!P19*100,"0.00")</f>
        <v>2.2474232893299075</v>
      </c>
      <c r="Q19" s="206">
        <f>IFERROR('APPENDIX 16'!Q19/NEPI!Q19*100,"0.00")</f>
        <v>77.118719602644646</v>
      </c>
    </row>
    <row r="20" spans="2:17" ht="27" customHeight="1" x14ac:dyDescent="0.35">
      <c r="B20" s="195" t="s">
        <v>28</v>
      </c>
      <c r="C20" s="205">
        <f>IFERROR('APPENDIX 16'!C20/NEPI!C20*100,"0.00")</f>
        <v>-98.001332445036638</v>
      </c>
      <c r="D20" s="205">
        <f>IFERROR('APPENDIX 16'!D20/NEPI!D20*100,"0.00")</f>
        <v>17.95323107870254</v>
      </c>
      <c r="E20" s="205">
        <f>IFERROR('APPENDIX 16'!E20/NEPI!E20*100,"0.00")</f>
        <v>8.0251920850916445</v>
      </c>
      <c r="F20" s="205">
        <f>IFERROR('APPENDIX 16'!F20/NEPI!F20*100,"0.00")</f>
        <v>22.059437816470204</v>
      </c>
      <c r="G20" s="205">
        <f>IFERROR('APPENDIX 16'!G20/NEPI!G20*100,"0.00")</f>
        <v>25.455507181511166</v>
      </c>
      <c r="H20" s="205">
        <f>IFERROR('APPENDIX 16'!H20/NEPI!H20*100,"0.00")</f>
        <v>-1.2708583633693766</v>
      </c>
      <c r="I20" s="205">
        <f>IFERROR('APPENDIX 16'!I20/NEPI!I20*100,"0.00")</f>
        <v>69.729428981536458</v>
      </c>
      <c r="J20" s="205">
        <f>IFERROR('APPENDIX 16'!J20/NEPI!J20*100,"0.00")</f>
        <v>87.216832221284264</v>
      </c>
      <c r="K20" s="205">
        <f>IFERROR('APPENDIX 16'!K20/NEPI!K20*100,"0.00")</f>
        <v>0.4674994390006732</v>
      </c>
      <c r="L20" s="205">
        <f>IFERROR('APPENDIX 16'!L20/NEPI!L20*100,"0.00")</f>
        <v>30.091882215402599</v>
      </c>
      <c r="M20" s="205">
        <f>IFERROR('APPENDIX 16'!M20/NEPI!M20*100,"0.00")</f>
        <v>41.882736066455998</v>
      </c>
      <c r="N20" s="205">
        <f>IFERROR('APPENDIX 16'!N20/NEPI!N20*100,"0.00")</f>
        <v>15.15407327488583</v>
      </c>
      <c r="O20" s="205">
        <f>IFERROR('APPENDIX 16'!O20/NEPI!O20*100,"0.00")</f>
        <v>62.348254110310783</v>
      </c>
      <c r="P20" s="205">
        <f>IFERROR('APPENDIX 16'!P20/NEPI!P20*100,"0.00")</f>
        <v>-27.007526667331273</v>
      </c>
      <c r="Q20" s="206">
        <f>IFERROR('APPENDIX 16'!Q20/NEPI!Q20*100,"0.00")</f>
        <v>49.964901163108685</v>
      </c>
    </row>
    <row r="21" spans="2:17" ht="27" customHeight="1" x14ac:dyDescent="0.35">
      <c r="B21" s="195" t="s">
        <v>29</v>
      </c>
      <c r="C21" s="205">
        <f>IFERROR('APPENDIX 16'!C21/NEPI!C21*100,"0.00")</f>
        <v>355.40806293018682</v>
      </c>
      <c r="D21" s="205">
        <f>IFERROR('APPENDIX 16'!D21/NEPI!D21*100,"0.00")</f>
        <v>93.951200019979524</v>
      </c>
      <c r="E21" s="205">
        <f>IFERROR('APPENDIX 16'!E21/NEPI!E21*100,"0.00")</f>
        <v>26.348773424451831</v>
      </c>
      <c r="F21" s="205">
        <f>IFERROR('APPENDIX 16'!F21/NEPI!F21*100,"0.00")</f>
        <v>34.637290167865707</v>
      </c>
      <c r="G21" s="205">
        <f>IFERROR('APPENDIX 16'!G21/NEPI!G21*100,"0.00")</f>
        <v>17.814466316457889</v>
      </c>
      <c r="H21" s="205">
        <f>IFERROR('APPENDIX 16'!H21/NEPI!H21*100,"0.00")</f>
        <v>57.163491153168081</v>
      </c>
      <c r="I21" s="205">
        <f>IFERROR('APPENDIX 16'!I21/NEPI!I21*100,"0.00")</f>
        <v>69.90782309282767</v>
      </c>
      <c r="J21" s="205">
        <f>IFERROR('APPENDIX 16'!J21/NEPI!J21*100,"0.00")</f>
        <v>60.310700679349502</v>
      </c>
      <c r="K21" s="205" t="str">
        <f>IFERROR('APPENDIX 16'!K21/NEPI!K21*100,"0.00")</f>
        <v>0.00</v>
      </c>
      <c r="L21" s="205">
        <f>IFERROR('APPENDIX 16'!L21/NEPI!L21*100,"0.00")</f>
        <v>49.734735920949483</v>
      </c>
      <c r="M21" s="205">
        <f>IFERROR('APPENDIX 16'!M21/NEPI!M21*100,"0.00")</f>
        <v>70.592641075296399</v>
      </c>
      <c r="N21" s="205">
        <f>IFERROR('APPENDIX 16'!N21/NEPI!N21*100,"0.00")</f>
        <v>4.8232619487913677</v>
      </c>
      <c r="O21" s="205">
        <f>IFERROR('APPENDIX 16'!O21/NEPI!O21*100,"0.00")</f>
        <v>36.959137361214758</v>
      </c>
      <c r="P21" s="205">
        <f>IFERROR('APPENDIX 16'!P21/NEPI!P21*100,"0.00")</f>
        <v>5.9206728787004206</v>
      </c>
      <c r="Q21" s="206">
        <f>IFERROR('APPENDIX 16'!Q21/NEPI!Q21*100,"0.00")</f>
        <v>54.297406385229884</v>
      </c>
    </row>
    <row r="22" spans="2:17" ht="27" customHeight="1" x14ac:dyDescent="0.35">
      <c r="B22" s="195" t="s">
        <v>30</v>
      </c>
      <c r="C22" s="205" t="str">
        <f>IFERROR('APPENDIX 16'!C22/NEPI!C22*100,"0.00")</f>
        <v>0.00</v>
      </c>
      <c r="D22" s="205">
        <f>IFERROR('APPENDIX 16'!D22/NEPI!D22*100,"0.00")</f>
        <v>70.336702350337902</v>
      </c>
      <c r="E22" s="205">
        <f>IFERROR('APPENDIX 16'!E22/NEPI!E22*100,"0.00")</f>
        <v>62.812443805071027</v>
      </c>
      <c r="F22" s="205">
        <f>IFERROR('APPENDIX 16'!F22/NEPI!F22*100,"0.00")</f>
        <v>24.749030764921798</v>
      </c>
      <c r="G22" s="205">
        <f>IFERROR('APPENDIX 16'!G22/NEPI!G22*100,"0.00")</f>
        <v>-38.719428414399559</v>
      </c>
      <c r="H22" s="205">
        <f>IFERROR('APPENDIX 16'!H22/NEPI!H22*100,"0.00")</f>
        <v>53.793601347647638</v>
      </c>
      <c r="I22" s="205">
        <f>IFERROR('APPENDIX 16'!I22/NEPI!I22*100,"0.00")</f>
        <v>86.658197824830026</v>
      </c>
      <c r="J22" s="205">
        <f>IFERROR('APPENDIX 16'!J22/NEPI!J22*100,"0.00")</f>
        <v>67.899458545083888</v>
      </c>
      <c r="K22" s="205">
        <f>IFERROR('APPENDIX 16'!K22/NEPI!K22*100,"0.00")</f>
        <v>0</v>
      </c>
      <c r="L22" s="205">
        <f>IFERROR('APPENDIX 16'!L22/NEPI!L22*100,"0.00")</f>
        <v>-47.243408149923731</v>
      </c>
      <c r="M22" s="205">
        <f>IFERROR('APPENDIX 16'!M22/NEPI!M22*100,"0.00")</f>
        <v>53.794903285231811</v>
      </c>
      <c r="N22" s="205">
        <f>IFERROR('APPENDIX 16'!N22/NEPI!N22*100,"0.00")</f>
        <v>44.529838470458159</v>
      </c>
      <c r="O22" s="205" t="str">
        <f>IFERROR('APPENDIX 16'!O22/NEPI!O22*100,"0.00")</f>
        <v>0.00</v>
      </c>
      <c r="P22" s="205">
        <f>IFERROR('APPENDIX 16'!P22/NEPI!P22*100,"0.00")</f>
        <v>-53.25038368778776</v>
      </c>
      <c r="Q22" s="206">
        <f>IFERROR('APPENDIX 16'!Q22/NEPI!Q22*100,"0.00")</f>
        <v>57.588110997134791</v>
      </c>
    </row>
    <row r="23" spans="2:17" ht="27" customHeight="1" x14ac:dyDescent="0.35">
      <c r="B23" s="195" t="s">
        <v>31</v>
      </c>
      <c r="C23" s="205" t="str">
        <f>IFERROR('APPENDIX 16'!C23/NEPI!C23*100,"0.00")</f>
        <v>0.00</v>
      </c>
      <c r="D23" s="205" t="str">
        <f>IFERROR('APPENDIX 16'!D23/NEPI!D23*100,"0.00")</f>
        <v>0.00</v>
      </c>
      <c r="E23" s="205" t="str">
        <f>IFERROR('APPENDIX 16'!E23/NEPI!E23*100,"0.00")</f>
        <v>0.00</v>
      </c>
      <c r="F23" s="205" t="str">
        <f>IFERROR('APPENDIX 16'!F23/NEPI!F23*100,"0.00")</f>
        <v>0.00</v>
      </c>
      <c r="G23" s="205" t="str">
        <f>IFERROR('APPENDIX 16'!G23/NEPI!G23*100,"0.00")</f>
        <v>0.00</v>
      </c>
      <c r="H23" s="205" t="str">
        <f>IFERROR('APPENDIX 16'!H23/NEPI!H23*100,"0.00")</f>
        <v>0.00</v>
      </c>
      <c r="I23" s="205" t="str">
        <f>IFERROR('APPENDIX 16'!I23/NEPI!I23*100,"0.00")</f>
        <v>0.00</v>
      </c>
      <c r="J23" s="205" t="str">
        <f>IFERROR('APPENDIX 16'!J23/NEPI!J23*100,"0.00")</f>
        <v>0.00</v>
      </c>
      <c r="K23" s="205" t="str">
        <f>IFERROR('APPENDIX 16'!K23/NEPI!K23*100,"0.00")</f>
        <v>0.00</v>
      </c>
      <c r="L23" s="205" t="str">
        <f>IFERROR('APPENDIX 16'!L23/NEPI!L23*100,"0.00")</f>
        <v>0.00</v>
      </c>
      <c r="M23" s="205" t="str">
        <f>IFERROR('APPENDIX 16'!M23/NEPI!M23*100,"0.00")</f>
        <v>0.00</v>
      </c>
      <c r="N23" s="205" t="str">
        <f>IFERROR('APPENDIX 16'!N23/NEPI!N23*100,"0.00")</f>
        <v>0.00</v>
      </c>
      <c r="O23" s="205" t="str">
        <f>IFERROR('APPENDIX 16'!O23/NEPI!O23*100,"0.00")</f>
        <v>0.00</v>
      </c>
      <c r="P23" s="205" t="str">
        <f>IFERROR('APPENDIX 16'!P23/NEPI!P23*100,"0.00")</f>
        <v>0.00</v>
      </c>
      <c r="Q23" s="206" t="str">
        <f>IFERROR('APPENDIX 16'!Q23/NEPI!Q23*100,"0.00")</f>
        <v>0.00</v>
      </c>
    </row>
    <row r="24" spans="2:17" ht="27" customHeight="1" x14ac:dyDescent="0.35">
      <c r="B24" s="195" t="s">
        <v>258</v>
      </c>
      <c r="C24" s="205">
        <f>IFERROR('APPENDIX 16'!C24/NEPI!C24*100,"0.00")</f>
        <v>-243.343653250774</v>
      </c>
      <c r="D24" s="205">
        <f>IFERROR('APPENDIX 16'!D24/NEPI!D24*100,"0.00")</f>
        <v>106.45635828702191</v>
      </c>
      <c r="E24" s="205">
        <f>IFERROR('APPENDIX 16'!E24/NEPI!E24*100,"0.00")</f>
        <v>42.869726331136285</v>
      </c>
      <c r="F24" s="205">
        <f>IFERROR('APPENDIX 16'!F24/NEPI!F24*100,"0.00")</f>
        <v>67.530261201953707</v>
      </c>
      <c r="G24" s="205">
        <f>IFERROR('APPENDIX 16'!G24/NEPI!G24*100,"0.00")</f>
        <v>132.20436020671056</v>
      </c>
      <c r="H24" s="205">
        <f>IFERROR('APPENDIX 16'!H24/NEPI!H24*100,"0.00")</f>
        <v>73.052432687765716</v>
      </c>
      <c r="I24" s="205">
        <f>IFERROR('APPENDIX 16'!I24/NEPI!I24*100,"0.00")</f>
        <v>70.79685993914471</v>
      </c>
      <c r="J24" s="205">
        <f>IFERROR('APPENDIX 16'!J24/NEPI!J24*100,"0.00")</f>
        <v>63.534766461088132</v>
      </c>
      <c r="K24" s="205" t="str">
        <f>IFERROR('APPENDIX 16'!K24/NEPI!K24*100,"0.00")</f>
        <v>0.00</v>
      </c>
      <c r="L24" s="205">
        <f>IFERROR('APPENDIX 16'!L24/NEPI!L24*100,"0.00")</f>
        <v>79.680514157973164</v>
      </c>
      <c r="M24" s="205">
        <f>IFERROR('APPENDIX 16'!M24/NEPI!M24*100,"0.00")</f>
        <v>45.527568785664954</v>
      </c>
      <c r="N24" s="205">
        <f>IFERROR('APPENDIX 16'!N24/NEPI!N24*100,"0.00")</f>
        <v>78.755743835295092</v>
      </c>
      <c r="O24" s="205" t="str">
        <f>IFERROR('APPENDIX 16'!O24/NEPI!O24*100,"0.00")</f>
        <v>0.00</v>
      </c>
      <c r="P24" s="205">
        <f>IFERROR('APPENDIX 16'!P24/NEPI!P24*100,"0.00")</f>
        <v>-110.90262817750968</v>
      </c>
      <c r="Q24" s="206">
        <f>IFERROR('APPENDIX 16'!Q24/NEPI!Q24*100,"0.00")</f>
        <v>66.419426521601793</v>
      </c>
    </row>
    <row r="25" spans="2:17" ht="27" customHeight="1" x14ac:dyDescent="0.35">
      <c r="B25" s="195" t="s">
        <v>259</v>
      </c>
      <c r="C25" s="205" t="str">
        <f>IFERROR('APPENDIX 16'!C25/NEPI!C25*100,"0.00")</f>
        <v>0.00</v>
      </c>
      <c r="D25" s="205" t="str">
        <f>IFERROR('APPENDIX 16'!D25/NEPI!D25*100,"0.00")</f>
        <v>0.00</v>
      </c>
      <c r="E25" s="205" t="str">
        <f>IFERROR('APPENDIX 16'!E25/NEPI!E25*100,"0.00")</f>
        <v>0.00</v>
      </c>
      <c r="F25" s="205" t="str">
        <f>IFERROR('APPENDIX 16'!F25/NEPI!F25*100,"0.00")</f>
        <v>0.00</v>
      </c>
      <c r="G25" s="205" t="str">
        <f>IFERROR('APPENDIX 16'!G25/NEPI!G25*100,"0.00")</f>
        <v>0.00</v>
      </c>
      <c r="H25" s="205" t="str">
        <f>IFERROR('APPENDIX 16'!H25/NEPI!H25*100,"0.00")</f>
        <v>0.00</v>
      </c>
      <c r="I25" s="205" t="str">
        <f>IFERROR('APPENDIX 16'!I25/NEPI!I25*100,"0.00")</f>
        <v>0.00</v>
      </c>
      <c r="J25" s="205" t="str">
        <f>IFERROR('APPENDIX 16'!J25/NEPI!J25*100,"0.00")</f>
        <v>0.00</v>
      </c>
      <c r="K25" s="205" t="str">
        <f>IFERROR('APPENDIX 16'!K25/NEPI!K25*100,"0.00")</f>
        <v>0.00</v>
      </c>
      <c r="L25" s="205" t="str">
        <f>IFERROR('APPENDIX 16'!L25/NEPI!L25*100,"0.00")</f>
        <v>0.00</v>
      </c>
      <c r="M25" s="205" t="str">
        <f>IFERROR('APPENDIX 16'!M25/NEPI!M25*100,"0.00")</f>
        <v>0.00</v>
      </c>
      <c r="N25" s="205" t="str">
        <f>IFERROR('APPENDIX 16'!N25/NEPI!N25*100,"0.00")</f>
        <v>0.00</v>
      </c>
      <c r="O25" s="205">
        <f>IFERROR('APPENDIX 16'!O25/NEPI!O25*100,"0.00")</f>
        <v>70.92611420864236</v>
      </c>
      <c r="P25" s="205" t="str">
        <f>IFERROR('APPENDIX 16'!P25/NEPI!P25*100,"0.00")</f>
        <v>0.00</v>
      </c>
      <c r="Q25" s="206">
        <f>IFERROR('APPENDIX 16'!Q25/NEPI!Q25*100,"0.00")</f>
        <v>70.92611420864236</v>
      </c>
    </row>
    <row r="26" spans="2:17" ht="27" customHeight="1" x14ac:dyDescent="0.35">
      <c r="B26" s="195" t="s">
        <v>33</v>
      </c>
      <c r="C26" s="205" t="str">
        <f>IFERROR('APPENDIX 16'!C26/NEPI!C26*100,"0.00")</f>
        <v>0.00</v>
      </c>
      <c r="D26" s="205">
        <f>IFERROR('APPENDIX 16'!D26/NEPI!D26*100,"0.00")</f>
        <v>56.216679360243717</v>
      </c>
      <c r="E26" s="205">
        <f>IFERROR('APPENDIX 16'!E26/NEPI!E26*100,"0.00")</f>
        <v>16.491161376164225</v>
      </c>
      <c r="F26" s="205">
        <f>IFERROR('APPENDIX 16'!F26/NEPI!F26*100,"0.00")</f>
        <v>17.653228574697739</v>
      </c>
      <c r="G26" s="205">
        <f>IFERROR('APPENDIX 16'!G26/NEPI!G26*100,"0.00")</f>
        <v>-322.74436090225566</v>
      </c>
      <c r="H26" s="205">
        <f>IFERROR('APPENDIX 16'!H26/NEPI!H26*100,"0.00")</f>
        <v>49.002286426938269</v>
      </c>
      <c r="I26" s="205">
        <f>IFERROR('APPENDIX 16'!I26/NEPI!I26*100,"0.00")</f>
        <v>91.196768913127528</v>
      </c>
      <c r="J26" s="205">
        <f>IFERROR('APPENDIX 16'!J26/NEPI!J26*100,"0.00")</f>
        <v>124.70963080466764</v>
      </c>
      <c r="K26" s="205" t="str">
        <f>IFERROR('APPENDIX 16'!K26/NEPI!K26*100,"0.00")</f>
        <v>0.00</v>
      </c>
      <c r="L26" s="205">
        <f>IFERROR('APPENDIX 16'!L26/NEPI!L26*100,"0.00")</f>
        <v>14.817979832507264</v>
      </c>
      <c r="M26" s="205">
        <f>IFERROR('APPENDIX 16'!M26/NEPI!M26*100,"0.00")</f>
        <v>45.035476149769195</v>
      </c>
      <c r="N26" s="205">
        <f>IFERROR('APPENDIX 16'!N26/NEPI!N26*100,"0.00")</f>
        <v>33.30691652439328</v>
      </c>
      <c r="O26" s="205">
        <f>IFERROR('APPENDIX 16'!O26/NEPI!O26*100,"0.00")</f>
        <v>77.204690033678432</v>
      </c>
      <c r="P26" s="205">
        <f>IFERROR('APPENDIX 16'!P26/NEPI!P26*100,"0.00")</f>
        <v>17.55018013381369</v>
      </c>
      <c r="Q26" s="206">
        <f>IFERROR('APPENDIX 16'!Q26/NEPI!Q26*100,"0.00")</f>
        <v>73.914267464893314</v>
      </c>
    </row>
    <row r="27" spans="2:17" ht="27" customHeight="1" x14ac:dyDescent="0.35">
      <c r="B27" s="195" t="s">
        <v>34</v>
      </c>
      <c r="C27" s="205" t="str">
        <f>IFERROR('APPENDIX 16'!C27/NEPI!C27*100,"0.00")</f>
        <v>0.00</v>
      </c>
      <c r="D27" s="205">
        <f>IFERROR('APPENDIX 16'!D27/NEPI!D27*100,"0.00")</f>
        <v>-14.565868263473053</v>
      </c>
      <c r="E27" s="205">
        <f>IFERROR('APPENDIX 16'!E27/NEPI!E27*100,"0.00")</f>
        <v>15.463758025837397</v>
      </c>
      <c r="F27" s="205">
        <f>IFERROR('APPENDIX 16'!F27/NEPI!F27*100,"0.00")</f>
        <v>110.45652173913044</v>
      </c>
      <c r="G27" s="205">
        <f>IFERROR('APPENDIX 16'!G27/NEPI!G27*100,"0.00")</f>
        <v>30.39782788336678</v>
      </c>
      <c r="H27" s="205">
        <f>IFERROR('APPENDIX 16'!H27/NEPI!H27*100,"0.00")</f>
        <v>75.286683828691778</v>
      </c>
      <c r="I27" s="205">
        <f>IFERROR('APPENDIX 16'!I27/NEPI!I27*100,"0.00")</f>
        <v>89.843882079459007</v>
      </c>
      <c r="J27" s="205">
        <f>IFERROR('APPENDIX 16'!J27/NEPI!J27*100,"0.00")</f>
        <v>76.611322617033267</v>
      </c>
      <c r="K27" s="205" t="str">
        <f>IFERROR('APPENDIX 16'!K27/NEPI!K27*100,"0.00")</f>
        <v>0.00</v>
      </c>
      <c r="L27" s="205">
        <f>IFERROR('APPENDIX 16'!L27/NEPI!L27*100,"0.00")</f>
        <v>42.239685658153242</v>
      </c>
      <c r="M27" s="205">
        <f>IFERROR('APPENDIX 16'!M27/NEPI!M27*100,"0.00")</f>
        <v>-24.653072783913903</v>
      </c>
      <c r="N27" s="205">
        <f>IFERROR('APPENDIX 16'!N27/NEPI!N27*100,"0.00")</f>
        <v>11.299911455917696</v>
      </c>
      <c r="O27" s="205" t="str">
        <f>IFERROR('APPENDIX 16'!O27/NEPI!O27*100,"0.00")</f>
        <v>0.00</v>
      </c>
      <c r="P27" s="205">
        <f>IFERROR('APPENDIX 16'!P27/NEPI!P27*100,"0.00")</f>
        <v>10.557333891764141</v>
      </c>
      <c r="Q27" s="206">
        <f>IFERROR('APPENDIX 16'!Q27/NEPI!Q27*100,"0.00")</f>
        <v>68.585057549421506</v>
      </c>
    </row>
    <row r="28" spans="2:17" ht="27" customHeight="1" x14ac:dyDescent="0.35">
      <c r="B28" s="195" t="s">
        <v>35</v>
      </c>
      <c r="C28" s="205" t="str">
        <f>IFERROR('APPENDIX 16'!C28/NEPI!C28*100,"0.00")</f>
        <v>0.00</v>
      </c>
      <c r="D28" s="205">
        <f>IFERROR('APPENDIX 16'!D28/NEPI!D28*100,"0.00")</f>
        <v>18.936812384383213</v>
      </c>
      <c r="E28" s="205">
        <f>IFERROR('APPENDIX 16'!E28/NEPI!E28*100,"0.00")</f>
        <v>45.200141693234144</v>
      </c>
      <c r="F28" s="205">
        <f>IFERROR('APPENDIX 16'!F28/NEPI!F28*100,"0.00")</f>
        <v>41.695934365429459</v>
      </c>
      <c r="G28" s="205">
        <f>IFERROR('APPENDIX 16'!G28/NEPI!G28*100,"0.00")</f>
        <v>7.9248358695554817</v>
      </c>
      <c r="H28" s="205">
        <f>IFERROR('APPENDIX 16'!H28/NEPI!H28*100,"0.00")</f>
        <v>134.49183780937335</v>
      </c>
      <c r="I28" s="205">
        <f>IFERROR('APPENDIX 16'!I28/NEPI!I28*100,"0.00")</f>
        <v>98.27189568137463</v>
      </c>
      <c r="J28" s="205">
        <f>IFERROR('APPENDIX 16'!J28/NEPI!J28*100,"0.00")</f>
        <v>58.718348639350445</v>
      </c>
      <c r="K28" s="205" t="str">
        <f>IFERROR('APPENDIX 16'!K28/NEPI!K28*100,"0.00")</f>
        <v>0.00</v>
      </c>
      <c r="L28" s="205">
        <f>IFERROR('APPENDIX 16'!L28/NEPI!L28*100,"0.00")</f>
        <v>45.580589254766032</v>
      </c>
      <c r="M28" s="205">
        <f>IFERROR('APPENDIX 16'!M28/NEPI!M28*100,"0.00")</f>
        <v>43.432100478800919</v>
      </c>
      <c r="N28" s="205">
        <f>IFERROR('APPENDIX 16'!N28/NEPI!N28*100,"0.00")</f>
        <v>41.775145957740968</v>
      </c>
      <c r="O28" s="205">
        <f>IFERROR('APPENDIX 16'!O28/NEPI!O28*100,"0.00")</f>
        <v>87.06571977811565</v>
      </c>
      <c r="P28" s="205">
        <f>IFERROR('APPENDIX 16'!P28/NEPI!P28*100,"0.00")</f>
        <v>20.552562400770412</v>
      </c>
      <c r="Q28" s="206">
        <f>IFERROR('APPENDIX 16'!Q28/NEPI!Q28*100,"0.00")</f>
        <v>74.158103649294958</v>
      </c>
    </row>
    <row r="29" spans="2:17" ht="27" customHeight="1" x14ac:dyDescent="0.35">
      <c r="B29" s="195" t="s">
        <v>36</v>
      </c>
      <c r="C29" s="205">
        <f>IFERROR('APPENDIX 16'!C29/NEPI!C29*100,"0.00")</f>
        <v>16.279069767441861</v>
      </c>
      <c r="D29" s="205">
        <f>IFERROR('APPENDIX 16'!D29/NEPI!D29*100,"0.00")</f>
        <v>46.409126263935704</v>
      </c>
      <c r="E29" s="205">
        <f>IFERROR('APPENDIX 16'!E29/NEPI!E29*100,"0.00")</f>
        <v>25.617730455413461</v>
      </c>
      <c r="F29" s="205">
        <f>IFERROR('APPENDIX 16'!F29/NEPI!F29*100,"0.00")</f>
        <v>-2.5895534531253634</v>
      </c>
      <c r="G29" s="205">
        <f>IFERROR('APPENDIX 16'!G29/NEPI!G29*100,"0.00")</f>
        <v>21.468236662305568</v>
      </c>
      <c r="H29" s="205">
        <f>IFERROR('APPENDIX 16'!H29/NEPI!H29*100,"0.00")</f>
        <v>48.562863692470465</v>
      </c>
      <c r="I29" s="205">
        <f>IFERROR('APPENDIX 16'!I29/NEPI!I29*100,"0.00")</f>
        <v>72.825515465826101</v>
      </c>
      <c r="J29" s="205">
        <f>IFERROR('APPENDIX 16'!J29/NEPI!J29*100,"0.00")</f>
        <v>80.027234987704588</v>
      </c>
      <c r="K29" s="205" t="str">
        <f>IFERROR('APPENDIX 16'!K29/NEPI!K29*100,"0.00")</f>
        <v>0.00</v>
      </c>
      <c r="L29" s="205">
        <f>IFERROR('APPENDIX 16'!L29/NEPI!L29*100,"0.00")</f>
        <v>4.6783927374013521</v>
      </c>
      <c r="M29" s="205">
        <f>IFERROR('APPENDIX 16'!M29/NEPI!M29*100,"0.00")</f>
        <v>-2.6779374471682162</v>
      </c>
      <c r="N29" s="205">
        <f>IFERROR('APPENDIX 16'!N29/NEPI!N29*100,"0.00")</f>
        <v>52.931997785272053</v>
      </c>
      <c r="O29" s="205" t="str">
        <f>IFERROR('APPENDIX 16'!O29/NEPI!O29*100,"0.00")</f>
        <v>0.00</v>
      </c>
      <c r="P29" s="205">
        <f>IFERROR('APPENDIX 16'!P29/NEPI!P29*100,"0.00")</f>
        <v>37.971619365609349</v>
      </c>
      <c r="Q29" s="206">
        <f>IFERROR('APPENDIX 16'!Q29/NEPI!Q29*100,"0.00")</f>
        <v>56.403521120023392</v>
      </c>
    </row>
    <row r="30" spans="2:17" ht="27" customHeight="1" x14ac:dyDescent="0.35">
      <c r="B30" s="195" t="s">
        <v>213</v>
      </c>
      <c r="C30" s="205" t="str">
        <f>IFERROR('APPENDIX 16'!C30/NEPI!C30*100,"0.00")</f>
        <v>0.00</v>
      </c>
      <c r="D30" s="205">
        <f>IFERROR('APPENDIX 16'!D30/NEPI!D30*100,"0.00")</f>
        <v>-146.42342774843974</v>
      </c>
      <c r="E30" s="205">
        <f>IFERROR('APPENDIX 16'!E30/NEPI!E30*100,"0.00")</f>
        <v>34.066025215660254</v>
      </c>
      <c r="F30" s="205">
        <f>IFERROR('APPENDIX 16'!F30/NEPI!F30*100,"0.00")</f>
        <v>47.386671710484833</v>
      </c>
      <c r="G30" s="205">
        <f>IFERROR('APPENDIX 16'!G30/NEPI!G30*100,"0.00")</f>
        <v>51.358770244304139</v>
      </c>
      <c r="H30" s="205">
        <f>IFERROR('APPENDIX 16'!H30/NEPI!H30*100,"0.00")</f>
        <v>-142.06807569427377</v>
      </c>
      <c r="I30" s="205">
        <f>IFERROR('APPENDIX 16'!I30/NEPI!I30*100,"0.00")</f>
        <v>121.91390903435287</v>
      </c>
      <c r="J30" s="205">
        <f>IFERROR('APPENDIX 16'!J30/NEPI!J30*100,"0.00")</f>
        <v>64.974806053726141</v>
      </c>
      <c r="K30" s="205" t="str">
        <f>IFERROR('APPENDIX 16'!K30/NEPI!K30*100,"0.00")</f>
        <v>0.00</v>
      </c>
      <c r="L30" s="205">
        <f>IFERROR('APPENDIX 16'!L30/NEPI!L30*100,"0.00")</f>
        <v>7.3562479922903945</v>
      </c>
      <c r="M30" s="205">
        <f>IFERROR('APPENDIX 16'!M30/NEPI!M30*100,"0.00")</f>
        <v>37.757271967798282</v>
      </c>
      <c r="N30" s="205">
        <f>IFERROR('APPENDIX 16'!N30/NEPI!N30*100,"0.00")</f>
        <v>51.672495261485892</v>
      </c>
      <c r="O30" s="205" t="str">
        <f>IFERROR('APPENDIX 16'!O30/NEPI!O30*100,"0.00")</f>
        <v>0.00</v>
      </c>
      <c r="P30" s="205">
        <f>IFERROR('APPENDIX 16'!P30/NEPI!P30*100,"0.00")</f>
        <v>21.269320202434688</v>
      </c>
      <c r="Q30" s="206">
        <f>IFERROR('APPENDIX 16'!Q30/NEPI!Q30*100,"0.00")</f>
        <v>83.097739155616594</v>
      </c>
    </row>
    <row r="31" spans="2:17" ht="27" customHeight="1" x14ac:dyDescent="0.35">
      <c r="B31" s="195" t="s">
        <v>193</v>
      </c>
      <c r="C31" s="205">
        <f>IFERROR('APPENDIX 16'!C31/NEPI!C31*100,"0.00")</f>
        <v>16.839853300733495</v>
      </c>
      <c r="D31" s="205">
        <f>IFERROR('APPENDIX 16'!D31/NEPI!D31*100,"0.00")</f>
        <v>20.267185254079649</v>
      </c>
      <c r="E31" s="205">
        <f>IFERROR('APPENDIX 16'!E31/NEPI!E31*100,"0.00")</f>
        <v>92.287394865592873</v>
      </c>
      <c r="F31" s="205">
        <f>IFERROR('APPENDIX 16'!F31/NEPI!F31*100,"0.00")</f>
        <v>24.76313164893617</v>
      </c>
      <c r="G31" s="205">
        <f>IFERROR('APPENDIX 16'!G31/NEPI!G31*100,"0.00")</f>
        <v>123.09465409734331</v>
      </c>
      <c r="H31" s="205">
        <f>IFERROR('APPENDIX 16'!H31/NEPI!H31*100,"0.00")</f>
        <v>43.063340807174889</v>
      </c>
      <c r="I31" s="205">
        <f>IFERROR('APPENDIX 16'!I31/NEPI!I31*100,"0.00")</f>
        <v>94.347832725162988</v>
      </c>
      <c r="J31" s="205">
        <f>IFERROR('APPENDIX 16'!J31/NEPI!J31*100,"0.00")</f>
        <v>55.760420283848418</v>
      </c>
      <c r="K31" s="205" t="str">
        <f>IFERROR('APPENDIX 16'!K31/NEPI!K31*100,"0.00")</f>
        <v>0.00</v>
      </c>
      <c r="L31" s="205">
        <f>IFERROR('APPENDIX 16'!L31/NEPI!L31*100,"0.00")</f>
        <v>51.305285868392673</v>
      </c>
      <c r="M31" s="205">
        <f>IFERROR('APPENDIX 16'!M31/NEPI!M31*100,"0.00")</f>
        <v>66.538146979787356</v>
      </c>
      <c r="N31" s="205">
        <f>IFERROR('APPENDIX 16'!N31/NEPI!N31*100,"0.00")</f>
        <v>12.023669200768932</v>
      </c>
      <c r="O31" s="205">
        <f>IFERROR('APPENDIX 16'!O31/NEPI!O31*100,"0.00")</f>
        <v>74.501057380516002</v>
      </c>
      <c r="P31" s="205">
        <f>IFERROR('APPENDIX 16'!P31/NEPI!P31*100,"0.00")</f>
        <v>66.45750142612664</v>
      </c>
      <c r="Q31" s="206">
        <f>IFERROR('APPENDIX 16'!Q31/NEPI!Q31*100,"0.00")</f>
        <v>68.57938607036948</v>
      </c>
    </row>
    <row r="32" spans="2:17" ht="27" customHeight="1" x14ac:dyDescent="0.35">
      <c r="B32" s="195" t="s">
        <v>37</v>
      </c>
      <c r="C32" s="205">
        <f>IFERROR('APPENDIX 16'!C32/NEPI!C32*100,"0.00")</f>
        <v>0</v>
      </c>
      <c r="D32" s="205">
        <f>IFERROR('APPENDIX 16'!D32/NEPI!D32*100,"0.00")</f>
        <v>76.516598996895141</v>
      </c>
      <c r="E32" s="205">
        <f>IFERROR('APPENDIX 16'!E32/NEPI!E32*100,"0.00")</f>
        <v>93.396170136610394</v>
      </c>
      <c r="F32" s="205">
        <f>IFERROR('APPENDIX 16'!F32/NEPI!F32*100,"0.00")</f>
        <v>242.45388894310528</v>
      </c>
      <c r="G32" s="205">
        <f>IFERROR('APPENDIX 16'!G32/NEPI!G32*100,"0.00")</f>
        <v>-21.181219460378159</v>
      </c>
      <c r="H32" s="205">
        <f>IFERROR('APPENDIX 16'!H32/NEPI!H32*100,"0.00")</f>
        <v>127.19964468132356</v>
      </c>
      <c r="I32" s="205">
        <f>IFERROR('APPENDIX 16'!I32/NEPI!I32*100,"0.00")</f>
        <v>102.71148359888591</v>
      </c>
      <c r="J32" s="205">
        <f>IFERROR('APPENDIX 16'!J32/NEPI!J32*100,"0.00")</f>
        <v>70.745566751554506</v>
      </c>
      <c r="K32" s="205" t="str">
        <f>IFERROR('APPENDIX 16'!K32/NEPI!K32*100,"0.00")</f>
        <v>0.00</v>
      </c>
      <c r="L32" s="205">
        <f>IFERROR('APPENDIX 16'!L32/NEPI!L32*100,"0.00")</f>
        <v>41.512209473374526</v>
      </c>
      <c r="M32" s="205">
        <f>IFERROR('APPENDIX 16'!M32/NEPI!M32*100,"0.00")</f>
        <v>56.388881914279253</v>
      </c>
      <c r="N32" s="205">
        <f>IFERROR('APPENDIX 16'!N32/NEPI!N32*100,"0.00")</f>
        <v>15.900408143894451</v>
      </c>
      <c r="O32" s="205" t="str">
        <f>IFERROR('APPENDIX 16'!O32/NEPI!O32*100,"0.00")</f>
        <v>0.00</v>
      </c>
      <c r="P32" s="205">
        <f>IFERROR('APPENDIX 16'!P32/NEPI!P32*100,"0.00")</f>
        <v>124.27121290994275</v>
      </c>
      <c r="Q32" s="206">
        <f>IFERROR('APPENDIX 16'!Q32/NEPI!Q32*100,"0.00")</f>
        <v>84.542603331527545</v>
      </c>
    </row>
    <row r="33" spans="2:17" ht="27" customHeight="1" x14ac:dyDescent="0.35">
      <c r="B33" s="195" t="s">
        <v>139</v>
      </c>
      <c r="C33" s="205" t="str">
        <f>IFERROR('APPENDIX 16'!C33/NEPI!C33*100,"0.00")</f>
        <v>0.00</v>
      </c>
      <c r="D33" s="205">
        <f>IFERROR('APPENDIX 16'!D33/NEPI!D33*100,"0.00")</f>
        <v>-38.131433095803644</v>
      </c>
      <c r="E33" s="205">
        <f>IFERROR('APPENDIX 16'!E33/NEPI!E33*100,"0.00")</f>
        <v>-11.668984700973574</v>
      </c>
      <c r="F33" s="205">
        <f>IFERROR('APPENDIX 16'!F33/NEPI!F33*100,"0.00")</f>
        <v>-11.093289784491557</v>
      </c>
      <c r="G33" s="205">
        <f>IFERROR('APPENDIX 16'!G33/NEPI!G33*100,"0.00")</f>
        <v>32.854178265931061</v>
      </c>
      <c r="H33" s="205">
        <f>IFERROR('APPENDIX 16'!H33/NEPI!H33*100,"0.00")</f>
        <v>-61.30952380952381</v>
      </c>
      <c r="I33" s="205">
        <f>IFERROR('APPENDIX 16'!I33/NEPI!I33*100,"0.00")</f>
        <v>134.73761722525305</v>
      </c>
      <c r="J33" s="205">
        <f>IFERROR('APPENDIX 16'!J33/NEPI!J33*100,"0.00")</f>
        <v>27.226916156211185</v>
      </c>
      <c r="K33" s="205" t="str">
        <f>IFERROR('APPENDIX 16'!K33/NEPI!K33*100,"0.00")</f>
        <v>0.00</v>
      </c>
      <c r="L33" s="205">
        <f>IFERROR('APPENDIX 16'!L33/NEPI!L33*100,"0.00")</f>
        <v>7.7580909463334695</v>
      </c>
      <c r="M33" s="205">
        <f>IFERROR('APPENDIX 16'!M33/NEPI!M33*100,"0.00")</f>
        <v>-0.58255962133624606</v>
      </c>
      <c r="N33" s="205">
        <f>IFERROR('APPENDIX 16'!N33/NEPI!N33*100,"0.00")</f>
        <v>13.434771443246019</v>
      </c>
      <c r="O33" s="205">
        <f>IFERROR('APPENDIX 16'!O33/NEPI!O33*100,"0.00")</f>
        <v>47.723365125529277</v>
      </c>
      <c r="P33" s="205">
        <f>IFERROR('APPENDIX 16'!P33/NEPI!P33*100,"0.00")</f>
        <v>15.129151291512915</v>
      </c>
      <c r="Q33" s="206">
        <f>IFERROR('APPENDIX 16'!Q33/NEPI!Q33*100,"0.00")</f>
        <v>60.203111527890343</v>
      </c>
    </row>
    <row r="34" spans="2:17" ht="27" customHeight="1" x14ac:dyDescent="0.35">
      <c r="B34" s="195" t="s">
        <v>151</v>
      </c>
      <c r="C34" s="205">
        <f>IFERROR('APPENDIX 16'!C34/NEPI!C34*100,"0.00")</f>
        <v>0</v>
      </c>
      <c r="D34" s="205">
        <f>IFERROR('APPENDIX 16'!D34/NEPI!D34*100,"0.00")</f>
        <v>60.252877289674181</v>
      </c>
      <c r="E34" s="205">
        <f>IFERROR('APPENDIX 16'!E34/NEPI!E34*100,"0.00")</f>
        <v>16.811762429870381</v>
      </c>
      <c r="F34" s="205">
        <f>IFERROR('APPENDIX 16'!F34/NEPI!F34*100,"0.00")</f>
        <v>10.498539251719913</v>
      </c>
      <c r="G34" s="205">
        <f>IFERROR('APPENDIX 16'!G34/NEPI!G34*100,"0.00")</f>
        <v>10.647345388489802</v>
      </c>
      <c r="H34" s="205">
        <f>IFERROR('APPENDIX 16'!H34/NEPI!H34*100,"0.00")</f>
        <v>8.1391704106154013</v>
      </c>
      <c r="I34" s="205">
        <f>IFERROR('APPENDIX 16'!I34/NEPI!I34*100,"0.00")</f>
        <v>94.164653309362862</v>
      </c>
      <c r="J34" s="205">
        <f>IFERROR('APPENDIX 16'!J34/NEPI!J34*100,"0.00")</f>
        <v>59.535097749393429</v>
      </c>
      <c r="K34" s="205" t="str">
        <f>IFERROR('APPENDIX 16'!K34/NEPI!K34*100,"0.00")</f>
        <v>0.00</v>
      </c>
      <c r="L34" s="205">
        <f>IFERROR('APPENDIX 16'!L34/NEPI!L34*100,"0.00")</f>
        <v>34.880498787668863</v>
      </c>
      <c r="M34" s="205">
        <f>IFERROR('APPENDIX 16'!M34/NEPI!M34*100,"0.00")</f>
        <v>0.79237605739372519</v>
      </c>
      <c r="N34" s="205">
        <f>IFERROR('APPENDIX 16'!N34/NEPI!N34*100,"0.00")</f>
        <v>48.908645305612211</v>
      </c>
      <c r="O34" s="205" t="str">
        <f>IFERROR('APPENDIX 16'!O34/NEPI!O34*100,"0.00")</f>
        <v>0.00</v>
      </c>
      <c r="P34" s="205">
        <f>IFERROR('APPENDIX 16'!P34/NEPI!P34*100,"0.00")</f>
        <v>-13.737155219037318</v>
      </c>
      <c r="Q34" s="206">
        <f>IFERROR('APPENDIX 16'!Q34/NEPI!Q34*100,"0.00")</f>
        <v>72.234515974778105</v>
      </c>
    </row>
    <row r="35" spans="2:17" ht="27" customHeight="1" x14ac:dyDescent="0.35">
      <c r="B35" s="195" t="s">
        <v>140</v>
      </c>
      <c r="C35" s="205" t="str">
        <f>IFERROR('APPENDIX 16'!C35/NEPI!C35*100,"0.00")</f>
        <v>0.00</v>
      </c>
      <c r="D35" s="205">
        <f>IFERROR('APPENDIX 16'!D35/NEPI!D35*100,"0.00")</f>
        <v>118.23788546255507</v>
      </c>
      <c r="E35" s="205">
        <f>IFERROR('APPENDIX 16'!E35/NEPI!E35*100,"0.00")</f>
        <v>-10.852713178294573</v>
      </c>
      <c r="F35" s="205">
        <f>IFERROR('APPENDIX 16'!F35/NEPI!F35*100,"0.00")</f>
        <v>202.5</v>
      </c>
      <c r="G35" s="205">
        <f>IFERROR('APPENDIX 16'!G35/NEPI!G35*100,"0.00")</f>
        <v>18.946978123841305</v>
      </c>
      <c r="H35" s="205">
        <f>IFERROR('APPENDIX 16'!H35/NEPI!H35*100,"0.00")</f>
        <v>33.444444444444443</v>
      </c>
      <c r="I35" s="205">
        <f>IFERROR('APPENDIX 16'!I35/NEPI!I35*100,"0.00")</f>
        <v>142.19980327632467</v>
      </c>
      <c r="J35" s="205">
        <f>IFERROR('APPENDIX 16'!J35/NEPI!J35*100,"0.00")</f>
        <v>152.21390577959707</v>
      </c>
      <c r="K35" s="205">
        <f>IFERROR('APPENDIX 16'!K35/NEPI!K35*100,"0.00")</f>
        <v>216.7919982477915</v>
      </c>
      <c r="L35" s="205">
        <f>IFERROR('APPENDIX 16'!L35/NEPI!L35*100,"0.00")</f>
        <v>15.938324883730672</v>
      </c>
      <c r="M35" s="205">
        <f>IFERROR('APPENDIX 16'!M35/NEPI!M35*100,"0.00")</f>
        <v>52.254641909814325</v>
      </c>
      <c r="N35" s="205">
        <f>IFERROR('APPENDIX 16'!N35/NEPI!N35*100,"0.00")</f>
        <v>57.865258441350619</v>
      </c>
      <c r="O35" s="205">
        <f>IFERROR('APPENDIX 16'!O35/NEPI!O35*100,"0.00")</f>
        <v>67.550193429725951</v>
      </c>
      <c r="P35" s="205">
        <f>IFERROR('APPENDIX 16'!P35/NEPI!P35*100,"0.00")</f>
        <v>1.9780219780219779</v>
      </c>
      <c r="Q35" s="206">
        <f>IFERROR('APPENDIX 16'!Q35/NEPI!Q35*100,"0.00")</f>
        <v>81.102738861542349</v>
      </c>
    </row>
    <row r="36" spans="2:17" ht="27" customHeight="1" x14ac:dyDescent="0.35">
      <c r="B36" s="195" t="s">
        <v>141</v>
      </c>
      <c r="C36" s="205" t="str">
        <f>IFERROR('APPENDIX 16'!C36/NEPI!C36*100,"0.00")</f>
        <v>0.00</v>
      </c>
      <c r="D36" s="205" t="str">
        <f>IFERROR('APPENDIX 16'!D36/NEPI!D36*100,"0.00")</f>
        <v>0.00</v>
      </c>
      <c r="E36" s="205" t="str">
        <f>IFERROR('APPENDIX 16'!E36/NEPI!E36*100,"0.00")</f>
        <v>0.00</v>
      </c>
      <c r="F36" s="205" t="str">
        <f>IFERROR('APPENDIX 16'!F36/NEPI!F36*100,"0.00")</f>
        <v>0.00</v>
      </c>
      <c r="G36" s="205" t="str">
        <f>IFERROR('APPENDIX 16'!G36/NEPI!G36*100,"0.00")</f>
        <v>0.00</v>
      </c>
      <c r="H36" s="205" t="str">
        <f>IFERROR('APPENDIX 16'!H36/NEPI!H36*100,"0.00")</f>
        <v>0.00</v>
      </c>
      <c r="I36" s="205" t="str">
        <f>IFERROR('APPENDIX 16'!I36/NEPI!I36*100,"0.00")</f>
        <v>0.00</v>
      </c>
      <c r="J36" s="205" t="str">
        <f>IFERROR('APPENDIX 16'!J36/NEPI!J36*100,"0.00")</f>
        <v>0.00</v>
      </c>
      <c r="K36" s="205" t="str">
        <f>IFERROR('APPENDIX 16'!K36/NEPI!K36*100,"0.00")</f>
        <v>0.00</v>
      </c>
      <c r="L36" s="205" t="str">
        <f>IFERROR('APPENDIX 16'!L36/NEPI!L36*100,"0.00")</f>
        <v>0.00</v>
      </c>
      <c r="M36" s="205" t="str">
        <f>IFERROR('APPENDIX 16'!M36/NEPI!M36*100,"0.00")</f>
        <v>0.00</v>
      </c>
      <c r="N36" s="205" t="str">
        <f>IFERROR('APPENDIX 16'!N36/NEPI!N36*100,"0.00")</f>
        <v>0.00</v>
      </c>
      <c r="O36" s="205" t="str">
        <f>IFERROR('APPENDIX 16'!O36/NEPI!O36*100,"0.00")</f>
        <v>0.00</v>
      </c>
      <c r="P36" s="205" t="str">
        <f>IFERROR('APPENDIX 16'!P36/NEPI!P36*100,"0.00")</f>
        <v>0.00</v>
      </c>
      <c r="Q36" s="206" t="str">
        <f>IFERROR('APPENDIX 16'!Q36/NEPI!Q36*100,"0.00")</f>
        <v>0.00</v>
      </c>
    </row>
    <row r="37" spans="2:17" ht="27" customHeight="1" x14ac:dyDescent="0.35">
      <c r="B37" s="195" t="s">
        <v>152</v>
      </c>
      <c r="C37" s="205" t="str">
        <f>IFERROR('APPENDIX 16'!C37/NEPI!C37*100,"0.00")</f>
        <v>0.00</v>
      </c>
      <c r="D37" s="205">
        <f>IFERROR('APPENDIX 16'!D37/NEPI!D37*100,"0.00")</f>
        <v>20.507908220093562</v>
      </c>
      <c r="E37" s="205">
        <f>IFERROR('APPENDIX 16'!E37/NEPI!E37*100,"0.00")</f>
        <v>25.210040452235244</v>
      </c>
      <c r="F37" s="205">
        <f>IFERROR('APPENDIX 16'!F37/NEPI!F37*100,"0.00")</f>
        <v>50.578439551099429</v>
      </c>
      <c r="G37" s="205">
        <f>IFERROR('APPENDIX 16'!G37/NEPI!G37*100,"0.00")</f>
        <v>31.873015873015873</v>
      </c>
      <c r="H37" s="205">
        <f>IFERROR('APPENDIX 16'!H37/NEPI!H37*100,"0.00")</f>
        <v>1.6494636713215949</v>
      </c>
      <c r="I37" s="205">
        <f>IFERROR('APPENDIX 16'!I37/NEPI!I37*100,"0.00")</f>
        <v>95.071510410783262</v>
      </c>
      <c r="J37" s="205">
        <f>IFERROR('APPENDIX 16'!J37/NEPI!J37*100,"0.00")</f>
        <v>64.726276176612188</v>
      </c>
      <c r="K37" s="205">
        <f>IFERROR('APPENDIX 16'!K37/NEPI!K37*100,"0.00")</f>
        <v>76.702660066365667</v>
      </c>
      <c r="L37" s="205">
        <f>IFERROR('APPENDIX 16'!L37/NEPI!L37*100,"0.00")</f>
        <v>-40.241844769403826</v>
      </c>
      <c r="M37" s="205">
        <f>IFERROR('APPENDIX 16'!M37/NEPI!M37*100,"0.00")</f>
        <v>-36.061116146575166</v>
      </c>
      <c r="N37" s="205">
        <f>IFERROR('APPENDIX 16'!N37/NEPI!N37*100,"0.00")</f>
        <v>13.526975733117071</v>
      </c>
      <c r="O37" s="205">
        <f>IFERROR('APPENDIX 16'!O37/NEPI!O37*100,"0.00")</f>
        <v>92.244770770848746</v>
      </c>
      <c r="P37" s="205">
        <f>IFERROR('APPENDIX 16'!P37/NEPI!P37*100,"0.00")</f>
        <v>142.79988548525623</v>
      </c>
      <c r="Q37" s="206">
        <f>IFERROR('APPENDIX 16'!Q37/NEPI!Q37*100,"0.00")</f>
        <v>69.455379620719484</v>
      </c>
    </row>
    <row r="38" spans="2:17" ht="27" customHeight="1" x14ac:dyDescent="0.35">
      <c r="B38" s="195" t="s">
        <v>38</v>
      </c>
      <c r="C38" s="205" t="str">
        <f>IFERROR('APPENDIX 16'!C38/NEPI!C38*100,"0.00")</f>
        <v>0.00</v>
      </c>
      <c r="D38" s="205" t="str">
        <f>IFERROR('APPENDIX 16'!D38/NEPI!D38*100,"0.00")</f>
        <v>0.00</v>
      </c>
      <c r="E38" s="205" t="str">
        <f>IFERROR('APPENDIX 16'!E38/NEPI!E38*100,"0.00")</f>
        <v>0.00</v>
      </c>
      <c r="F38" s="205" t="str">
        <f>IFERROR('APPENDIX 16'!F38/NEPI!F38*100,"0.00")</f>
        <v>0.00</v>
      </c>
      <c r="G38" s="205" t="str">
        <f>IFERROR('APPENDIX 16'!G38/NEPI!G38*100,"0.00")</f>
        <v>0.00</v>
      </c>
      <c r="H38" s="205" t="str">
        <f>IFERROR('APPENDIX 16'!H38/NEPI!H38*100,"0.00")</f>
        <v>0.00</v>
      </c>
      <c r="I38" s="205" t="str">
        <f>IFERROR('APPENDIX 16'!I38/NEPI!I38*100,"0.00")</f>
        <v>0.00</v>
      </c>
      <c r="J38" s="205" t="str">
        <f>IFERROR('APPENDIX 16'!J38/NEPI!J38*100,"0.00")</f>
        <v>0.00</v>
      </c>
      <c r="K38" s="205" t="str">
        <f>IFERROR('APPENDIX 16'!K38/NEPI!K38*100,"0.00")</f>
        <v>0.00</v>
      </c>
      <c r="L38" s="205" t="str">
        <f>IFERROR('APPENDIX 16'!L38/NEPI!L38*100,"0.00")</f>
        <v>0.00</v>
      </c>
      <c r="M38" s="205" t="str">
        <f>IFERROR('APPENDIX 16'!M38/NEPI!M38*100,"0.00")</f>
        <v>0.00</v>
      </c>
      <c r="N38" s="205" t="str">
        <f>IFERROR('APPENDIX 16'!N38/NEPI!N38*100,"0.00")</f>
        <v>0.00</v>
      </c>
      <c r="O38" s="205" t="str">
        <f>IFERROR('APPENDIX 16'!O38/NEPI!O38*100,"0.00")</f>
        <v>0.00</v>
      </c>
      <c r="P38" s="205" t="str">
        <f>IFERROR('APPENDIX 16'!P38/NEPI!P38*100,"0.00")</f>
        <v>0.00</v>
      </c>
      <c r="Q38" s="206" t="str">
        <f>IFERROR('APPENDIX 16'!Q38/NEPI!Q38*100,"0.00")</f>
        <v>0.00</v>
      </c>
    </row>
    <row r="39" spans="2:17" ht="27" customHeight="1" x14ac:dyDescent="0.35">
      <c r="B39" s="195" t="s">
        <v>39</v>
      </c>
      <c r="C39" s="205" t="str">
        <f>IFERROR('APPENDIX 16'!C39/NEPI!C39*100,"0.00")</f>
        <v>0.00</v>
      </c>
      <c r="D39" s="205">
        <f>IFERROR('APPENDIX 16'!D39/NEPI!D39*100,"0.00")</f>
        <v>85.956325301204814</v>
      </c>
      <c r="E39" s="205">
        <f>IFERROR('APPENDIX 16'!E39/NEPI!E39*100,"0.00")</f>
        <v>16.70168855534709</v>
      </c>
      <c r="F39" s="205">
        <f>IFERROR('APPENDIX 16'!F39/NEPI!F39*100,"0.00")</f>
        <v>12.201535710529084</v>
      </c>
      <c r="G39" s="205">
        <f>IFERROR('APPENDIX 16'!G39/NEPI!G39*100,"0.00")</f>
        <v>16.161816142018083</v>
      </c>
      <c r="H39" s="205">
        <f>IFERROR('APPENDIX 16'!H39/NEPI!H39*100,"0.00")</f>
        <v>16.021110779724314</v>
      </c>
      <c r="I39" s="205">
        <f>IFERROR('APPENDIX 16'!I39/NEPI!I39*100,"0.00")</f>
        <v>49.640214139505588</v>
      </c>
      <c r="J39" s="205">
        <f>IFERROR('APPENDIX 16'!J39/NEPI!J39*100,"0.00")</f>
        <v>60.608291914667319</v>
      </c>
      <c r="K39" s="205" t="str">
        <f>IFERROR('APPENDIX 16'!K39/NEPI!K39*100,"0.00")</f>
        <v>0.00</v>
      </c>
      <c r="L39" s="205">
        <f>IFERROR('APPENDIX 16'!L39/NEPI!L39*100,"0.00")</f>
        <v>12.028070175438597</v>
      </c>
      <c r="M39" s="205">
        <f>IFERROR('APPENDIX 16'!M39/NEPI!M39*100,"0.00")</f>
        <v>25.027988743986203</v>
      </c>
      <c r="N39" s="205">
        <f>IFERROR('APPENDIX 16'!N39/NEPI!N39*100,"0.00")</f>
        <v>-4.9734917577265989</v>
      </c>
      <c r="O39" s="205">
        <f>IFERROR('APPENDIX 16'!O39/NEPI!O39*100,"0.00")</f>
        <v>41.497742763565547</v>
      </c>
      <c r="P39" s="205">
        <f>IFERROR('APPENDIX 16'!P39/NEPI!P39*100,"0.00")</f>
        <v>4.520271971795518</v>
      </c>
      <c r="Q39" s="206">
        <f>IFERROR('APPENDIX 16'!Q39/NEPI!Q39*100,"0.00")</f>
        <v>28.556624673258511</v>
      </c>
    </row>
    <row r="40" spans="2:17" ht="27" customHeight="1" x14ac:dyDescent="0.35">
      <c r="B40" s="195" t="s">
        <v>40</v>
      </c>
      <c r="C40" s="205" t="str">
        <f>IFERROR('APPENDIX 16'!C40/NEPI!C40*100,"0.00")</f>
        <v>0.00</v>
      </c>
      <c r="D40" s="205">
        <f>IFERROR('APPENDIX 16'!D40/NEPI!D40*100,"0.00")</f>
        <v>-37.098679817126417</v>
      </c>
      <c r="E40" s="205">
        <f>IFERROR('APPENDIX 16'!E40/NEPI!E40*100,"0.00")</f>
        <v>1.8608187602545119</v>
      </c>
      <c r="F40" s="205">
        <f>IFERROR('APPENDIX 16'!F40/NEPI!F40*100,"0.00")</f>
        <v>16.755975163732245</v>
      </c>
      <c r="G40" s="205">
        <f>IFERROR('APPENDIX 16'!G40/NEPI!G40*100,"0.00")</f>
        <v>16.673317902466277</v>
      </c>
      <c r="H40" s="205">
        <f>IFERROR('APPENDIX 16'!H40/NEPI!H40*100,"0.00")</f>
        <v>65.009560229445512</v>
      </c>
      <c r="I40" s="205">
        <f>IFERROR('APPENDIX 16'!I40/NEPI!I40*100,"0.00")</f>
        <v>76.419933623137084</v>
      </c>
      <c r="J40" s="205">
        <f>IFERROR('APPENDIX 16'!J40/NEPI!J40*100,"0.00")</f>
        <v>24.339360686704445</v>
      </c>
      <c r="K40" s="205" t="str">
        <f>IFERROR('APPENDIX 16'!K40/NEPI!K40*100,"0.00")</f>
        <v>0.00</v>
      </c>
      <c r="L40" s="205">
        <f>IFERROR('APPENDIX 16'!L40/NEPI!L40*100,"0.00")</f>
        <v>76.377099512371316</v>
      </c>
      <c r="M40" s="205">
        <f>IFERROR('APPENDIX 16'!M40/NEPI!M40*100,"0.00")</f>
        <v>54.35758073690198</v>
      </c>
      <c r="N40" s="205">
        <f>IFERROR('APPENDIX 16'!N40/NEPI!N40*100,"0.00")</f>
        <v>-90.357341718253579</v>
      </c>
      <c r="O40" s="205">
        <f>IFERROR('APPENDIX 16'!O40/NEPI!O40*100,"0.00")</f>
        <v>142.10719760901841</v>
      </c>
      <c r="P40" s="205">
        <f>IFERROR('APPENDIX 16'!P40/NEPI!P40*100,"0.00")</f>
        <v>-20224.175824175825</v>
      </c>
      <c r="Q40" s="206">
        <f>IFERROR('APPENDIX 16'!Q40/NEPI!Q40*100,"0.00")</f>
        <v>63.963507099671112</v>
      </c>
    </row>
    <row r="41" spans="2:17" ht="27" customHeight="1" x14ac:dyDescent="0.35">
      <c r="B41" s="195" t="s">
        <v>41</v>
      </c>
      <c r="C41" s="205" t="str">
        <f>IFERROR('APPENDIX 16'!C41/NEPI!C41*100,"0.00")</f>
        <v>0.00</v>
      </c>
      <c r="D41" s="205">
        <f>IFERROR('APPENDIX 16'!D41/NEPI!D41*100,"0.00")</f>
        <v>78.988262522731034</v>
      </c>
      <c r="E41" s="205">
        <f>IFERROR('APPENDIX 16'!E41/NEPI!E41*100,"0.00")</f>
        <v>81.595092024539866</v>
      </c>
      <c r="F41" s="205">
        <f>IFERROR('APPENDIX 16'!F41/NEPI!F41*100,"0.00")</f>
        <v>55.228365384615387</v>
      </c>
      <c r="G41" s="205">
        <f>IFERROR('APPENDIX 16'!G41/NEPI!G41*100,"0.00")</f>
        <v>18.84743296611931</v>
      </c>
      <c r="H41" s="205">
        <f>IFERROR('APPENDIX 16'!H41/NEPI!H41*100,"0.00")</f>
        <v>0.48419253773853604</v>
      </c>
      <c r="I41" s="205">
        <f>IFERROR('APPENDIX 16'!I41/NEPI!I41*100,"0.00")</f>
        <v>69.257677970255529</v>
      </c>
      <c r="J41" s="205">
        <f>IFERROR('APPENDIX 16'!J41/NEPI!J41*100,"0.00")</f>
        <v>59.923186353585898</v>
      </c>
      <c r="K41" s="205" t="str">
        <f>IFERROR('APPENDIX 16'!K41/NEPI!K41*100,"0.00")</f>
        <v>0.00</v>
      </c>
      <c r="L41" s="205">
        <f>IFERROR('APPENDIX 16'!L41/NEPI!L41*100,"0.00")</f>
        <v>8.6089743589743577</v>
      </c>
      <c r="M41" s="205">
        <f>IFERROR('APPENDIX 16'!M41/NEPI!M41*100,"0.00")</f>
        <v>24.670402109426501</v>
      </c>
      <c r="N41" s="205">
        <f>IFERROR('APPENDIX 16'!N41/NEPI!N41*100,"0.00")</f>
        <v>28.750035926766877</v>
      </c>
      <c r="O41" s="205" t="str">
        <f>IFERROR('APPENDIX 16'!O41/NEPI!O41*100,"0.00")</f>
        <v>0.00</v>
      </c>
      <c r="P41" s="205">
        <f>IFERROR('APPENDIX 16'!P41/NEPI!P41*100,"0.00")</f>
        <v>24.982724711635569</v>
      </c>
      <c r="Q41" s="206">
        <f>IFERROR('APPENDIX 16'!Q41/NEPI!Q41*100,"0.00")</f>
        <v>59.098591412390668</v>
      </c>
    </row>
    <row r="42" spans="2:17" ht="27" customHeight="1" x14ac:dyDescent="0.35">
      <c r="B42" s="195" t="s">
        <v>42</v>
      </c>
      <c r="C42" s="205">
        <f>IFERROR('APPENDIX 16'!C42/NEPI!C42*100,"0.00")</f>
        <v>0</v>
      </c>
      <c r="D42" s="205">
        <f>IFERROR('APPENDIX 16'!D42/NEPI!D42*100,"0.00")</f>
        <v>2388.4120171673821</v>
      </c>
      <c r="E42" s="205">
        <f>IFERROR('APPENDIX 16'!E42/NEPI!E42*100,"0.00")</f>
        <v>8.3636363636363633</v>
      </c>
      <c r="F42" s="205">
        <f>IFERROR('APPENDIX 16'!F42/NEPI!F42*100,"0.00")</f>
        <v>4.6835443037974684</v>
      </c>
      <c r="G42" s="205">
        <f>IFERROR('APPENDIX 16'!G42/NEPI!G42*100,"0.00")</f>
        <v>-457.76699029126212</v>
      </c>
      <c r="H42" s="205">
        <f>IFERROR('APPENDIX 16'!H42/NEPI!H42*100,"0.00")</f>
        <v>-249.34808376135913</v>
      </c>
      <c r="I42" s="205">
        <f>IFERROR('APPENDIX 16'!I42/NEPI!I42*100,"0.00")</f>
        <v>47.706728507278612</v>
      </c>
      <c r="J42" s="205">
        <f>IFERROR('APPENDIX 16'!J42/NEPI!J42*100,"0.00")</f>
        <v>4.6470517011744761</v>
      </c>
      <c r="K42" s="205">
        <f>IFERROR('APPENDIX 16'!K42/NEPI!K42*100,"0.00")</f>
        <v>121.15677611030699</v>
      </c>
      <c r="L42" s="205">
        <f>IFERROR('APPENDIX 16'!L42/NEPI!L42*100,"0.00")</f>
        <v>40.562687790221254</v>
      </c>
      <c r="M42" s="205">
        <f>IFERROR('APPENDIX 16'!M42/NEPI!M42*100,"0.00")</f>
        <v>-191.79790026246718</v>
      </c>
      <c r="N42" s="205">
        <f>IFERROR('APPENDIX 16'!N42/NEPI!N42*100,"0.00")</f>
        <v>-2227.4170274170274</v>
      </c>
      <c r="O42" s="205">
        <f>IFERROR('APPENDIX 16'!O42/NEPI!O42*100,"0.00")</f>
        <v>78.480416708404292</v>
      </c>
      <c r="P42" s="205">
        <f>IFERROR('APPENDIX 16'!P42/NEPI!P42*100,"0.00")</f>
        <v>0</v>
      </c>
      <c r="Q42" s="206">
        <f>IFERROR('APPENDIX 16'!Q42/NEPI!Q42*100,"0.00")</f>
        <v>43.527914305650341</v>
      </c>
    </row>
    <row r="43" spans="2:17" ht="27" customHeight="1" x14ac:dyDescent="0.35">
      <c r="B43" s="195" t="s">
        <v>43</v>
      </c>
      <c r="C43" s="205">
        <f>IFERROR('APPENDIX 16'!C43/NEPI!C43*100,"0.00")</f>
        <v>281.51382823871904</v>
      </c>
      <c r="D43" s="205">
        <f>IFERROR('APPENDIX 16'!D43/NEPI!D43*100,"0.00")</f>
        <v>24.431755792247721</v>
      </c>
      <c r="E43" s="205">
        <f>IFERROR('APPENDIX 16'!E43/NEPI!E43*100,"0.00")</f>
        <v>9.5479440061480396</v>
      </c>
      <c r="F43" s="205">
        <f>IFERROR('APPENDIX 16'!F43/NEPI!F43*100,"0.00")</f>
        <v>30.752755035064084</v>
      </c>
      <c r="G43" s="205">
        <f>IFERROR('APPENDIX 16'!G43/NEPI!G43*100,"0.00")</f>
        <v>43.76095726030195</v>
      </c>
      <c r="H43" s="205">
        <f>IFERROR('APPENDIX 16'!H43/NEPI!H43*100,"0.00")</f>
        <v>21.151721977677763</v>
      </c>
      <c r="I43" s="205">
        <f>IFERROR('APPENDIX 16'!I43/NEPI!I43*100,"0.00")</f>
        <v>81.287770604128539</v>
      </c>
      <c r="J43" s="205">
        <f>IFERROR('APPENDIX 16'!J43/NEPI!J43*100,"0.00")</f>
        <v>76.316450940698559</v>
      </c>
      <c r="K43" s="205" t="str">
        <f>IFERROR('APPENDIX 16'!K43/NEPI!K43*100,"0.00")</f>
        <v>0.00</v>
      </c>
      <c r="L43" s="205">
        <f>IFERROR('APPENDIX 16'!L43/NEPI!L43*100,"0.00")</f>
        <v>-19.762595924467565</v>
      </c>
      <c r="M43" s="205">
        <f>IFERROR('APPENDIX 16'!M43/NEPI!M43*100,"0.00")</f>
        <v>13.62257631023229</v>
      </c>
      <c r="N43" s="205">
        <f>IFERROR('APPENDIX 16'!N43/NEPI!N43*100,"0.00")</f>
        <v>24.56773482905054</v>
      </c>
      <c r="O43" s="205">
        <f>IFERROR('APPENDIX 16'!O43/NEPI!O43*100,"0.00")</f>
        <v>74.779708263950113</v>
      </c>
      <c r="P43" s="205">
        <f>IFERROR('APPENDIX 16'!P43/NEPI!P43*100,"0.00")</f>
        <v>106.77966101694916</v>
      </c>
      <c r="Q43" s="206">
        <f>IFERROR('APPENDIX 16'!Q43/NEPI!Q43*100,"0.00")</f>
        <v>69.90001273181349</v>
      </c>
    </row>
    <row r="44" spans="2:17" ht="27" customHeight="1" x14ac:dyDescent="0.35">
      <c r="B44" s="195" t="s">
        <v>44</v>
      </c>
      <c r="C44" s="205" t="str">
        <f>IFERROR('APPENDIX 16'!C44/NEPI!C44*100,"0.00")</f>
        <v>0.00</v>
      </c>
      <c r="D44" s="205">
        <f>IFERROR('APPENDIX 16'!D44/NEPI!D44*100,"0.00")</f>
        <v>-130.69306930693071</v>
      </c>
      <c r="E44" s="205">
        <f>IFERROR('APPENDIX 16'!E44/NEPI!E44*100,"0.00")</f>
        <v>8233.3333333333321</v>
      </c>
      <c r="F44" s="205">
        <f>IFERROR('APPENDIX 16'!F44/NEPI!F44*100,"0.00")</f>
        <v>0</v>
      </c>
      <c r="G44" s="205">
        <f>IFERROR('APPENDIX 16'!G44/NEPI!G44*100,"0.00")</f>
        <v>-1.0362694300518136</v>
      </c>
      <c r="H44" s="205">
        <f>IFERROR('APPENDIX 16'!H44/NEPI!H44*100,"0.00")</f>
        <v>1.5280135823429541</v>
      </c>
      <c r="I44" s="205">
        <f>IFERROR('APPENDIX 16'!I44/NEPI!I44*100,"0.00")</f>
        <v>82.639820314662245</v>
      </c>
      <c r="J44" s="205">
        <f>IFERROR('APPENDIX 16'!J44/NEPI!J44*100,"0.00")</f>
        <v>102.0797512346808</v>
      </c>
      <c r="K44" s="205">
        <f>IFERROR('APPENDIX 16'!K44/NEPI!K44*100,"0.00")</f>
        <v>54.885056236274011</v>
      </c>
      <c r="L44" s="205">
        <f>IFERROR('APPENDIX 16'!L44/NEPI!L44*100,"0.00")</f>
        <v>138</v>
      </c>
      <c r="M44" s="205">
        <f>IFERROR('APPENDIX 16'!M44/NEPI!M44*100,"0.00")</f>
        <v>-76500</v>
      </c>
      <c r="N44" s="205">
        <f>IFERROR('APPENDIX 16'!N44/NEPI!N44*100,"0.00")</f>
        <v>-25834.230769230773</v>
      </c>
      <c r="O44" s="205">
        <f>IFERROR('APPENDIX 16'!O44/NEPI!O44*100,"0.00")</f>
        <v>1031735.7142857143</v>
      </c>
      <c r="P44" s="205">
        <f>IFERROR('APPENDIX 16'!P44/NEPI!P44*100,"0.00")</f>
        <v>15.24609843937575</v>
      </c>
      <c r="Q44" s="206">
        <f>IFERROR('APPENDIX 16'!Q44/NEPI!Q44*100,"0.00")</f>
        <v>70.945542092129955</v>
      </c>
    </row>
    <row r="45" spans="2:17" ht="27" customHeight="1" x14ac:dyDescent="0.35">
      <c r="B45" s="199" t="s">
        <v>45</v>
      </c>
      <c r="C45" s="207">
        <f>IFERROR('APPENDIX 16'!C45/NEPI!C45*100,"0.00")</f>
        <v>49.047834958059397</v>
      </c>
      <c r="D45" s="207">
        <f>IFERROR('APPENDIX 16'!D45/NEPI!D45*100,"0.00")</f>
        <v>46.397217457822613</v>
      </c>
      <c r="E45" s="207">
        <f>IFERROR('APPENDIX 16'!E45/NEPI!E45*100,"0.00")</f>
        <v>30.691316406463798</v>
      </c>
      <c r="F45" s="207">
        <f>IFERROR('APPENDIX 16'!F45/NEPI!F45*100,"0.00")</f>
        <v>35.839025505107287</v>
      </c>
      <c r="G45" s="207">
        <f>IFERROR('APPENDIX 16'!G45/NEPI!G45*100,"0.00")</f>
        <v>40.448617391744371</v>
      </c>
      <c r="H45" s="207">
        <f>IFERROR('APPENDIX 16'!H45/NEPI!H45*100,"0.00")</f>
        <v>36.048377224203897</v>
      </c>
      <c r="I45" s="207">
        <f>IFERROR('APPENDIX 16'!I45/NEPI!I45*100,"0.00")</f>
        <v>89.436747816887035</v>
      </c>
      <c r="J45" s="207">
        <f>IFERROR('APPENDIX 16'!J45/NEPI!J45*100,"0.00")</f>
        <v>80.882936775302269</v>
      </c>
      <c r="K45" s="207">
        <f>IFERROR('APPENDIX 16'!K45/NEPI!K45*100,"0.00")</f>
        <v>52.997970085147841</v>
      </c>
      <c r="L45" s="207">
        <f>IFERROR('APPENDIX 16'!L45/NEPI!L45*100,"0.00")</f>
        <v>7.5845978323851551</v>
      </c>
      <c r="M45" s="207">
        <f>IFERROR('APPENDIX 16'!M45/NEPI!M45*100,"0.00")</f>
        <v>32.214907273809999</v>
      </c>
      <c r="N45" s="207">
        <f>IFERROR('APPENDIX 16'!N45/NEPI!N45*100,"0.00")</f>
        <v>25.893298381236292</v>
      </c>
      <c r="O45" s="207">
        <f>IFERROR('APPENDIX 16'!O45/NEPI!O45*100,"0.00")</f>
        <v>73.858378613325229</v>
      </c>
      <c r="P45" s="207">
        <f>IFERROR('APPENDIX 16'!P45/NEPI!P45*100,"0.00")</f>
        <v>39.937605775093374</v>
      </c>
      <c r="Q45" s="207">
        <f>IFERROR('APPENDIX 16'!Q45/NEPI!Q45*100,"0.00")</f>
        <v>68.640729786092081</v>
      </c>
    </row>
    <row r="46" spans="2:17" ht="27" customHeight="1" x14ac:dyDescent="0.35">
      <c r="B46" s="306" t="s">
        <v>46</v>
      </c>
      <c r="C46" s="306"/>
      <c r="D46" s="306"/>
      <c r="E46" s="306"/>
      <c r="F46" s="306"/>
      <c r="G46" s="306"/>
      <c r="H46" s="306"/>
      <c r="I46" s="306"/>
      <c r="J46" s="306"/>
      <c r="K46" s="306"/>
      <c r="L46" s="306"/>
      <c r="M46" s="306"/>
      <c r="N46" s="306"/>
      <c r="O46" s="306"/>
      <c r="P46" s="306"/>
      <c r="Q46" s="306"/>
    </row>
    <row r="47" spans="2:17" ht="27" customHeight="1" x14ac:dyDescent="0.35">
      <c r="B47" s="195" t="s">
        <v>47</v>
      </c>
      <c r="C47" s="208">
        <f>IFERROR('APPENDIX 16'!C47/NEPI!C47*100,"0.00")</f>
        <v>4.8911184585566074</v>
      </c>
      <c r="D47" s="208">
        <f>IFERROR('APPENDIX 16'!D47/NEPI!D47*100,"0.00")</f>
        <v>44.512393134637541</v>
      </c>
      <c r="E47" s="208">
        <f>IFERROR('APPENDIX 16'!E47/NEPI!E47*100,"0.00")</f>
        <v>42.521580153201732</v>
      </c>
      <c r="F47" s="208">
        <f>IFERROR('APPENDIX 16'!F47/NEPI!F47*100,"0.00")</f>
        <v>41.66806721007751</v>
      </c>
      <c r="G47" s="208">
        <f>IFERROR('APPENDIX 16'!G47/NEPI!G47*100,"0.00")</f>
        <v>-4.2087249820192945</v>
      </c>
      <c r="H47" s="208">
        <f>IFERROR('APPENDIX 16'!H47/NEPI!H47*100,"0.00")</f>
        <v>21.891051495783952</v>
      </c>
      <c r="I47" s="208">
        <f>IFERROR('APPENDIX 16'!I47/NEPI!I47*100,"0.00")</f>
        <v>85.857771507272659</v>
      </c>
      <c r="J47" s="208">
        <f>IFERROR('APPENDIX 16'!J47/NEPI!J47*100,"0.00")</f>
        <v>-25.381465090164472</v>
      </c>
      <c r="K47" s="208" t="str">
        <f>IFERROR('APPENDIX 16'!K47/NEPI!K47*100,"0.00")</f>
        <v>0.00</v>
      </c>
      <c r="L47" s="208">
        <f>IFERROR('APPENDIX 16'!L47/NEPI!L47*100,"0.00")</f>
        <v>22.437273463067882</v>
      </c>
      <c r="M47" s="208">
        <f>IFERROR('APPENDIX 16'!M47/NEPI!M47*100,"0.00")</f>
        <v>49.722690051687088</v>
      </c>
      <c r="N47" s="208">
        <f>IFERROR('APPENDIX 16'!N47/NEPI!N47*100,"0.00")</f>
        <v>-171.09292716519485</v>
      </c>
      <c r="O47" s="208">
        <f>IFERROR('APPENDIX 16'!O47/NEPI!O47*100,"0.00")</f>
        <v>53.363866909529634</v>
      </c>
      <c r="P47" s="208">
        <f>IFERROR('APPENDIX 16'!P47/NEPI!P47*100,"0.00")</f>
        <v>28.789949025994627</v>
      </c>
      <c r="Q47" s="209">
        <f>IFERROR('APPENDIX 16'!Q47/NEPI!Q47*100,"0.00")</f>
        <v>37.807170213140481</v>
      </c>
    </row>
    <row r="48" spans="2:17" ht="27" customHeight="1" x14ac:dyDescent="0.35">
      <c r="B48" s="195" t="s">
        <v>64</v>
      </c>
      <c r="C48" s="208">
        <f>IFERROR('APPENDIX 16'!C48/NEPI!C48*100,"0.00")</f>
        <v>-35.714285714285715</v>
      </c>
      <c r="D48" s="208">
        <f>IFERROR('APPENDIX 16'!D48/NEPI!D48*100,"0.00")</f>
        <v>44.547801266816016</v>
      </c>
      <c r="E48" s="208" t="str">
        <f>IFERROR('APPENDIX 16'!E48/NEPI!E48*100,"0.00")</f>
        <v>0.00</v>
      </c>
      <c r="F48" s="208">
        <f>IFERROR('APPENDIX 16'!F48/NEPI!F48*100,"0.00")</f>
        <v>64.946529074165312</v>
      </c>
      <c r="G48" s="208">
        <f>IFERROR('APPENDIX 16'!G48/NEPI!G48*100,"0.00")</f>
        <v>71.243962929121523</v>
      </c>
      <c r="H48" s="208">
        <f>IFERROR('APPENDIX 16'!H48/NEPI!H48*100,"0.00")</f>
        <v>46.793249466055975</v>
      </c>
      <c r="I48" s="208" t="str">
        <f>IFERROR('APPENDIX 16'!I48/NEPI!I48*100,"0.00")</f>
        <v>0.00</v>
      </c>
      <c r="J48" s="208">
        <f>IFERROR('APPENDIX 16'!J48/NEPI!J48*100,"0.00")</f>
        <v>29.515377649767071</v>
      </c>
      <c r="K48" s="208" t="str">
        <f>IFERROR('APPENDIX 16'!K48/NEPI!K48*100,"0.00")</f>
        <v>0.00</v>
      </c>
      <c r="L48" s="208">
        <f>IFERROR('APPENDIX 16'!L48/NEPI!L48*100,"0.00")</f>
        <v>33.963514875112686</v>
      </c>
      <c r="M48" s="208" t="str">
        <f>IFERROR('APPENDIX 16'!M48/NEPI!M48*100,"0.00")</f>
        <v>0.00</v>
      </c>
      <c r="N48" s="208" t="str">
        <f>IFERROR('APPENDIX 16'!N48/NEPI!N48*100,"0.00")</f>
        <v>0.00</v>
      </c>
      <c r="O48" s="208">
        <f>IFERROR('APPENDIX 16'!O48/NEPI!O48*100,"0.00")</f>
        <v>89.422803918166466</v>
      </c>
      <c r="P48" s="208">
        <f>IFERROR('APPENDIX 16'!P48/NEPI!P48*100,"0.00")</f>
        <v>36.993044131552701</v>
      </c>
      <c r="Q48" s="209">
        <f>IFERROR('APPENDIX 16'!Q48/NEPI!Q48*100,"0.00")</f>
        <v>60.878840527705258</v>
      </c>
    </row>
    <row r="49" spans="2:17" ht="27" customHeight="1" x14ac:dyDescent="0.35">
      <c r="B49" s="181" t="s">
        <v>250</v>
      </c>
      <c r="C49" s="208">
        <f>IFERROR('APPENDIX 16'!C49/NEPI!C49*100,"0.00")</f>
        <v>31.525157232704405</v>
      </c>
      <c r="D49" s="208">
        <f>IFERROR('APPENDIX 16'!D49/NEPI!D49*100,"0.00")</f>
        <v>46.788527570187846</v>
      </c>
      <c r="E49" s="208">
        <f>IFERROR('APPENDIX 16'!E49/NEPI!E49*100,"0.00")</f>
        <v>20.618723679948168</v>
      </c>
      <c r="F49" s="208">
        <f>IFERROR('APPENDIX 16'!F49/NEPI!F49*100,"0.00")</f>
        <v>20.618338111413944</v>
      </c>
      <c r="G49" s="208">
        <f>IFERROR('APPENDIX 16'!G49/NEPI!G49*100,"0.00")</f>
        <v>59.005219287995637</v>
      </c>
      <c r="H49" s="208">
        <f>IFERROR('APPENDIX 16'!H49/NEPI!H49*100,"0.00")</f>
        <v>59.51624614267562</v>
      </c>
      <c r="I49" s="208">
        <f>IFERROR('APPENDIX 16'!I49/NEPI!I49*100,"0.00")</f>
        <v>36.201017384985185</v>
      </c>
      <c r="J49" s="208">
        <f>IFERROR('APPENDIX 16'!J49/NEPI!J49*100,"0.00")</f>
        <v>36.202270381836939</v>
      </c>
      <c r="K49" s="208" t="str">
        <f>IFERROR('APPENDIX 16'!K49/NEPI!K49*100,"0.00")</f>
        <v>0.00</v>
      </c>
      <c r="L49" s="208">
        <f>IFERROR('APPENDIX 16'!L49/NEPI!L49*100,"0.00")</f>
        <v>15.095655205473482</v>
      </c>
      <c r="M49" s="208">
        <f>IFERROR('APPENDIX 16'!M49/NEPI!M49*100,"0.00")</f>
        <v>23.812173913043477</v>
      </c>
      <c r="N49" s="208">
        <f>IFERROR('APPENDIX 16'!N49/NEPI!N49*100,"0.00")</f>
        <v>39.088145896656535</v>
      </c>
      <c r="O49" s="208">
        <f>IFERROR('APPENDIX 16'!O49/NEPI!O49*100,"0.00")</f>
        <v>61.404858744641089</v>
      </c>
      <c r="P49" s="208">
        <f>IFERROR('APPENDIX 16'!P49/NEPI!P49*100,"0.00")</f>
        <v>100.9137601528906</v>
      </c>
      <c r="Q49" s="209">
        <f>IFERROR('APPENDIX 16'!Q49/NEPI!Q49*100,"0.00")</f>
        <v>40.254897139578723</v>
      </c>
    </row>
    <row r="50" spans="2:17" ht="27" customHeight="1" x14ac:dyDescent="0.35">
      <c r="B50" s="195" t="s">
        <v>48</v>
      </c>
      <c r="C50" s="208">
        <f>IFERROR('APPENDIX 16'!C50/NEPI!C50*100,"0.00")</f>
        <v>41.538036216191308</v>
      </c>
      <c r="D50" s="208">
        <f>IFERROR('APPENDIX 16'!D50/NEPI!D50*100,"0.00")</f>
        <v>113.95777729761313</v>
      </c>
      <c r="E50" s="208">
        <f>IFERROR('APPENDIX 16'!E50/NEPI!E50*100,"0.00")</f>
        <v>49.8081293245097</v>
      </c>
      <c r="F50" s="208">
        <f>IFERROR('APPENDIX 16'!F50/NEPI!F50*100,"0.00")</f>
        <v>-48.695213379469436</v>
      </c>
      <c r="G50" s="208">
        <f>IFERROR('APPENDIX 16'!G50/NEPI!G50*100,"0.00")</f>
        <v>15.599031985304837</v>
      </c>
      <c r="H50" s="208">
        <f>IFERROR('APPENDIX 16'!H50/NEPI!H50*100,"0.00")</f>
        <v>14.91109581390516</v>
      </c>
      <c r="I50" s="208">
        <f>IFERROR('APPENDIX 16'!I50/NEPI!I50*100,"0.00")</f>
        <v>-78.92387732749178</v>
      </c>
      <c r="J50" s="208">
        <f>IFERROR('APPENDIX 16'!J50/NEPI!J50*100,"0.00")</f>
        <v>153.54927984626914</v>
      </c>
      <c r="K50" s="208" t="str">
        <f>IFERROR('APPENDIX 16'!K50/NEPI!K50*100,"0.00")</f>
        <v>0.00</v>
      </c>
      <c r="L50" s="208">
        <f>IFERROR('APPENDIX 16'!L50/NEPI!L50*100,"0.00")</f>
        <v>-4.5309641444737796</v>
      </c>
      <c r="M50" s="208">
        <f>IFERROR('APPENDIX 16'!M50/NEPI!M50*100,"0.00")</f>
        <v>2.4209217212095369</v>
      </c>
      <c r="N50" s="208">
        <f>IFERROR('APPENDIX 16'!N50/NEPI!N50*100,"0.00")</f>
        <v>459.27783350050152</v>
      </c>
      <c r="O50" s="208">
        <f>IFERROR('APPENDIX 16'!O50/NEPI!O50*100,"0.00")</f>
        <v>81.35937705646667</v>
      </c>
      <c r="P50" s="208">
        <f>IFERROR('APPENDIX 16'!P50/NEPI!P50*100,"0.00")</f>
        <v>99.028650045981621</v>
      </c>
      <c r="Q50" s="209">
        <f>IFERROR('APPENDIX 16'!Q50/NEPI!Q50*100,"0.00")</f>
        <v>72.543439590531577</v>
      </c>
    </row>
    <row r="51" spans="2:17" ht="27" customHeight="1" x14ac:dyDescent="0.35">
      <c r="B51" s="195" t="s">
        <v>251</v>
      </c>
      <c r="C51" s="208">
        <f>IFERROR('APPENDIX 16'!C51/NEPI!C51*100,"0.00")</f>
        <v>5.246100870974276</v>
      </c>
      <c r="D51" s="208">
        <f>IFERROR('APPENDIX 16'!D51/NEPI!D51*100,"0.00")</f>
        <v>65.303348447501079</v>
      </c>
      <c r="E51" s="208">
        <f>IFERROR('APPENDIX 16'!E51/NEPI!E51*100,"0.00")</f>
        <v>-3.4545454545454546</v>
      </c>
      <c r="F51" s="208">
        <f>IFERROR('APPENDIX 16'!F51/NEPI!F51*100,"0.00")</f>
        <v>32.365769700153777</v>
      </c>
      <c r="G51" s="208">
        <f>IFERROR('APPENDIX 16'!G51/NEPI!G51*100,"0.00")</f>
        <v>14.350142543347197</v>
      </c>
      <c r="H51" s="208">
        <f>IFERROR('APPENDIX 16'!H51/NEPI!H51*100,"0.00")</f>
        <v>5.6800055482349681</v>
      </c>
      <c r="I51" s="208">
        <f>IFERROR('APPENDIX 16'!I51/NEPI!I51*100,"0.00")</f>
        <v>36.655526378610645</v>
      </c>
      <c r="J51" s="208">
        <f>IFERROR('APPENDIX 16'!J51/NEPI!J51*100,"0.00")</f>
        <v>26.346776567559608</v>
      </c>
      <c r="K51" s="208" t="str">
        <f>IFERROR('APPENDIX 16'!K51/NEPI!K51*100,"0.00")</f>
        <v>0.00</v>
      </c>
      <c r="L51" s="208">
        <f>IFERROR('APPENDIX 16'!L51/NEPI!L51*100,"0.00")</f>
        <v>8.8990889216433047</v>
      </c>
      <c r="M51" s="208">
        <f>IFERROR('APPENDIX 16'!M51/NEPI!M51*100,"0.00")</f>
        <v>0.13939224979091161</v>
      </c>
      <c r="N51" s="208">
        <f>IFERROR('APPENDIX 16'!N51/NEPI!N51*100,"0.00")</f>
        <v>12.362609660179489</v>
      </c>
      <c r="O51" s="208">
        <f>IFERROR('APPENDIX 16'!O51/NEPI!O51*100,"0.00")</f>
        <v>56.73230441724322</v>
      </c>
      <c r="P51" s="208">
        <f>IFERROR('APPENDIX 16'!P51/NEPI!P51*100,"0.00")</f>
        <v>-0.87006647091672218</v>
      </c>
      <c r="Q51" s="209">
        <f>IFERROR('APPENDIX 16'!Q51/NEPI!Q51*100,"0.00")</f>
        <v>26.484489792964013</v>
      </c>
    </row>
    <row r="52" spans="2:17" ht="27" customHeight="1" x14ac:dyDescent="0.35">
      <c r="B52" s="199" t="s">
        <v>45</v>
      </c>
      <c r="C52" s="207">
        <f>IFERROR('APPENDIX 16'!C52/NEPI!C52*100,"0.00")</f>
        <v>13.992654176869198</v>
      </c>
      <c r="D52" s="207">
        <f>IFERROR('APPENDIX 16'!D52/NEPI!D52*100,"0.00")</f>
        <v>70.701077799918536</v>
      </c>
      <c r="E52" s="207">
        <f>IFERROR('APPENDIX 16'!E52/NEPI!E52*100,"0.00")</f>
        <v>49.241449612385466</v>
      </c>
      <c r="F52" s="207">
        <f>IFERROR('APPENDIX 16'!F52/NEPI!F52*100,"0.00")</f>
        <v>54.715337774297787</v>
      </c>
      <c r="G52" s="207">
        <f>IFERROR('APPENDIX 16'!G52/NEPI!G52*100,"0.00")</f>
        <v>14.069821195190018</v>
      </c>
      <c r="H52" s="207">
        <f>IFERROR('APPENDIX 16'!H52/NEPI!H52*100,"0.00")</f>
        <v>25.529359076849673</v>
      </c>
      <c r="I52" s="207">
        <f>IFERROR('APPENDIX 16'!I52/NEPI!I52*100,"0.00")</f>
        <v>6.7883227451488821</v>
      </c>
      <c r="J52" s="207">
        <f>IFERROR('APPENDIX 16'!J52/NEPI!J52*100,"0.00")</f>
        <v>71.601641497170448</v>
      </c>
      <c r="K52" s="207" t="str">
        <f>IFERROR('APPENDIX 16'!K52/NEPI!K52*100,"0.00")</f>
        <v>0.00</v>
      </c>
      <c r="L52" s="207">
        <f>IFERROR('APPENDIX 16'!L52/NEPI!L52*100,"0.00")</f>
        <v>1.7232559292792993</v>
      </c>
      <c r="M52" s="207">
        <f>IFERROR('APPENDIX 16'!M52/NEPI!M52*100,"0.00")</f>
        <v>7.1917117674346676</v>
      </c>
      <c r="N52" s="207">
        <f>IFERROR('APPENDIX 16'!N52/NEPI!N52*100,"0.00")</f>
        <v>-83.412476722532588</v>
      </c>
      <c r="O52" s="207">
        <f>IFERROR('APPENDIX 16'!O52/NEPI!O52*100,"0.00")</f>
        <v>72.84107779383298</v>
      </c>
      <c r="P52" s="207">
        <f>IFERROR('APPENDIX 16'!P52/NEPI!P52*100,"0.00")</f>
        <v>87.283756663246123</v>
      </c>
      <c r="Q52" s="207">
        <f>IFERROR('APPENDIX 16'!Q52/NEPI!Q52*100,"0.00")</f>
        <v>60.296130199537778</v>
      </c>
    </row>
    <row r="53" spans="2:17" ht="15.5" x14ac:dyDescent="0.35">
      <c r="B53" s="210" t="s">
        <v>50</v>
      </c>
      <c r="C53" s="210"/>
      <c r="D53" s="210"/>
      <c r="E53" s="210"/>
      <c r="F53" s="210"/>
      <c r="G53" s="210"/>
      <c r="H53" s="210"/>
      <c r="I53" s="210"/>
      <c r="J53" s="210"/>
      <c r="K53" s="210"/>
      <c r="L53" s="210"/>
      <c r="M53" s="210"/>
      <c r="N53" s="210"/>
      <c r="O53" s="210"/>
      <c r="P53" s="210"/>
      <c r="Q53" s="210"/>
    </row>
  </sheetData>
  <sheetProtection algorithmName="SHA-512" hashValue="S8YalzfTardDQajeeAh+JUSYmArFBY5Dixq2t0klX+9b/ShzSKjwRrJx6kSkkBgjZhjzZDnUk3aFbz+ddnmc3g==" saltValue="Eh2bMlCUvO0bH/fWyrN8GA==" spinCount="100000" sheet="1" objects="1" scenarios="1"/>
  <mergeCells count="3">
    <mergeCell ref="B4:Q4"/>
    <mergeCell ref="B6:Q6"/>
    <mergeCell ref="B46:Q46"/>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6"/>
  <sheetViews>
    <sheetView showGridLines="0" tabSelected="1" zoomScale="70" zoomScaleNormal="70" workbookViewId="0">
      <selection activeCell="D9" sqref="D9"/>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05" t="s">
        <v>286</v>
      </c>
      <c r="C4" s="305"/>
      <c r="D4" s="305"/>
      <c r="E4" s="305"/>
      <c r="F4" s="305"/>
      <c r="G4" s="305"/>
      <c r="H4" s="305"/>
      <c r="I4" s="305"/>
      <c r="J4" s="305"/>
      <c r="K4" s="305"/>
      <c r="L4" s="305"/>
      <c r="M4" s="305"/>
      <c r="N4" s="305"/>
      <c r="O4" s="305"/>
      <c r="P4" s="305"/>
      <c r="Q4" s="305"/>
      <c r="R4" s="98"/>
    </row>
    <row r="5" spans="2:18" ht="31" x14ac:dyDescent="0.35">
      <c r="B5" s="193" t="s">
        <v>0</v>
      </c>
      <c r="C5" s="194" t="s">
        <v>194</v>
      </c>
      <c r="D5" s="194" t="s">
        <v>195</v>
      </c>
      <c r="E5" s="194" t="s">
        <v>196</v>
      </c>
      <c r="F5" s="194" t="s">
        <v>197</v>
      </c>
      <c r="G5" s="194" t="s">
        <v>198</v>
      </c>
      <c r="H5" s="194" t="s">
        <v>199</v>
      </c>
      <c r="I5" s="194" t="s">
        <v>200</v>
      </c>
      <c r="J5" s="194" t="s">
        <v>201</v>
      </c>
      <c r="K5" s="194" t="s">
        <v>202</v>
      </c>
      <c r="L5" s="194" t="s">
        <v>203</v>
      </c>
      <c r="M5" s="194" t="s">
        <v>204</v>
      </c>
      <c r="N5" s="194" t="s">
        <v>205</v>
      </c>
      <c r="O5" s="194" t="s">
        <v>206</v>
      </c>
      <c r="P5" s="194" t="s">
        <v>207</v>
      </c>
      <c r="Q5" s="194" t="s">
        <v>208</v>
      </c>
      <c r="R5" s="102"/>
    </row>
    <row r="6" spans="2:18" ht="30" customHeight="1" x14ac:dyDescent="0.35">
      <c r="B6" s="306" t="s">
        <v>16</v>
      </c>
      <c r="C6" s="306"/>
      <c r="D6" s="306"/>
      <c r="E6" s="306"/>
      <c r="F6" s="306"/>
      <c r="G6" s="306"/>
      <c r="H6" s="306"/>
      <c r="I6" s="306"/>
      <c r="J6" s="306"/>
      <c r="K6" s="306"/>
      <c r="L6" s="306"/>
      <c r="M6" s="306"/>
      <c r="N6" s="306"/>
      <c r="O6" s="306"/>
      <c r="P6" s="306"/>
      <c r="Q6" s="306"/>
      <c r="R6" s="102"/>
    </row>
    <row r="7" spans="2:18" ht="30" customHeight="1" x14ac:dyDescent="0.35">
      <c r="B7" s="195" t="s">
        <v>17</v>
      </c>
      <c r="C7" s="211">
        <v>0</v>
      </c>
      <c r="D7" s="211">
        <v>64</v>
      </c>
      <c r="E7" s="211">
        <v>251</v>
      </c>
      <c r="F7" s="211">
        <v>2652</v>
      </c>
      <c r="G7" s="211">
        <v>7518</v>
      </c>
      <c r="H7" s="211">
        <v>944</v>
      </c>
      <c r="I7" s="211">
        <v>0</v>
      </c>
      <c r="J7" s="211">
        <v>0</v>
      </c>
      <c r="K7" s="211">
        <v>0</v>
      </c>
      <c r="L7" s="211">
        <v>13530</v>
      </c>
      <c r="M7" s="211">
        <v>3141</v>
      </c>
      <c r="N7" s="211">
        <v>29105</v>
      </c>
      <c r="O7" s="211">
        <v>-148481</v>
      </c>
      <c r="P7" s="211">
        <v>3612</v>
      </c>
      <c r="Q7" s="238">
        <v>-87664</v>
      </c>
      <c r="R7" s="103"/>
    </row>
    <row r="8" spans="2:18" ht="30" customHeight="1" x14ac:dyDescent="0.35">
      <c r="B8" s="195" t="s">
        <v>18</v>
      </c>
      <c r="C8" s="211">
        <v>0</v>
      </c>
      <c r="D8" s="211">
        <v>79741</v>
      </c>
      <c r="E8" s="211">
        <v>-2555</v>
      </c>
      <c r="F8" s="211">
        <v>25582</v>
      </c>
      <c r="G8" s="211">
        <v>3496</v>
      </c>
      <c r="H8" s="211">
        <v>404</v>
      </c>
      <c r="I8" s="211">
        <v>-72495</v>
      </c>
      <c r="J8" s="211">
        <v>-152088</v>
      </c>
      <c r="K8" s="211">
        <v>52991</v>
      </c>
      <c r="L8" s="211">
        <v>166694</v>
      </c>
      <c r="M8" s="211">
        <v>-17472</v>
      </c>
      <c r="N8" s="211">
        <v>19672</v>
      </c>
      <c r="O8" s="211">
        <v>0</v>
      </c>
      <c r="P8" s="211">
        <v>-2108</v>
      </c>
      <c r="Q8" s="238">
        <v>101862</v>
      </c>
      <c r="R8" s="103"/>
    </row>
    <row r="9" spans="2:18" ht="30" customHeight="1" x14ac:dyDescent="0.35">
      <c r="B9" s="195" t="s">
        <v>19</v>
      </c>
      <c r="C9" s="211">
        <v>1128</v>
      </c>
      <c r="D9" s="211">
        <v>24145</v>
      </c>
      <c r="E9" s="211">
        <v>2324</v>
      </c>
      <c r="F9" s="211">
        <v>5788</v>
      </c>
      <c r="G9" s="211">
        <v>49811</v>
      </c>
      <c r="H9" s="211">
        <v>4248</v>
      </c>
      <c r="I9" s="211">
        <v>-91008</v>
      </c>
      <c r="J9" s="211">
        <v>-7473</v>
      </c>
      <c r="K9" s="211">
        <v>0</v>
      </c>
      <c r="L9" s="211">
        <v>-47368</v>
      </c>
      <c r="M9" s="211">
        <v>73571</v>
      </c>
      <c r="N9" s="211">
        <v>97091</v>
      </c>
      <c r="O9" s="211">
        <v>0</v>
      </c>
      <c r="P9" s="211">
        <v>0</v>
      </c>
      <c r="Q9" s="238">
        <v>112257</v>
      </c>
      <c r="R9" s="103"/>
    </row>
    <row r="10" spans="2:18" ht="30" customHeight="1" x14ac:dyDescent="0.35">
      <c r="B10" s="195" t="s">
        <v>142</v>
      </c>
      <c r="C10" s="211">
        <v>-8422</v>
      </c>
      <c r="D10" s="211">
        <v>-11090</v>
      </c>
      <c r="E10" s="211">
        <v>-13662</v>
      </c>
      <c r="F10" s="211">
        <v>-46208</v>
      </c>
      <c r="G10" s="211">
        <v>-26870</v>
      </c>
      <c r="H10" s="211">
        <v>-39842</v>
      </c>
      <c r="I10" s="211">
        <v>-55126</v>
      </c>
      <c r="J10" s="211">
        <v>31243</v>
      </c>
      <c r="K10" s="211">
        <v>0</v>
      </c>
      <c r="L10" s="211">
        <v>-25</v>
      </c>
      <c r="M10" s="211">
        <v>-4821</v>
      </c>
      <c r="N10" s="211">
        <v>18180</v>
      </c>
      <c r="O10" s="211">
        <v>14822</v>
      </c>
      <c r="P10" s="211">
        <v>-7667</v>
      </c>
      <c r="Q10" s="238">
        <v>-149487</v>
      </c>
      <c r="R10" s="103"/>
    </row>
    <row r="11" spans="2:18" ht="30" customHeight="1" x14ac:dyDescent="0.35">
      <c r="B11" s="195" t="s">
        <v>20</v>
      </c>
      <c r="C11" s="211">
        <v>-1693</v>
      </c>
      <c r="D11" s="211">
        <v>5742</v>
      </c>
      <c r="E11" s="211">
        <v>24891</v>
      </c>
      <c r="F11" s="211">
        <v>12268</v>
      </c>
      <c r="G11" s="211">
        <v>17103</v>
      </c>
      <c r="H11" s="211">
        <v>43480</v>
      </c>
      <c r="I11" s="211">
        <v>-331332</v>
      </c>
      <c r="J11" s="211">
        <v>-158032</v>
      </c>
      <c r="K11" s="211">
        <v>0</v>
      </c>
      <c r="L11" s="211">
        <v>21664</v>
      </c>
      <c r="M11" s="211">
        <v>75337</v>
      </c>
      <c r="N11" s="211">
        <v>58167</v>
      </c>
      <c r="O11" s="211">
        <v>-48440</v>
      </c>
      <c r="P11" s="211">
        <v>125601</v>
      </c>
      <c r="Q11" s="238">
        <v>-155245</v>
      </c>
      <c r="R11" s="103"/>
    </row>
    <row r="12" spans="2:18" ht="30" customHeight="1" x14ac:dyDescent="0.35">
      <c r="B12" s="195" t="s">
        <v>137</v>
      </c>
      <c r="C12" s="211">
        <v>0</v>
      </c>
      <c r="D12" s="211">
        <v>-12031</v>
      </c>
      <c r="E12" s="211">
        <v>-4108</v>
      </c>
      <c r="F12" s="211">
        <v>34143</v>
      </c>
      <c r="G12" s="211">
        <v>-8631</v>
      </c>
      <c r="H12" s="211">
        <v>25304</v>
      </c>
      <c r="I12" s="211">
        <v>-678416</v>
      </c>
      <c r="J12" s="211">
        <v>-741236</v>
      </c>
      <c r="K12" s="211">
        <v>0</v>
      </c>
      <c r="L12" s="211">
        <v>125787</v>
      </c>
      <c r="M12" s="211">
        <v>57349</v>
      </c>
      <c r="N12" s="211">
        <v>-65449</v>
      </c>
      <c r="O12" s="211">
        <v>-2069</v>
      </c>
      <c r="P12" s="211">
        <v>-31793</v>
      </c>
      <c r="Q12" s="238">
        <v>-1301148</v>
      </c>
      <c r="R12" s="103"/>
    </row>
    <row r="13" spans="2:18" ht="30" customHeight="1" x14ac:dyDescent="0.35">
      <c r="B13" s="195" t="s">
        <v>21</v>
      </c>
      <c r="C13" s="211">
        <v>0</v>
      </c>
      <c r="D13" s="211">
        <v>-29843</v>
      </c>
      <c r="E13" s="211">
        <v>8229</v>
      </c>
      <c r="F13" s="211">
        <v>-7036</v>
      </c>
      <c r="G13" s="211">
        <v>-71631</v>
      </c>
      <c r="H13" s="211">
        <v>-30674</v>
      </c>
      <c r="I13" s="211">
        <v>-261012</v>
      </c>
      <c r="J13" s="211">
        <v>-333620</v>
      </c>
      <c r="K13" s="211">
        <v>0</v>
      </c>
      <c r="L13" s="211">
        <v>-46848</v>
      </c>
      <c r="M13" s="211">
        <v>-41681</v>
      </c>
      <c r="N13" s="211">
        <v>220897</v>
      </c>
      <c r="O13" s="211">
        <v>315557</v>
      </c>
      <c r="P13" s="211">
        <v>-56764</v>
      </c>
      <c r="Q13" s="238">
        <v>-334427</v>
      </c>
      <c r="R13" s="103"/>
    </row>
    <row r="14" spans="2:18" ht="30" customHeight="1" x14ac:dyDescent="0.35">
      <c r="B14" s="195" t="s">
        <v>22</v>
      </c>
      <c r="C14" s="211">
        <v>0</v>
      </c>
      <c r="D14" s="211">
        <v>-12272</v>
      </c>
      <c r="E14" s="211">
        <v>2149</v>
      </c>
      <c r="F14" s="211">
        <v>-36564</v>
      </c>
      <c r="G14" s="211">
        <v>-34740</v>
      </c>
      <c r="H14" s="211">
        <v>52014</v>
      </c>
      <c r="I14" s="211">
        <v>-67836</v>
      </c>
      <c r="J14" s="211">
        <v>-7422</v>
      </c>
      <c r="K14" s="211">
        <v>0</v>
      </c>
      <c r="L14" s="211">
        <v>4393</v>
      </c>
      <c r="M14" s="211">
        <v>17363</v>
      </c>
      <c r="N14" s="211">
        <v>28050</v>
      </c>
      <c r="O14" s="211">
        <v>-2348</v>
      </c>
      <c r="P14" s="211">
        <v>-2467</v>
      </c>
      <c r="Q14" s="238">
        <v>-59680</v>
      </c>
      <c r="R14" s="103"/>
    </row>
    <row r="15" spans="2:18" ht="30" customHeight="1" x14ac:dyDescent="0.35">
      <c r="B15" s="195" t="s">
        <v>23</v>
      </c>
      <c r="C15" s="211">
        <v>0</v>
      </c>
      <c r="D15" s="211">
        <v>0</v>
      </c>
      <c r="E15" s="211">
        <v>0</v>
      </c>
      <c r="F15" s="211">
        <v>0</v>
      </c>
      <c r="G15" s="211">
        <v>0</v>
      </c>
      <c r="H15" s="211">
        <v>0</v>
      </c>
      <c r="I15" s="211">
        <v>57876</v>
      </c>
      <c r="J15" s="211">
        <v>-40384</v>
      </c>
      <c r="K15" s="211">
        <v>22083</v>
      </c>
      <c r="L15" s="211">
        <v>0</v>
      </c>
      <c r="M15" s="211">
        <v>0</v>
      </c>
      <c r="N15" s="211">
        <v>0</v>
      </c>
      <c r="O15" s="211">
        <v>0</v>
      </c>
      <c r="P15" s="211">
        <v>0</v>
      </c>
      <c r="Q15" s="238">
        <v>39575</v>
      </c>
      <c r="R15" s="103"/>
    </row>
    <row r="16" spans="2:18" ht="30" customHeight="1" x14ac:dyDescent="0.35">
      <c r="B16" s="195" t="s">
        <v>24</v>
      </c>
      <c r="C16" s="211">
        <v>-42391</v>
      </c>
      <c r="D16" s="211">
        <v>787</v>
      </c>
      <c r="E16" s="211">
        <v>3999</v>
      </c>
      <c r="F16" s="211">
        <v>5935</v>
      </c>
      <c r="G16" s="211">
        <v>-19054</v>
      </c>
      <c r="H16" s="211">
        <v>-4465</v>
      </c>
      <c r="I16" s="211">
        <v>-69877</v>
      </c>
      <c r="J16" s="211">
        <v>20562</v>
      </c>
      <c r="K16" s="211">
        <v>2745</v>
      </c>
      <c r="L16" s="211">
        <v>2833</v>
      </c>
      <c r="M16" s="211">
        <v>-7394</v>
      </c>
      <c r="N16" s="211">
        <v>61484</v>
      </c>
      <c r="O16" s="211">
        <v>0</v>
      </c>
      <c r="P16" s="211">
        <v>-1893</v>
      </c>
      <c r="Q16" s="238">
        <v>-46728</v>
      </c>
      <c r="R16" s="103"/>
    </row>
    <row r="17" spans="2:18" ht="30" customHeight="1" x14ac:dyDescent="0.35">
      <c r="B17" s="195" t="s">
        <v>25</v>
      </c>
      <c r="C17" s="211">
        <v>0</v>
      </c>
      <c r="D17" s="211">
        <v>-16910</v>
      </c>
      <c r="E17" s="211">
        <v>-4420</v>
      </c>
      <c r="F17" s="211">
        <v>25551</v>
      </c>
      <c r="G17" s="211">
        <v>-3935</v>
      </c>
      <c r="H17" s="211">
        <v>7271</v>
      </c>
      <c r="I17" s="211">
        <v>-185016</v>
      </c>
      <c r="J17" s="211">
        <v>-73932</v>
      </c>
      <c r="K17" s="211">
        <v>0</v>
      </c>
      <c r="L17" s="211">
        <v>-10927</v>
      </c>
      <c r="M17" s="211">
        <v>55465</v>
      </c>
      <c r="N17" s="211">
        <v>32782</v>
      </c>
      <c r="O17" s="211">
        <v>99235</v>
      </c>
      <c r="P17" s="211">
        <v>-8767</v>
      </c>
      <c r="Q17" s="238">
        <v>-83603</v>
      </c>
      <c r="R17" s="103"/>
    </row>
    <row r="18" spans="2:18" ht="30" customHeight="1" x14ac:dyDescent="0.35">
      <c r="B18" s="195" t="s">
        <v>26</v>
      </c>
      <c r="C18" s="211">
        <v>-28316</v>
      </c>
      <c r="D18" s="211">
        <v>19909</v>
      </c>
      <c r="E18" s="211">
        <v>-6838</v>
      </c>
      <c r="F18" s="211">
        <v>145974</v>
      </c>
      <c r="G18" s="211">
        <v>27588</v>
      </c>
      <c r="H18" s="211">
        <v>52602</v>
      </c>
      <c r="I18" s="211">
        <v>-183272</v>
      </c>
      <c r="J18" s="211">
        <v>-228957</v>
      </c>
      <c r="K18" s="211">
        <v>232601</v>
      </c>
      <c r="L18" s="211">
        <v>33921</v>
      </c>
      <c r="M18" s="211">
        <v>73376</v>
      </c>
      <c r="N18" s="211">
        <v>205303</v>
      </c>
      <c r="O18" s="211">
        <v>82773</v>
      </c>
      <c r="P18" s="211">
        <v>66634</v>
      </c>
      <c r="Q18" s="238">
        <v>493297</v>
      </c>
      <c r="R18" s="103"/>
    </row>
    <row r="19" spans="2:18" ht="30" customHeight="1" x14ac:dyDescent="0.35">
      <c r="B19" s="195" t="s">
        <v>27</v>
      </c>
      <c r="C19" s="211">
        <v>-8416</v>
      </c>
      <c r="D19" s="211">
        <v>-27192</v>
      </c>
      <c r="E19" s="211">
        <v>15661</v>
      </c>
      <c r="F19" s="211">
        <v>18107</v>
      </c>
      <c r="G19" s="211">
        <v>1102</v>
      </c>
      <c r="H19" s="211">
        <v>13052</v>
      </c>
      <c r="I19" s="211">
        <v>-102823</v>
      </c>
      <c r="J19" s="211">
        <v>-247388</v>
      </c>
      <c r="K19" s="211">
        <v>0</v>
      </c>
      <c r="L19" s="211">
        <v>8398</v>
      </c>
      <c r="M19" s="211">
        <v>-24752</v>
      </c>
      <c r="N19" s="211">
        <v>153834</v>
      </c>
      <c r="O19" s="211">
        <v>0</v>
      </c>
      <c r="P19" s="211">
        <v>-6361</v>
      </c>
      <c r="Q19" s="238">
        <v>-206777</v>
      </c>
      <c r="R19" s="103"/>
    </row>
    <row r="20" spans="2:18" ht="30" customHeight="1" x14ac:dyDescent="0.35">
      <c r="B20" s="195" t="s">
        <v>28</v>
      </c>
      <c r="C20" s="211">
        <v>8795</v>
      </c>
      <c r="D20" s="211">
        <v>-14229</v>
      </c>
      <c r="E20" s="211">
        <v>36370</v>
      </c>
      <c r="F20" s="211">
        <v>9687</v>
      </c>
      <c r="G20" s="211">
        <v>22265</v>
      </c>
      <c r="H20" s="211">
        <v>32028</v>
      </c>
      <c r="I20" s="211">
        <v>-78281</v>
      </c>
      <c r="J20" s="211">
        <v>-104681</v>
      </c>
      <c r="K20" s="211">
        <v>26612</v>
      </c>
      <c r="L20" s="211">
        <v>2825</v>
      </c>
      <c r="M20" s="211">
        <v>-7953</v>
      </c>
      <c r="N20" s="211">
        <v>106621</v>
      </c>
      <c r="O20" s="211">
        <v>71503</v>
      </c>
      <c r="P20" s="211">
        <v>31840</v>
      </c>
      <c r="Q20" s="238">
        <v>143403</v>
      </c>
      <c r="R20" s="103"/>
    </row>
    <row r="21" spans="2:18" ht="30" customHeight="1" x14ac:dyDescent="0.35">
      <c r="B21" s="195" t="s">
        <v>29</v>
      </c>
      <c r="C21" s="211">
        <v>665</v>
      </c>
      <c r="D21" s="211">
        <v>-18593</v>
      </c>
      <c r="E21" s="211">
        <v>17464</v>
      </c>
      <c r="F21" s="211">
        <v>60944</v>
      </c>
      <c r="G21" s="211">
        <v>12956</v>
      </c>
      <c r="H21" s="211">
        <v>-24301</v>
      </c>
      <c r="I21" s="211">
        <v>-137250</v>
      </c>
      <c r="J21" s="211">
        <v>-40001</v>
      </c>
      <c r="K21" s="211">
        <v>0</v>
      </c>
      <c r="L21" s="211">
        <v>-5875</v>
      </c>
      <c r="M21" s="211">
        <v>-28371</v>
      </c>
      <c r="N21" s="211">
        <v>152250</v>
      </c>
      <c r="O21" s="211">
        <v>-12164</v>
      </c>
      <c r="P21" s="211">
        <v>9913</v>
      </c>
      <c r="Q21" s="238">
        <v>-12363</v>
      </c>
      <c r="R21" s="103"/>
    </row>
    <row r="22" spans="2:18" ht="30" customHeight="1" x14ac:dyDescent="0.35">
      <c r="B22" s="195" t="s">
        <v>30</v>
      </c>
      <c r="C22" s="211">
        <v>0</v>
      </c>
      <c r="D22" s="211">
        <v>-3852</v>
      </c>
      <c r="E22" s="211">
        <v>1039</v>
      </c>
      <c r="F22" s="211">
        <v>26294</v>
      </c>
      <c r="G22" s="211">
        <v>9601</v>
      </c>
      <c r="H22" s="211">
        <v>5141</v>
      </c>
      <c r="I22" s="211">
        <v>-49750</v>
      </c>
      <c r="J22" s="211">
        <v>-10375</v>
      </c>
      <c r="K22" s="211">
        <v>4274</v>
      </c>
      <c r="L22" s="211">
        <v>4774</v>
      </c>
      <c r="M22" s="211">
        <v>2548</v>
      </c>
      <c r="N22" s="211">
        <v>-6058</v>
      </c>
      <c r="O22" s="211">
        <v>0</v>
      </c>
      <c r="P22" s="211">
        <v>27440</v>
      </c>
      <c r="Q22" s="238">
        <v>11075</v>
      </c>
      <c r="R22" s="103"/>
    </row>
    <row r="23" spans="2:18" ht="30" customHeight="1" x14ac:dyDescent="0.35">
      <c r="B23" s="195" t="s">
        <v>31</v>
      </c>
      <c r="C23" s="211">
        <v>0</v>
      </c>
      <c r="D23" s="211">
        <v>0</v>
      </c>
      <c r="E23" s="211">
        <v>0</v>
      </c>
      <c r="F23" s="211">
        <v>0</v>
      </c>
      <c r="G23" s="211">
        <v>0</v>
      </c>
      <c r="H23" s="211">
        <v>0</v>
      </c>
      <c r="I23" s="211">
        <v>0</v>
      </c>
      <c r="J23" s="211">
        <v>0</v>
      </c>
      <c r="K23" s="211">
        <v>0</v>
      </c>
      <c r="L23" s="211">
        <v>0</v>
      </c>
      <c r="M23" s="211">
        <v>0</v>
      </c>
      <c r="N23" s="211">
        <v>0</v>
      </c>
      <c r="O23" s="211">
        <v>0</v>
      </c>
      <c r="P23" s="211">
        <v>0</v>
      </c>
      <c r="Q23" s="238">
        <v>0</v>
      </c>
      <c r="R23" s="103"/>
    </row>
    <row r="24" spans="2:18" ht="30" customHeight="1" x14ac:dyDescent="0.35">
      <c r="B24" s="195" t="s">
        <v>258</v>
      </c>
      <c r="C24" s="211">
        <v>6180</v>
      </c>
      <c r="D24" s="211">
        <v>969</v>
      </c>
      <c r="E24" s="211">
        <v>-424</v>
      </c>
      <c r="F24" s="211">
        <v>-18558</v>
      </c>
      <c r="G24" s="211">
        <v>-62476</v>
      </c>
      <c r="H24" s="211">
        <v>-4959</v>
      </c>
      <c r="I24" s="211">
        <v>-118696</v>
      </c>
      <c r="J24" s="211">
        <v>-47420</v>
      </c>
      <c r="K24" s="211">
        <v>0</v>
      </c>
      <c r="L24" s="211">
        <v>-6293</v>
      </c>
      <c r="M24" s="211">
        <v>-471</v>
      </c>
      <c r="N24" s="211">
        <v>-91789</v>
      </c>
      <c r="O24" s="211">
        <v>0</v>
      </c>
      <c r="P24" s="211">
        <v>89231</v>
      </c>
      <c r="Q24" s="238">
        <v>-254707</v>
      </c>
      <c r="R24" s="103"/>
    </row>
    <row r="25" spans="2:18" ht="30" customHeight="1" x14ac:dyDescent="0.35">
      <c r="B25" s="195" t="s">
        <v>259</v>
      </c>
      <c r="C25" s="211">
        <v>0</v>
      </c>
      <c r="D25" s="211">
        <v>0</v>
      </c>
      <c r="E25" s="211">
        <v>0</v>
      </c>
      <c r="F25" s="211">
        <v>0</v>
      </c>
      <c r="G25" s="211">
        <v>0</v>
      </c>
      <c r="H25" s="211">
        <v>0</v>
      </c>
      <c r="I25" s="211">
        <v>0</v>
      </c>
      <c r="J25" s="211">
        <v>0</v>
      </c>
      <c r="K25" s="211">
        <v>0</v>
      </c>
      <c r="L25" s="211">
        <v>0</v>
      </c>
      <c r="M25" s="211">
        <v>0</v>
      </c>
      <c r="N25" s="211">
        <v>0</v>
      </c>
      <c r="O25" s="211">
        <v>586067</v>
      </c>
      <c r="P25" s="211">
        <v>0</v>
      </c>
      <c r="Q25" s="238">
        <v>586067</v>
      </c>
      <c r="R25" s="103"/>
    </row>
    <row r="26" spans="2:18" ht="30" customHeight="1" x14ac:dyDescent="0.35">
      <c r="B26" s="195" t="s">
        <v>33</v>
      </c>
      <c r="C26" s="211">
        <v>0</v>
      </c>
      <c r="D26" s="211">
        <v>-7729</v>
      </c>
      <c r="E26" s="211">
        <v>8148</v>
      </c>
      <c r="F26" s="211">
        <v>-41013</v>
      </c>
      <c r="G26" s="211">
        <v>29936</v>
      </c>
      <c r="H26" s="211">
        <v>1554</v>
      </c>
      <c r="I26" s="211">
        <v>-76084</v>
      </c>
      <c r="J26" s="211">
        <v>-246960</v>
      </c>
      <c r="K26" s="211">
        <v>0</v>
      </c>
      <c r="L26" s="211">
        <v>1198</v>
      </c>
      <c r="M26" s="211">
        <v>7047</v>
      </c>
      <c r="N26" s="211">
        <v>47712</v>
      </c>
      <c r="O26" s="211">
        <v>-17071</v>
      </c>
      <c r="P26" s="211">
        <v>733</v>
      </c>
      <c r="Q26" s="238">
        <v>-292528</v>
      </c>
      <c r="R26" s="103"/>
    </row>
    <row r="27" spans="2:18" ht="30" customHeight="1" x14ac:dyDescent="0.35">
      <c r="B27" s="195" t="s">
        <v>34</v>
      </c>
      <c r="C27" s="211">
        <v>0</v>
      </c>
      <c r="D27" s="211">
        <v>14517</v>
      </c>
      <c r="E27" s="211">
        <v>2695</v>
      </c>
      <c r="F27" s="211">
        <v>-13615</v>
      </c>
      <c r="G27" s="211">
        <v>1131</v>
      </c>
      <c r="H27" s="211">
        <v>-1578</v>
      </c>
      <c r="I27" s="211">
        <v>-141982</v>
      </c>
      <c r="J27" s="211">
        <v>-66131</v>
      </c>
      <c r="K27" s="211">
        <v>0</v>
      </c>
      <c r="L27" s="211">
        <v>-22</v>
      </c>
      <c r="M27" s="211">
        <v>20406</v>
      </c>
      <c r="N27" s="211">
        <v>13886</v>
      </c>
      <c r="O27" s="211">
        <v>0</v>
      </c>
      <c r="P27" s="211">
        <v>28598</v>
      </c>
      <c r="Q27" s="238">
        <v>-142096</v>
      </c>
      <c r="R27" s="103"/>
    </row>
    <row r="28" spans="2:18" ht="30" customHeight="1" x14ac:dyDescent="0.35">
      <c r="B28" s="195" t="s">
        <v>35</v>
      </c>
      <c r="C28" s="211">
        <v>0</v>
      </c>
      <c r="D28" s="211">
        <v>14494</v>
      </c>
      <c r="E28" s="211">
        <v>1392</v>
      </c>
      <c r="F28" s="211">
        <v>3847</v>
      </c>
      <c r="G28" s="211">
        <v>73298</v>
      </c>
      <c r="H28" s="211">
        <v>9870</v>
      </c>
      <c r="I28" s="211">
        <v>-77195</v>
      </c>
      <c r="J28" s="211">
        <v>-39504</v>
      </c>
      <c r="K28" s="211">
        <v>0</v>
      </c>
      <c r="L28" s="211">
        <v>4289</v>
      </c>
      <c r="M28" s="211">
        <v>6100</v>
      </c>
      <c r="N28" s="211">
        <v>25542</v>
      </c>
      <c r="O28" s="211">
        <v>-126300</v>
      </c>
      <c r="P28" s="211">
        <v>7283</v>
      </c>
      <c r="Q28" s="238">
        <v>-96884</v>
      </c>
      <c r="R28" s="103"/>
    </row>
    <row r="29" spans="2:18" ht="30" customHeight="1" x14ac:dyDescent="0.35">
      <c r="B29" s="195" t="s">
        <v>36</v>
      </c>
      <c r="C29" s="211">
        <v>185</v>
      </c>
      <c r="D29" s="211">
        <v>20400</v>
      </c>
      <c r="E29" s="211">
        <v>12311</v>
      </c>
      <c r="F29" s="211">
        <v>15192</v>
      </c>
      <c r="G29" s="211">
        <v>14372</v>
      </c>
      <c r="H29" s="211">
        <v>15187</v>
      </c>
      <c r="I29" s="211">
        <v>9985</v>
      </c>
      <c r="J29" s="211">
        <v>3335</v>
      </c>
      <c r="K29" s="211">
        <v>0</v>
      </c>
      <c r="L29" s="211">
        <v>13094</v>
      </c>
      <c r="M29" s="211">
        <v>11879</v>
      </c>
      <c r="N29" s="211">
        <v>19517</v>
      </c>
      <c r="O29" s="211">
        <v>0</v>
      </c>
      <c r="P29" s="211">
        <v>35274</v>
      </c>
      <c r="Q29" s="238">
        <v>170732</v>
      </c>
      <c r="R29" s="103"/>
    </row>
    <row r="30" spans="2:18" ht="30" customHeight="1" x14ac:dyDescent="0.35">
      <c r="B30" s="195" t="s">
        <v>192</v>
      </c>
      <c r="C30" s="211">
        <v>0</v>
      </c>
      <c r="D30" s="211">
        <v>36596</v>
      </c>
      <c r="E30" s="211">
        <v>3216</v>
      </c>
      <c r="F30" s="211">
        <v>-1630</v>
      </c>
      <c r="G30" s="211">
        <v>-369</v>
      </c>
      <c r="H30" s="211">
        <v>35766</v>
      </c>
      <c r="I30" s="211">
        <v>-274194</v>
      </c>
      <c r="J30" s="211">
        <v>1104</v>
      </c>
      <c r="K30" s="211">
        <v>-406</v>
      </c>
      <c r="L30" s="211">
        <v>3612</v>
      </c>
      <c r="M30" s="211">
        <v>8247</v>
      </c>
      <c r="N30" s="211">
        <v>9471</v>
      </c>
      <c r="O30" s="211">
        <v>-5224</v>
      </c>
      <c r="P30" s="211">
        <v>7178</v>
      </c>
      <c r="Q30" s="238">
        <v>-176633</v>
      </c>
      <c r="R30" s="103"/>
    </row>
    <row r="31" spans="2:18" ht="30" customHeight="1" x14ac:dyDescent="0.35">
      <c r="B31" s="195" t="s">
        <v>193</v>
      </c>
      <c r="C31" s="211">
        <v>-67839</v>
      </c>
      <c r="D31" s="211">
        <v>1166</v>
      </c>
      <c r="E31" s="211">
        <v>-8545</v>
      </c>
      <c r="F31" s="211">
        <v>-789</v>
      </c>
      <c r="G31" s="211">
        <v>-20369</v>
      </c>
      <c r="H31" s="211">
        <v>-7530</v>
      </c>
      <c r="I31" s="211">
        <v>-254693</v>
      </c>
      <c r="J31" s="211">
        <v>-3286</v>
      </c>
      <c r="K31" s="211">
        <v>0</v>
      </c>
      <c r="L31" s="211">
        <v>920</v>
      </c>
      <c r="M31" s="211">
        <v>-3553</v>
      </c>
      <c r="N31" s="211">
        <v>76633</v>
      </c>
      <c r="O31" s="211">
        <v>-3438</v>
      </c>
      <c r="P31" s="211">
        <v>-8249</v>
      </c>
      <c r="Q31" s="238">
        <v>-299572</v>
      </c>
      <c r="R31" s="103"/>
    </row>
    <row r="32" spans="2:18" ht="30" customHeight="1" x14ac:dyDescent="0.35">
      <c r="B32" s="195" t="s">
        <v>37</v>
      </c>
      <c r="C32" s="211">
        <v>184</v>
      </c>
      <c r="D32" s="211">
        <v>1834</v>
      </c>
      <c r="E32" s="211">
        <v>-12990</v>
      </c>
      <c r="F32" s="211">
        <v>-62516</v>
      </c>
      <c r="G32" s="211">
        <v>4017</v>
      </c>
      <c r="H32" s="211">
        <v>-26189</v>
      </c>
      <c r="I32" s="211">
        <v>-292925</v>
      </c>
      <c r="J32" s="211">
        <v>-56242</v>
      </c>
      <c r="K32" s="211">
        <v>0</v>
      </c>
      <c r="L32" s="211">
        <v>4037</v>
      </c>
      <c r="M32" s="211">
        <v>7736</v>
      </c>
      <c r="N32" s="211">
        <v>60418</v>
      </c>
      <c r="O32" s="211">
        <v>0</v>
      </c>
      <c r="P32" s="211">
        <v>-48</v>
      </c>
      <c r="Q32" s="238">
        <v>-372683</v>
      </c>
      <c r="R32" s="103"/>
    </row>
    <row r="33" spans="2:18" ht="30" customHeight="1" x14ac:dyDescent="0.35">
      <c r="B33" s="195" t="s">
        <v>139</v>
      </c>
      <c r="C33" s="211">
        <v>0</v>
      </c>
      <c r="D33" s="211">
        <v>12116</v>
      </c>
      <c r="E33" s="211">
        <v>4239</v>
      </c>
      <c r="F33" s="211">
        <v>-4022</v>
      </c>
      <c r="G33" s="211">
        <v>2315</v>
      </c>
      <c r="H33" s="211">
        <v>997</v>
      </c>
      <c r="I33" s="211">
        <v>-217224</v>
      </c>
      <c r="J33" s="211">
        <v>41222</v>
      </c>
      <c r="K33" s="211">
        <v>0</v>
      </c>
      <c r="L33" s="211">
        <v>-2696</v>
      </c>
      <c r="M33" s="211">
        <v>6803</v>
      </c>
      <c r="N33" s="211">
        <v>23844</v>
      </c>
      <c r="O33" s="211">
        <v>67926</v>
      </c>
      <c r="P33" s="211">
        <v>-1276</v>
      </c>
      <c r="Q33" s="238">
        <v>-65756</v>
      </c>
      <c r="R33" s="103"/>
    </row>
    <row r="34" spans="2:18" ht="30" customHeight="1" x14ac:dyDescent="0.35">
      <c r="B34" s="195" t="s">
        <v>211</v>
      </c>
      <c r="C34" s="211">
        <v>-340</v>
      </c>
      <c r="D34" s="211">
        <v>-560</v>
      </c>
      <c r="E34" s="211">
        <v>2292</v>
      </c>
      <c r="F34" s="211">
        <v>1066</v>
      </c>
      <c r="G34" s="211">
        <v>8639</v>
      </c>
      <c r="H34" s="211">
        <v>3179</v>
      </c>
      <c r="I34" s="211">
        <v>-90825</v>
      </c>
      <c r="J34" s="211">
        <v>14498</v>
      </c>
      <c r="K34" s="211">
        <v>0</v>
      </c>
      <c r="L34" s="211">
        <v>419</v>
      </c>
      <c r="M34" s="211">
        <v>4676</v>
      </c>
      <c r="N34" s="211">
        <v>-12045</v>
      </c>
      <c r="O34" s="211">
        <v>0</v>
      </c>
      <c r="P34" s="211">
        <v>-16402</v>
      </c>
      <c r="Q34" s="238">
        <v>-85403</v>
      </c>
      <c r="R34" s="103"/>
    </row>
    <row r="35" spans="2:18" ht="30" customHeight="1" x14ac:dyDescent="0.35">
      <c r="B35" s="195" t="s">
        <v>140</v>
      </c>
      <c r="C35" s="211">
        <v>0</v>
      </c>
      <c r="D35" s="211">
        <v>-2472</v>
      </c>
      <c r="E35" s="211">
        <v>1287</v>
      </c>
      <c r="F35" s="211">
        <v>-1547</v>
      </c>
      <c r="G35" s="211">
        <v>673</v>
      </c>
      <c r="H35" s="211">
        <v>-169</v>
      </c>
      <c r="I35" s="211">
        <v>-210115</v>
      </c>
      <c r="J35" s="211">
        <v>-93637</v>
      </c>
      <c r="K35" s="211">
        <v>-24235</v>
      </c>
      <c r="L35" s="211">
        <v>1913</v>
      </c>
      <c r="M35" s="211">
        <v>-1247</v>
      </c>
      <c r="N35" s="211">
        <v>-8540</v>
      </c>
      <c r="O35" s="211">
        <v>-120636</v>
      </c>
      <c r="P35" s="211">
        <v>-6566</v>
      </c>
      <c r="Q35" s="238">
        <v>-465290</v>
      </c>
      <c r="R35" s="103"/>
    </row>
    <row r="36" spans="2:18" ht="30" customHeight="1" x14ac:dyDescent="0.35">
      <c r="B36" s="195" t="s">
        <v>141</v>
      </c>
      <c r="C36" s="211">
        <v>0</v>
      </c>
      <c r="D36" s="211">
        <v>0</v>
      </c>
      <c r="E36" s="211">
        <v>0</v>
      </c>
      <c r="F36" s="211">
        <v>0</v>
      </c>
      <c r="G36" s="211">
        <v>0</v>
      </c>
      <c r="H36" s="211">
        <v>0</v>
      </c>
      <c r="I36" s="211">
        <v>0</v>
      </c>
      <c r="J36" s="211">
        <v>0</v>
      </c>
      <c r="K36" s="211">
        <v>0</v>
      </c>
      <c r="L36" s="211">
        <v>0</v>
      </c>
      <c r="M36" s="211">
        <v>0</v>
      </c>
      <c r="N36" s="211">
        <v>0</v>
      </c>
      <c r="O36" s="211">
        <v>0</v>
      </c>
      <c r="P36" s="211">
        <v>0</v>
      </c>
      <c r="Q36" s="238">
        <v>0</v>
      </c>
      <c r="R36" s="103"/>
    </row>
    <row r="37" spans="2:18" ht="30" customHeight="1" x14ac:dyDescent="0.35">
      <c r="B37" s="195" t="s">
        <v>212</v>
      </c>
      <c r="C37" s="211">
        <v>0</v>
      </c>
      <c r="D37" s="211">
        <v>2813</v>
      </c>
      <c r="E37" s="211">
        <v>967</v>
      </c>
      <c r="F37" s="211">
        <v>-24304</v>
      </c>
      <c r="G37" s="211">
        <v>302</v>
      </c>
      <c r="H37" s="211">
        <v>5061</v>
      </c>
      <c r="I37" s="211">
        <v>-318940</v>
      </c>
      <c r="J37" s="211">
        <v>-16672</v>
      </c>
      <c r="K37" s="211">
        <v>-15826</v>
      </c>
      <c r="L37" s="211">
        <v>3938</v>
      </c>
      <c r="M37" s="211">
        <v>3585</v>
      </c>
      <c r="N37" s="211">
        <v>87600</v>
      </c>
      <c r="O37" s="211">
        <v>-188765</v>
      </c>
      <c r="P37" s="211">
        <v>-6132</v>
      </c>
      <c r="Q37" s="238">
        <v>-466373</v>
      </c>
      <c r="R37" s="103"/>
    </row>
    <row r="38" spans="2:18" ht="30" customHeight="1" x14ac:dyDescent="0.35">
      <c r="B38" s="195" t="s">
        <v>38</v>
      </c>
      <c r="C38" s="211">
        <v>0</v>
      </c>
      <c r="D38" s="211">
        <v>0</v>
      </c>
      <c r="E38" s="211">
        <v>0</v>
      </c>
      <c r="F38" s="211">
        <v>0</v>
      </c>
      <c r="G38" s="211">
        <v>0</v>
      </c>
      <c r="H38" s="211">
        <v>0</v>
      </c>
      <c r="I38" s="211">
        <v>0</v>
      </c>
      <c r="J38" s="211">
        <v>0</v>
      </c>
      <c r="K38" s="211">
        <v>0</v>
      </c>
      <c r="L38" s="211">
        <v>0</v>
      </c>
      <c r="M38" s="211">
        <v>0</v>
      </c>
      <c r="N38" s="211">
        <v>0</v>
      </c>
      <c r="O38" s="211">
        <v>0</v>
      </c>
      <c r="P38" s="211">
        <v>0</v>
      </c>
      <c r="Q38" s="238">
        <v>0</v>
      </c>
      <c r="R38" s="103"/>
    </row>
    <row r="39" spans="2:18" ht="30" customHeight="1" x14ac:dyDescent="0.35">
      <c r="B39" s="195" t="s">
        <v>39</v>
      </c>
      <c r="C39" s="211">
        <v>0</v>
      </c>
      <c r="D39" s="211">
        <v>-2063</v>
      </c>
      <c r="E39" s="211">
        <v>3668</v>
      </c>
      <c r="F39" s="211">
        <v>17846</v>
      </c>
      <c r="G39" s="211">
        <v>2521</v>
      </c>
      <c r="H39" s="211">
        <v>19438</v>
      </c>
      <c r="I39" s="211">
        <v>-15473</v>
      </c>
      <c r="J39" s="211">
        <v>-22584</v>
      </c>
      <c r="K39" s="211">
        <v>0</v>
      </c>
      <c r="L39" s="211">
        <v>506</v>
      </c>
      <c r="M39" s="211">
        <v>2419</v>
      </c>
      <c r="N39" s="211">
        <v>34167</v>
      </c>
      <c r="O39" s="211">
        <v>-1170</v>
      </c>
      <c r="P39" s="211">
        <v>4906</v>
      </c>
      <c r="Q39" s="238">
        <v>44180</v>
      </c>
      <c r="R39" s="103"/>
    </row>
    <row r="40" spans="2:18" ht="30" customHeight="1" x14ac:dyDescent="0.35">
      <c r="B40" s="195" t="s">
        <v>40</v>
      </c>
      <c r="C40" s="211">
        <v>0</v>
      </c>
      <c r="D40" s="211">
        <v>-473</v>
      </c>
      <c r="E40" s="211">
        <v>-1053</v>
      </c>
      <c r="F40" s="211">
        <v>1487</v>
      </c>
      <c r="G40" s="211">
        <v>8</v>
      </c>
      <c r="H40" s="211">
        <v>-7075</v>
      </c>
      <c r="I40" s="211">
        <v>-142874</v>
      </c>
      <c r="J40" s="211">
        <v>5771</v>
      </c>
      <c r="K40" s="211">
        <v>0</v>
      </c>
      <c r="L40" s="211">
        <v>-6234</v>
      </c>
      <c r="M40" s="211">
        <v>-20713</v>
      </c>
      <c r="N40" s="211">
        <v>19971</v>
      </c>
      <c r="O40" s="211">
        <v>-144725</v>
      </c>
      <c r="P40" s="211">
        <v>-22039</v>
      </c>
      <c r="Q40" s="238">
        <v>-317949</v>
      </c>
      <c r="R40" s="103"/>
    </row>
    <row r="41" spans="2:18" ht="30" customHeight="1" x14ac:dyDescent="0.35">
      <c r="B41" s="195" t="s">
        <v>41</v>
      </c>
      <c r="C41" s="211">
        <v>0</v>
      </c>
      <c r="D41" s="211">
        <v>-13888</v>
      </c>
      <c r="E41" s="211">
        <v>-649</v>
      </c>
      <c r="F41" s="211">
        <v>-14556</v>
      </c>
      <c r="G41" s="211">
        <v>5520</v>
      </c>
      <c r="H41" s="211">
        <v>-1009</v>
      </c>
      <c r="I41" s="211">
        <v>-52006</v>
      </c>
      <c r="J41" s="211">
        <v>-15391</v>
      </c>
      <c r="K41" s="211">
        <v>0</v>
      </c>
      <c r="L41" s="211">
        <v>7349</v>
      </c>
      <c r="M41" s="211">
        <v>-931</v>
      </c>
      <c r="N41" s="211">
        <v>4624</v>
      </c>
      <c r="O41" s="211">
        <v>0</v>
      </c>
      <c r="P41" s="211">
        <v>-2521</v>
      </c>
      <c r="Q41" s="238">
        <v>-83458</v>
      </c>
      <c r="R41" s="103"/>
    </row>
    <row r="42" spans="2:18" ht="30" customHeight="1" x14ac:dyDescent="0.35">
      <c r="B42" s="195" t="s">
        <v>42</v>
      </c>
      <c r="C42" s="211">
        <v>118</v>
      </c>
      <c r="D42" s="211">
        <v>-5649</v>
      </c>
      <c r="E42" s="211">
        <v>106</v>
      </c>
      <c r="F42" s="211">
        <v>-922</v>
      </c>
      <c r="G42" s="211">
        <v>3812</v>
      </c>
      <c r="H42" s="211">
        <v>7991</v>
      </c>
      <c r="I42" s="211">
        <v>33097</v>
      </c>
      <c r="J42" s="211">
        <v>47017</v>
      </c>
      <c r="K42" s="211">
        <v>-15019</v>
      </c>
      <c r="L42" s="211">
        <v>2053</v>
      </c>
      <c r="M42" s="211">
        <v>3949</v>
      </c>
      <c r="N42" s="211">
        <v>31548</v>
      </c>
      <c r="O42" s="211">
        <v>15025</v>
      </c>
      <c r="P42" s="211">
        <v>-31611</v>
      </c>
      <c r="Q42" s="238">
        <v>91516</v>
      </c>
      <c r="R42" s="103"/>
    </row>
    <row r="43" spans="2:18" ht="30" customHeight="1" x14ac:dyDescent="0.35">
      <c r="B43" s="195" t="s">
        <v>43</v>
      </c>
      <c r="C43" s="211">
        <v>4591</v>
      </c>
      <c r="D43" s="211">
        <v>974</v>
      </c>
      <c r="E43" s="211">
        <v>32615</v>
      </c>
      <c r="F43" s="211">
        <v>-6141</v>
      </c>
      <c r="G43" s="211">
        <v>-4048</v>
      </c>
      <c r="H43" s="211">
        <v>-9870</v>
      </c>
      <c r="I43" s="211">
        <v>-200729</v>
      </c>
      <c r="J43" s="211">
        <v>-112331</v>
      </c>
      <c r="K43" s="211">
        <v>0</v>
      </c>
      <c r="L43" s="211">
        <v>-10421</v>
      </c>
      <c r="M43" s="211">
        <v>27723</v>
      </c>
      <c r="N43" s="211">
        <v>62029</v>
      </c>
      <c r="O43" s="211">
        <v>28464</v>
      </c>
      <c r="P43" s="211">
        <v>-32529</v>
      </c>
      <c r="Q43" s="238">
        <v>-219673</v>
      </c>
      <c r="R43" s="103"/>
    </row>
    <row r="44" spans="2:18" ht="30" customHeight="1" x14ac:dyDescent="0.35">
      <c r="B44" s="195" t="s">
        <v>44</v>
      </c>
      <c r="C44" s="211">
        <v>0</v>
      </c>
      <c r="D44" s="211">
        <v>94</v>
      </c>
      <c r="E44" s="211">
        <v>-247</v>
      </c>
      <c r="F44" s="211">
        <v>3</v>
      </c>
      <c r="G44" s="211">
        <v>-257</v>
      </c>
      <c r="H44" s="211">
        <v>1145</v>
      </c>
      <c r="I44" s="211">
        <v>-81235</v>
      </c>
      <c r="J44" s="211">
        <v>-34877</v>
      </c>
      <c r="K44" s="211">
        <v>-28792</v>
      </c>
      <c r="L44" s="211">
        <v>-182</v>
      </c>
      <c r="M44" s="211">
        <v>9939</v>
      </c>
      <c r="N44" s="211">
        <v>134571</v>
      </c>
      <c r="O44" s="211">
        <v>-144429</v>
      </c>
      <c r="P44" s="211">
        <v>443</v>
      </c>
      <c r="Q44" s="238">
        <v>-143826</v>
      </c>
      <c r="R44" s="103"/>
    </row>
    <row r="45" spans="2:18" ht="30" customHeight="1" x14ac:dyDescent="0.35">
      <c r="B45" s="199" t="s">
        <v>45</v>
      </c>
      <c r="C45" s="200">
        <v>-135571</v>
      </c>
      <c r="D45" s="200">
        <v>57515</v>
      </c>
      <c r="E45" s="200">
        <v>129822</v>
      </c>
      <c r="F45" s="200">
        <v>132945</v>
      </c>
      <c r="G45" s="200">
        <v>45604</v>
      </c>
      <c r="H45" s="200">
        <v>179015</v>
      </c>
      <c r="I45" s="200">
        <v>-4827726</v>
      </c>
      <c r="J45" s="200">
        <v>-2735872</v>
      </c>
      <c r="K45" s="200">
        <v>257028</v>
      </c>
      <c r="L45" s="200">
        <v>291256</v>
      </c>
      <c r="M45" s="200">
        <v>319300</v>
      </c>
      <c r="N45" s="200">
        <v>1651088</v>
      </c>
      <c r="O45" s="200">
        <v>316112</v>
      </c>
      <c r="P45" s="200">
        <v>193493</v>
      </c>
      <c r="Q45" s="200">
        <v>-4125989</v>
      </c>
      <c r="R45" s="103"/>
    </row>
    <row r="46" spans="2:18" ht="30" customHeight="1" x14ac:dyDescent="0.35">
      <c r="B46" s="307" t="s">
        <v>46</v>
      </c>
      <c r="C46" s="307"/>
      <c r="D46" s="307"/>
      <c r="E46" s="307"/>
      <c r="F46" s="307"/>
      <c r="G46" s="307"/>
      <c r="H46" s="307"/>
      <c r="I46" s="307"/>
      <c r="J46" s="307"/>
      <c r="K46" s="307"/>
      <c r="L46" s="307"/>
      <c r="M46" s="307"/>
      <c r="N46" s="307"/>
      <c r="O46" s="307"/>
      <c r="P46" s="307"/>
      <c r="Q46" s="307"/>
      <c r="R46" s="104"/>
    </row>
    <row r="47" spans="2:18" ht="30" customHeight="1" x14ac:dyDescent="0.35">
      <c r="B47" s="195" t="s">
        <v>47</v>
      </c>
      <c r="C47" s="198">
        <v>13869</v>
      </c>
      <c r="D47" s="198">
        <v>29568</v>
      </c>
      <c r="E47" s="198">
        <v>5560</v>
      </c>
      <c r="F47" s="198">
        <v>88432</v>
      </c>
      <c r="G47" s="198">
        <v>92017</v>
      </c>
      <c r="H47" s="198">
        <v>46707</v>
      </c>
      <c r="I47" s="198">
        <v>-883</v>
      </c>
      <c r="J47" s="198">
        <v>96289</v>
      </c>
      <c r="K47" s="198">
        <v>0</v>
      </c>
      <c r="L47" s="198">
        <v>18196</v>
      </c>
      <c r="M47" s="198">
        <v>7895</v>
      </c>
      <c r="N47" s="198">
        <v>61309</v>
      </c>
      <c r="O47" s="198">
        <v>113034</v>
      </c>
      <c r="P47" s="198">
        <v>154740</v>
      </c>
      <c r="Q47" s="201">
        <v>726732</v>
      </c>
      <c r="R47" s="103"/>
    </row>
    <row r="48" spans="2:18" ht="30" customHeight="1" x14ac:dyDescent="0.35">
      <c r="B48" s="195" t="s">
        <v>64</v>
      </c>
      <c r="C48" s="198">
        <v>-1323</v>
      </c>
      <c r="D48" s="198">
        <v>-7086</v>
      </c>
      <c r="E48" s="198">
        <v>0</v>
      </c>
      <c r="F48" s="198">
        <v>-1084</v>
      </c>
      <c r="G48" s="198">
        <v>-215</v>
      </c>
      <c r="H48" s="198">
        <v>-5394</v>
      </c>
      <c r="I48" s="198">
        <v>0</v>
      </c>
      <c r="J48" s="198">
        <v>-16348</v>
      </c>
      <c r="K48" s="198">
        <v>0</v>
      </c>
      <c r="L48" s="198">
        <v>-1007</v>
      </c>
      <c r="M48" s="198">
        <v>0</v>
      </c>
      <c r="N48" s="198">
        <v>0</v>
      </c>
      <c r="O48" s="198">
        <v>10042</v>
      </c>
      <c r="P48" s="198">
        <v>-9905</v>
      </c>
      <c r="Q48" s="201">
        <v>-32320</v>
      </c>
      <c r="R48" s="103"/>
    </row>
    <row r="49" spans="2:19" ht="30" customHeight="1" x14ac:dyDescent="0.35">
      <c r="B49" s="181" t="s">
        <v>250</v>
      </c>
      <c r="C49" s="198">
        <v>292</v>
      </c>
      <c r="D49" s="198">
        <v>-7253</v>
      </c>
      <c r="E49" s="198">
        <v>-805</v>
      </c>
      <c r="F49" s="198">
        <v>-5903</v>
      </c>
      <c r="G49" s="198">
        <v>-3485</v>
      </c>
      <c r="H49" s="198">
        <v>-10213</v>
      </c>
      <c r="I49" s="198">
        <v>2137</v>
      </c>
      <c r="J49" s="198">
        <v>2315</v>
      </c>
      <c r="K49" s="198">
        <v>0</v>
      </c>
      <c r="L49" s="198">
        <v>3733</v>
      </c>
      <c r="M49" s="198">
        <v>3472</v>
      </c>
      <c r="N49" s="198">
        <v>522</v>
      </c>
      <c r="O49" s="198">
        <v>-14506</v>
      </c>
      <c r="P49" s="198">
        <v>-30438</v>
      </c>
      <c r="Q49" s="201">
        <v>-60132</v>
      </c>
      <c r="R49" s="103"/>
    </row>
    <row r="50" spans="2:19" ht="30" customHeight="1" x14ac:dyDescent="0.35">
      <c r="B50" s="195" t="s">
        <v>48</v>
      </c>
      <c r="C50" s="198">
        <v>-4457</v>
      </c>
      <c r="D50" s="198">
        <v>-296541</v>
      </c>
      <c r="E50" s="198">
        <v>420269</v>
      </c>
      <c r="F50" s="198">
        <v>-704790</v>
      </c>
      <c r="G50" s="198">
        <v>38318</v>
      </c>
      <c r="H50" s="198">
        <v>96591</v>
      </c>
      <c r="I50" s="198">
        <v>-110650</v>
      </c>
      <c r="J50" s="198">
        <v>-166876</v>
      </c>
      <c r="K50" s="198">
        <v>0</v>
      </c>
      <c r="L50" s="198">
        <v>377981</v>
      </c>
      <c r="M50" s="198">
        <v>681132</v>
      </c>
      <c r="N50" s="198">
        <v>-3910</v>
      </c>
      <c r="O50" s="198">
        <v>-512623</v>
      </c>
      <c r="P50" s="198">
        <v>-855684</v>
      </c>
      <c r="Q50" s="201">
        <v>-1041241</v>
      </c>
      <c r="R50" s="103"/>
    </row>
    <row r="51" spans="2:19" ht="30" customHeight="1" x14ac:dyDescent="0.35">
      <c r="B51" s="195" t="s">
        <v>251</v>
      </c>
      <c r="C51" s="198">
        <v>-16247</v>
      </c>
      <c r="D51" s="198">
        <v>-5404</v>
      </c>
      <c r="E51" s="198">
        <v>-130835</v>
      </c>
      <c r="F51" s="198">
        <v>174270</v>
      </c>
      <c r="G51" s="198">
        <v>1162</v>
      </c>
      <c r="H51" s="198">
        <v>29599</v>
      </c>
      <c r="I51" s="198">
        <v>264</v>
      </c>
      <c r="J51" s="198">
        <v>6732</v>
      </c>
      <c r="K51" s="198">
        <v>-28424</v>
      </c>
      <c r="L51" s="198">
        <v>81845</v>
      </c>
      <c r="M51" s="198">
        <v>-2608</v>
      </c>
      <c r="N51" s="198">
        <v>12699</v>
      </c>
      <c r="O51" s="198">
        <v>-2180</v>
      </c>
      <c r="P51" s="198">
        <v>40288</v>
      </c>
      <c r="Q51" s="201">
        <v>161161</v>
      </c>
      <c r="R51" s="103"/>
    </row>
    <row r="52" spans="2:19" ht="30" customHeight="1" x14ac:dyDescent="0.35">
      <c r="B52" s="199" t="s">
        <v>45</v>
      </c>
      <c r="C52" s="200">
        <v>-7866</v>
      </c>
      <c r="D52" s="200">
        <v>-286716</v>
      </c>
      <c r="E52" s="200">
        <v>294189</v>
      </c>
      <c r="F52" s="200">
        <v>-449075</v>
      </c>
      <c r="G52" s="200">
        <v>127797</v>
      </c>
      <c r="H52" s="200">
        <v>157290</v>
      </c>
      <c r="I52" s="200">
        <v>-109132</v>
      </c>
      <c r="J52" s="200">
        <v>-77888</v>
      </c>
      <c r="K52" s="200">
        <v>-28424</v>
      </c>
      <c r="L52" s="200">
        <v>480748</v>
      </c>
      <c r="M52" s="200">
        <v>689891</v>
      </c>
      <c r="N52" s="200">
        <v>70620</v>
      </c>
      <c r="O52" s="200">
        <v>-406233</v>
      </c>
      <c r="P52" s="200">
        <v>-700999</v>
      </c>
      <c r="Q52" s="200">
        <v>-245800</v>
      </c>
      <c r="R52" s="103"/>
    </row>
    <row r="53" spans="2:19" ht="20.25" customHeight="1" x14ac:dyDescent="0.35">
      <c r="B53" s="308" t="s">
        <v>50</v>
      </c>
      <c r="C53" s="308"/>
      <c r="D53" s="308"/>
      <c r="E53" s="308"/>
      <c r="F53" s="308"/>
      <c r="G53" s="308"/>
      <c r="H53" s="308"/>
      <c r="I53" s="308"/>
      <c r="J53" s="308"/>
      <c r="K53" s="308"/>
      <c r="L53" s="308"/>
      <c r="M53" s="308"/>
      <c r="N53" s="308"/>
      <c r="O53" s="308"/>
      <c r="P53" s="308"/>
      <c r="Q53" s="308"/>
      <c r="R53" s="105"/>
      <c r="S53" s="3"/>
    </row>
    <row r="54" spans="2:19" x14ac:dyDescent="0.3">
      <c r="Q54" s="3"/>
    </row>
    <row r="55" spans="2:19" x14ac:dyDescent="0.3">
      <c r="C55" s="3"/>
      <c r="D55" s="3"/>
      <c r="E55" s="3"/>
      <c r="F55" s="3"/>
      <c r="G55" s="3"/>
      <c r="H55" s="3"/>
      <c r="I55" s="3"/>
      <c r="J55" s="3"/>
      <c r="K55" s="3"/>
      <c r="L55" s="3"/>
      <c r="M55" s="3"/>
      <c r="N55" s="3"/>
      <c r="O55" s="3"/>
      <c r="P55" s="3"/>
      <c r="Q55" s="3"/>
    </row>
    <row r="56" spans="2:19" hidden="1" x14ac:dyDescent="0.3">
      <c r="C56" s="115">
        <f>C52+C45</f>
        <v>-143437</v>
      </c>
      <c r="D56" s="115">
        <f t="shared" ref="D56:Q56" si="0">D52+D45</f>
        <v>-229201</v>
      </c>
      <c r="E56" s="115">
        <f t="shared" si="0"/>
        <v>424011</v>
      </c>
      <c r="F56" s="115">
        <f t="shared" si="0"/>
        <v>-316130</v>
      </c>
      <c r="G56" s="115">
        <f t="shared" si="0"/>
        <v>173401</v>
      </c>
      <c r="H56" s="115">
        <f t="shared" si="0"/>
        <v>336305</v>
      </c>
      <c r="I56" s="115">
        <f t="shared" si="0"/>
        <v>-4936858</v>
      </c>
      <c r="J56" s="115">
        <f t="shared" si="0"/>
        <v>-2813760</v>
      </c>
      <c r="K56" s="115">
        <f t="shared" si="0"/>
        <v>228604</v>
      </c>
      <c r="L56" s="115">
        <f t="shared" si="0"/>
        <v>772004</v>
      </c>
      <c r="M56" s="115">
        <f t="shared" si="0"/>
        <v>1009191</v>
      </c>
      <c r="N56" s="115">
        <f t="shared" si="0"/>
        <v>1721708</v>
      </c>
      <c r="O56" s="115">
        <f t="shared" si="0"/>
        <v>-90121</v>
      </c>
      <c r="P56" s="115">
        <f t="shared" si="0"/>
        <v>-507506</v>
      </c>
      <c r="Q56" s="115">
        <f t="shared" si="0"/>
        <v>-4371789</v>
      </c>
    </row>
  </sheetData>
  <sheetProtection algorithmName="SHA-512" hashValue="8zjYt6I/KcLei8f/8ws7k5WzNIME9wD5GDh4oLyoLpsherhzRzlKcWR6khct16kjZ0cZvPaPaIaRE5KSIvAsYA==" saltValue="m21l3YQB3kd0CnKt+wz7Aw==" spinCount="100000" sheet="1" objects="1" scenarios="1"/>
  <mergeCells count="4">
    <mergeCell ref="B4:Q4"/>
    <mergeCell ref="B6:Q6"/>
    <mergeCell ref="B46:Q46"/>
    <mergeCell ref="B53:Q53"/>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9"/>
  <sheetViews>
    <sheetView topLeftCell="A29" workbookViewId="0">
      <selection activeCell="O64" sqref="O64"/>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10" t="s">
        <v>287</v>
      </c>
      <c r="C4" s="310"/>
      <c r="D4" s="310"/>
      <c r="E4" s="310"/>
      <c r="F4" s="310"/>
      <c r="G4" s="310"/>
      <c r="H4" s="310"/>
      <c r="I4" s="310"/>
      <c r="J4" s="310"/>
      <c r="K4" s="310"/>
      <c r="L4" s="310"/>
      <c r="M4" s="310"/>
      <c r="N4" s="310"/>
      <c r="O4" s="310"/>
      <c r="P4" s="310"/>
      <c r="Q4" s="310"/>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11" t="s">
        <v>16</v>
      </c>
      <c r="C6" s="311"/>
      <c r="D6" s="311"/>
      <c r="E6" s="311"/>
      <c r="F6" s="311"/>
      <c r="G6" s="311"/>
      <c r="H6" s="311"/>
      <c r="I6" s="311"/>
      <c r="J6" s="311"/>
      <c r="K6" s="311"/>
      <c r="L6" s="311"/>
      <c r="M6" s="311"/>
      <c r="N6" s="311"/>
      <c r="O6" s="311"/>
      <c r="P6" s="311"/>
      <c r="Q6" s="311"/>
      <c r="R6" s="102"/>
    </row>
    <row r="7" spans="2:18" ht="18.75" customHeight="1" x14ac:dyDescent="0.3">
      <c r="B7" s="94" t="s">
        <v>17</v>
      </c>
      <c r="C7" s="65">
        <v>0</v>
      </c>
      <c r="D7" s="65">
        <v>397</v>
      </c>
      <c r="E7" s="65">
        <v>1082</v>
      </c>
      <c r="F7" s="65">
        <v>5670</v>
      </c>
      <c r="G7" s="65">
        <v>8310</v>
      </c>
      <c r="H7" s="65">
        <v>603</v>
      </c>
      <c r="I7" s="65">
        <v>0</v>
      </c>
      <c r="J7" s="65">
        <v>0</v>
      </c>
      <c r="K7" s="65">
        <v>0</v>
      </c>
      <c r="L7" s="65">
        <v>24369</v>
      </c>
      <c r="M7" s="65">
        <v>3120</v>
      </c>
      <c r="N7" s="65">
        <v>32918</v>
      </c>
      <c r="O7" s="65">
        <v>5324363</v>
      </c>
      <c r="P7" s="65">
        <v>9212</v>
      </c>
      <c r="Q7" s="97">
        <v>5410043</v>
      </c>
      <c r="R7" s="103"/>
    </row>
    <row r="8" spans="2:18" ht="21" customHeight="1" x14ac:dyDescent="0.3">
      <c r="B8" s="94" t="s">
        <v>18</v>
      </c>
      <c r="C8" s="65">
        <v>0</v>
      </c>
      <c r="D8" s="65">
        <v>9435</v>
      </c>
      <c r="E8" s="65">
        <v>790</v>
      </c>
      <c r="F8" s="65">
        <v>75692</v>
      </c>
      <c r="G8" s="65">
        <v>2318</v>
      </c>
      <c r="H8" s="65">
        <v>1333</v>
      </c>
      <c r="I8" s="65">
        <v>263808</v>
      </c>
      <c r="J8" s="65">
        <v>179594</v>
      </c>
      <c r="K8" s="65">
        <v>101301</v>
      </c>
      <c r="L8" s="65">
        <v>17528</v>
      </c>
      <c r="M8" s="65">
        <v>7211</v>
      </c>
      <c r="N8" s="65">
        <v>20540</v>
      </c>
      <c r="O8" s="65">
        <v>0</v>
      </c>
      <c r="P8" s="65">
        <v>35293</v>
      </c>
      <c r="Q8" s="97">
        <v>714843</v>
      </c>
      <c r="R8" s="103"/>
    </row>
    <row r="9" spans="2:18" ht="21" customHeight="1" x14ac:dyDescent="0.3">
      <c r="B9" s="94" t="s">
        <v>19</v>
      </c>
      <c r="C9" s="65">
        <v>9126</v>
      </c>
      <c r="D9" s="65">
        <v>51857</v>
      </c>
      <c r="E9" s="65">
        <v>64666</v>
      </c>
      <c r="F9" s="65">
        <v>420483</v>
      </c>
      <c r="G9" s="65">
        <v>694267</v>
      </c>
      <c r="H9" s="65">
        <v>19460</v>
      </c>
      <c r="I9" s="65">
        <v>604087</v>
      </c>
      <c r="J9" s="65">
        <v>111251</v>
      </c>
      <c r="K9" s="65">
        <v>0</v>
      </c>
      <c r="L9" s="65">
        <v>120198</v>
      </c>
      <c r="M9" s="65">
        <v>262333</v>
      </c>
      <c r="N9" s="65">
        <v>197232</v>
      </c>
      <c r="O9" s="65">
        <v>0</v>
      </c>
      <c r="P9" s="65">
        <v>0</v>
      </c>
      <c r="Q9" s="97">
        <v>2554961</v>
      </c>
      <c r="R9" s="103"/>
    </row>
    <row r="10" spans="2:18" ht="21" customHeight="1" x14ac:dyDescent="0.3">
      <c r="B10" s="94" t="s">
        <v>142</v>
      </c>
      <c r="C10" s="65">
        <v>6633</v>
      </c>
      <c r="D10" s="65">
        <v>9881</v>
      </c>
      <c r="E10" s="65">
        <v>22731</v>
      </c>
      <c r="F10" s="65">
        <v>117713</v>
      </c>
      <c r="G10" s="65">
        <v>89916</v>
      </c>
      <c r="H10" s="65">
        <v>64918</v>
      </c>
      <c r="I10" s="65">
        <v>179296</v>
      </c>
      <c r="J10" s="65">
        <v>149719</v>
      </c>
      <c r="K10" s="65">
        <v>0</v>
      </c>
      <c r="L10" s="65">
        <v>1997</v>
      </c>
      <c r="M10" s="65">
        <v>17739</v>
      </c>
      <c r="N10" s="65">
        <v>77270</v>
      </c>
      <c r="O10" s="65">
        <v>126138</v>
      </c>
      <c r="P10" s="65">
        <v>16928</v>
      </c>
      <c r="Q10" s="97">
        <v>880880</v>
      </c>
      <c r="R10" s="103"/>
    </row>
    <row r="11" spans="2:18" ht="21" customHeight="1" x14ac:dyDescent="0.3">
      <c r="B11" s="94" t="s">
        <v>20</v>
      </c>
      <c r="C11" s="65">
        <v>134441</v>
      </c>
      <c r="D11" s="65">
        <v>182603</v>
      </c>
      <c r="E11" s="65">
        <v>66740</v>
      </c>
      <c r="F11" s="65">
        <v>844426</v>
      </c>
      <c r="G11" s="65">
        <v>144773</v>
      </c>
      <c r="H11" s="65">
        <v>176756</v>
      </c>
      <c r="I11" s="65">
        <v>1100385</v>
      </c>
      <c r="J11" s="65">
        <v>1019689</v>
      </c>
      <c r="K11" s="65">
        <v>0</v>
      </c>
      <c r="L11" s="65">
        <v>277368</v>
      </c>
      <c r="M11" s="65">
        <v>180123</v>
      </c>
      <c r="N11" s="65">
        <v>810572</v>
      </c>
      <c r="O11" s="65">
        <v>3303623</v>
      </c>
      <c r="P11" s="65">
        <v>226747</v>
      </c>
      <c r="Q11" s="97">
        <v>8468247</v>
      </c>
      <c r="R11" s="103"/>
    </row>
    <row r="12" spans="2:18" ht="21" customHeight="1" x14ac:dyDescent="0.3">
      <c r="B12" s="94" t="s">
        <v>137</v>
      </c>
      <c r="C12" s="65">
        <v>0</v>
      </c>
      <c r="D12" s="65">
        <v>455887</v>
      </c>
      <c r="E12" s="65">
        <v>96912</v>
      </c>
      <c r="F12" s="65">
        <v>612548</v>
      </c>
      <c r="G12" s="65">
        <v>158742</v>
      </c>
      <c r="H12" s="65">
        <v>281100</v>
      </c>
      <c r="I12" s="65">
        <v>988645</v>
      </c>
      <c r="J12" s="65">
        <v>792481</v>
      </c>
      <c r="K12" s="65">
        <v>0</v>
      </c>
      <c r="L12" s="65">
        <v>502863</v>
      </c>
      <c r="M12" s="65">
        <v>233315</v>
      </c>
      <c r="N12" s="65">
        <v>1089099</v>
      </c>
      <c r="O12" s="65">
        <v>1788057</v>
      </c>
      <c r="P12" s="65">
        <v>843154</v>
      </c>
      <c r="Q12" s="97">
        <v>7842803</v>
      </c>
      <c r="R12" s="103"/>
    </row>
    <row r="13" spans="2:18" ht="21" customHeight="1" x14ac:dyDescent="0.3">
      <c r="B13" s="94" t="s">
        <v>21</v>
      </c>
      <c r="C13" s="65">
        <v>0</v>
      </c>
      <c r="D13" s="65">
        <v>363071</v>
      </c>
      <c r="E13" s="65">
        <v>96766</v>
      </c>
      <c r="F13" s="65">
        <v>700142</v>
      </c>
      <c r="G13" s="65">
        <v>81924</v>
      </c>
      <c r="H13" s="65">
        <v>33877</v>
      </c>
      <c r="I13" s="65">
        <v>1441627</v>
      </c>
      <c r="J13" s="65">
        <v>1352590</v>
      </c>
      <c r="K13" s="65">
        <v>0</v>
      </c>
      <c r="L13" s="65">
        <v>171527</v>
      </c>
      <c r="M13" s="65">
        <v>619166</v>
      </c>
      <c r="N13" s="65">
        <v>947294</v>
      </c>
      <c r="O13" s="65">
        <v>3643287</v>
      </c>
      <c r="P13" s="65">
        <v>120403</v>
      </c>
      <c r="Q13" s="97">
        <v>9571675</v>
      </c>
      <c r="R13" s="103"/>
    </row>
    <row r="14" spans="2:18" ht="21" customHeight="1" x14ac:dyDescent="0.3">
      <c r="B14" s="94" t="s">
        <v>22</v>
      </c>
      <c r="C14" s="65">
        <v>0</v>
      </c>
      <c r="D14" s="65">
        <v>31512</v>
      </c>
      <c r="E14" s="65">
        <v>6020</v>
      </c>
      <c r="F14" s="65">
        <v>67083</v>
      </c>
      <c r="G14" s="65">
        <v>7773</v>
      </c>
      <c r="H14" s="65">
        <v>7856</v>
      </c>
      <c r="I14" s="65">
        <v>201872</v>
      </c>
      <c r="J14" s="65">
        <v>130184</v>
      </c>
      <c r="K14" s="65">
        <v>0</v>
      </c>
      <c r="L14" s="65">
        <v>27509</v>
      </c>
      <c r="M14" s="65">
        <v>14273</v>
      </c>
      <c r="N14" s="65">
        <v>51988</v>
      </c>
      <c r="O14" s="65">
        <v>0</v>
      </c>
      <c r="P14" s="65">
        <v>10378</v>
      </c>
      <c r="Q14" s="97">
        <v>556448</v>
      </c>
      <c r="R14" s="103"/>
    </row>
    <row r="15" spans="2:18" ht="21" customHeight="1" x14ac:dyDescent="0.3">
      <c r="B15" s="94" t="s">
        <v>23</v>
      </c>
      <c r="C15" s="65">
        <v>0</v>
      </c>
      <c r="D15" s="65">
        <v>0</v>
      </c>
      <c r="E15" s="65">
        <v>0</v>
      </c>
      <c r="F15" s="65">
        <v>0</v>
      </c>
      <c r="G15" s="65">
        <v>0</v>
      </c>
      <c r="H15" s="65">
        <v>0</v>
      </c>
      <c r="I15" s="65">
        <v>194307</v>
      </c>
      <c r="J15" s="65">
        <v>99190</v>
      </c>
      <c r="K15" s="65">
        <v>2241935</v>
      </c>
      <c r="L15" s="65">
        <v>0</v>
      </c>
      <c r="M15" s="65">
        <v>0</v>
      </c>
      <c r="N15" s="65">
        <v>0</v>
      </c>
      <c r="O15" s="65">
        <v>0</v>
      </c>
      <c r="P15" s="65">
        <v>0</v>
      </c>
      <c r="Q15" s="97">
        <v>2535433</v>
      </c>
      <c r="R15" s="103"/>
    </row>
    <row r="16" spans="2:18" ht="21" customHeight="1" x14ac:dyDescent="0.3">
      <c r="B16" s="94" t="s">
        <v>24</v>
      </c>
      <c r="C16" s="65">
        <v>380162</v>
      </c>
      <c r="D16" s="65">
        <v>39417</v>
      </c>
      <c r="E16" s="65">
        <v>19452</v>
      </c>
      <c r="F16" s="65">
        <v>173900</v>
      </c>
      <c r="G16" s="65">
        <v>16129</v>
      </c>
      <c r="H16" s="65">
        <v>66244</v>
      </c>
      <c r="I16" s="65">
        <v>432638</v>
      </c>
      <c r="J16" s="65">
        <v>338176</v>
      </c>
      <c r="K16" s="65">
        <v>11615</v>
      </c>
      <c r="L16" s="65">
        <v>8338</v>
      </c>
      <c r="M16" s="65">
        <v>51598</v>
      </c>
      <c r="N16" s="65">
        <v>148050</v>
      </c>
      <c r="O16" s="65">
        <v>0</v>
      </c>
      <c r="P16" s="65">
        <v>13038</v>
      </c>
      <c r="Q16" s="97">
        <v>1698758</v>
      </c>
      <c r="R16" s="103"/>
    </row>
    <row r="17" spans="2:18" ht="21" customHeight="1" x14ac:dyDescent="0.3">
      <c r="B17" s="94" t="s">
        <v>25</v>
      </c>
      <c r="C17" s="65">
        <v>0</v>
      </c>
      <c r="D17" s="65">
        <v>137730</v>
      </c>
      <c r="E17" s="65">
        <v>25321</v>
      </c>
      <c r="F17" s="65">
        <v>268363</v>
      </c>
      <c r="G17" s="65">
        <v>40901</v>
      </c>
      <c r="H17" s="65">
        <v>39295</v>
      </c>
      <c r="I17" s="65">
        <v>678118</v>
      </c>
      <c r="J17" s="65">
        <v>561446</v>
      </c>
      <c r="K17" s="65">
        <v>0</v>
      </c>
      <c r="L17" s="65">
        <v>20756</v>
      </c>
      <c r="M17" s="65">
        <v>67615</v>
      </c>
      <c r="N17" s="65">
        <v>64764</v>
      </c>
      <c r="O17" s="65">
        <v>1238100</v>
      </c>
      <c r="P17" s="65">
        <v>59542</v>
      </c>
      <c r="Q17" s="97">
        <v>3201951</v>
      </c>
      <c r="R17" s="103"/>
    </row>
    <row r="18" spans="2:18" ht="21" customHeight="1" x14ac:dyDescent="0.3">
      <c r="B18" s="94" t="s">
        <v>26</v>
      </c>
      <c r="C18" s="65">
        <v>473054</v>
      </c>
      <c r="D18" s="65">
        <v>395051</v>
      </c>
      <c r="E18" s="65">
        <v>116384</v>
      </c>
      <c r="F18" s="65">
        <v>1287112</v>
      </c>
      <c r="G18" s="65">
        <v>129442</v>
      </c>
      <c r="H18" s="65">
        <v>377805</v>
      </c>
      <c r="I18" s="65">
        <v>1023690</v>
      </c>
      <c r="J18" s="65">
        <v>853641</v>
      </c>
      <c r="K18" s="65">
        <v>240067</v>
      </c>
      <c r="L18" s="65">
        <v>55159</v>
      </c>
      <c r="M18" s="65">
        <v>377409</v>
      </c>
      <c r="N18" s="65">
        <v>1296627</v>
      </c>
      <c r="O18" s="65">
        <v>2038556</v>
      </c>
      <c r="P18" s="65">
        <v>190636</v>
      </c>
      <c r="Q18" s="97">
        <v>8854634</v>
      </c>
      <c r="R18" s="103"/>
    </row>
    <row r="19" spans="2:18" ht="21" customHeight="1" x14ac:dyDescent="0.3">
      <c r="B19" s="94" t="s">
        <v>27</v>
      </c>
      <c r="C19" s="65">
        <v>58941</v>
      </c>
      <c r="D19" s="65">
        <v>152710</v>
      </c>
      <c r="E19" s="65">
        <v>52860</v>
      </c>
      <c r="F19" s="65">
        <v>483193</v>
      </c>
      <c r="G19" s="65">
        <v>52017</v>
      </c>
      <c r="H19" s="65">
        <v>161019</v>
      </c>
      <c r="I19" s="65">
        <v>1064422</v>
      </c>
      <c r="J19" s="65">
        <v>875177</v>
      </c>
      <c r="K19" s="65">
        <v>0</v>
      </c>
      <c r="L19" s="65">
        <v>42046</v>
      </c>
      <c r="M19" s="65">
        <v>186854</v>
      </c>
      <c r="N19" s="65">
        <v>335581</v>
      </c>
      <c r="O19" s="65">
        <v>0</v>
      </c>
      <c r="P19" s="65">
        <v>128733</v>
      </c>
      <c r="Q19" s="97">
        <v>3593551</v>
      </c>
      <c r="R19" s="103"/>
    </row>
    <row r="20" spans="2:18" ht="21" customHeight="1" x14ac:dyDescent="0.3">
      <c r="B20" s="94" t="s">
        <v>28</v>
      </c>
      <c r="C20" s="65">
        <v>219615</v>
      </c>
      <c r="D20" s="65">
        <v>65293</v>
      </c>
      <c r="E20" s="65">
        <v>129123</v>
      </c>
      <c r="F20" s="65">
        <v>582370</v>
      </c>
      <c r="G20" s="65">
        <v>193711</v>
      </c>
      <c r="H20" s="65">
        <v>118166</v>
      </c>
      <c r="I20" s="65">
        <v>736627</v>
      </c>
      <c r="J20" s="65">
        <v>426101</v>
      </c>
      <c r="K20" s="65">
        <v>28835</v>
      </c>
      <c r="L20" s="65">
        <v>151027</v>
      </c>
      <c r="M20" s="65">
        <v>93935</v>
      </c>
      <c r="N20" s="65">
        <v>267938</v>
      </c>
      <c r="O20" s="65">
        <v>1708338</v>
      </c>
      <c r="P20" s="65">
        <v>174005</v>
      </c>
      <c r="Q20" s="97">
        <v>4895084</v>
      </c>
      <c r="R20" s="103"/>
    </row>
    <row r="21" spans="2:18" ht="21" customHeight="1" x14ac:dyDescent="0.3">
      <c r="B21" s="94" t="s">
        <v>29</v>
      </c>
      <c r="C21" s="65">
        <v>688835</v>
      </c>
      <c r="D21" s="65">
        <v>142094</v>
      </c>
      <c r="E21" s="65">
        <v>108593</v>
      </c>
      <c r="F21" s="65">
        <v>1016054</v>
      </c>
      <c r="G21" s="65">
        <v>184130</v>
      </c>
      <c r="H21" s="65">
        <v>174597</v>
      </c>
      <c r="I21" s="65">
        <v>1085364</v>
      </c>
      <c r="J21" s="65">
        <v>479513</v>
      </c>
      <c r="K21" s="65">
        <v>0</v>
      </c>
      <c r="L21" s="65">
        <v>130851</v>
      </c>
      <c r="M21" s="65">
        <v>181802</v>
      </c>
      <c r="N21" s="65">
        <v>378468</v>
      </c>
      <c r="O21" s="65">
        <v>278335</v>
      </c>
      <c r="P21" s="65">
        <v>86935</v>
      </c>
      <c r="Q21" s="97">
        <v>4935574</v>
      </c>
      <c r="R21" s="103"/>
    </row>
    <row r="22" spans="2:18" ht="21" customHeight="1" x14ac:dyDescent="0.3">
      <c r="B22" s="94" t="s">
        <v>30</v>
      </c>
      <c r="C22" s="65">
        <v>0</v>
      </c>
      <c r="D22" s="65">
        <v>71191</v>
      </c>
      <c r="E22" s="65">
        <v>35647</v>
      </c>
      <c r="F22" s="65">
        <v>126418</v>
      </c>
      <c r="G22" s="65">
        <v>13445</v>
      </c>
      <c r="H22" s="65">
        <v>93825</v>
      </c>
      <c r="I22" s="65">
        <v>271866</v>
      </c>
      <c r="J22" s="65">
        <v>179428</v>
      </c>
      <c r="K22" s="65">
        <v>4274</v>
      </c>
      <c r="L22" s="65">
        <v>6343</v>
      </c>
      <c r="M22" s="65">
        <v>44041</v>
      </c>
      <c r="N22" s="65">
        <v>139999</v>
      </c>
      <c r="O22" s="65">
        <v>0</v>
      </c>
      <c r="P22" s="65">
        <v>62377</v>
      </c>
      <c r="Q22" s="97">
        <v>1048855</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258</v>
      </c>
      <c r="C24" s="65">
        <v>40954</v>
      </c>
      <c r="D24" s="65">
        <v>72152</v>
      </c>
      <c r="E24" s="65">
        <v>33022</v>
      </c>
      <c r="F24" s="65">
        <v>571340</v>
      </c>
      <c r="G24" s="65">
        <v>263805</v>
      </c>
      <c r="H24" s="65">
        <v>124993</v>
      </c>
      <c r="I24" s="65">
        <v>531465</v>
      </c>
      <c r="J24" s="65">
        <v>261005</v>
      </c>
      <c r="K24" s="65">
        <v>0</v>
      </c>
      <c r="L24" s="65">
        <v>21794</v>
      </c>
      <c r="M24" s="65">
        <v>26930</v>
      </c>
      <c r="N24" s="65">
        <v>911301</v>
      </c>
      <c r="O24" s="65">
        <v>0</v>
      </c>
      <c r="P24" s="65">
        <v>86109</v>
      </c>
      <c r="Q24" s="97">
        <v>2944870</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7655717</v>
      </c>
      <c r="P25" s="65">
        <v>0</v>
      </c>
      <c r="Q25" s="97">
        <v>7655717</v>
      </c>
      <c r="R25" s="103"/>
    </row>
    <row r="26" spans="2:18" ht="21" customHeight="1" x14ac:dyDescent="0.3">
      <c r="B26" s="94" t="s">
        <v>33</v>
      </c>
      <c r="C26" s="65">
        <v>0</v>
      </c>
      <c r="D26" s="65">
        <v>66193</v>
      </c>
      <c r="E26" s="65">
        <v>37401</v>
      </c>
      <c r="F26" s="65">
        <v>415726</v>
      </c>
      <c r="G26" s="65">
        <v>43426</v>
      </c>
      <c r="H26" s="65">
        <v>191279</v>
      </c>
      <c r="I26" s="65">
        <v>316017</v>
      </c>
      <c r="J26" s="65">
        <v>505662</v>
      </c>
      <c r="K26" s="65">
        <v>0</v>
      </c>
      <c r="L26" s="65">
        <v>19739</v>
      </c>
      <c r="M26" s="65">
        <v>140244</v>
      </c>
      <c r="N26" s="65">
        <v>237329</v>
      </c>
      <c r="O26" s="65">
        <v>122700</v>
      </c>
      <c r="P26" s="65">
        <v>13359</v>
      </c>
      <c r="Q26" s="97">
        <v>2109076</v>
      </c>
      <c r="R26" s="103"/>
    </row>
    <row r="27" spans="2:18" ht="21" customHeight="1" x14ac:dyDescent="0.3">
      <c r="B27" s="94" t="s">
        <v>34</v>
      </c>
      <c r="C27" s="65">
        <v>0</v>
      </c>
      <c r="D27" s="65">
        <v>107897</v>
      </c>
      <c r="E27" s="65">
        <v>18886</v>
      </c>
      <c r="F27" s="65">
        <v>95942</v>
      </c>
      <c r="G27" s="65">
        <v>19901</v>
      </c>
      <c r="H27" s="65">
        <v>3104</v>
      </c>
      <c r="I27" s="65">
        <v>414081</v>
      </c>
      <c r="J27" s="65">
        <v>319147</v>
      </c>
      <c r="K27" s="65">
        <v>0</v>
      </c>
      <c r="L27" s="65">
        <v>7855</v>
      </c>
      <c r="M27" s="65">
        <v>75107</v>
      </c>
      <c r="N27" s="65">
        <v>64401</v>
      </c>
      <c r="O27" s="65">
        <v>0</v>
      </c>
      <c r="P27" s="65">
        <v>118241</v>
      </c>
      <c r="Q27" s="97">
        <v>1244561</v>
      </c>
      <c r="R27" s="103"/>
    </row>
    <row r="28" spans="2:18" ht="21" customHeight="1" x14ac:dyDescent="0.3">
      <c r="B28" s="94" t="s">
        <v>35</v>
      </c>
      <c r="C28" s="65">
        <v>0</v>
      </c>
      <c r="D28" s="65">
        <v>82010</v>
      </c>
      <c r="E28" s="65">
        <v>9636</v>
      </c>
      <c r="F28" s="65">
        <v>129585</v>
      </c>
      <c r="G28" s="65">
        <v>116756</v>
      </c>
      <c r="H28" s="65">
        <v>103352</v>
      </c>
      <c r="I28" s="65">
        <v>404270</v>
      </c>
      <c r="J28" s="65">
        <v>1114950</v>
      </c>
      <c r="K28" s="65">
        <v>0</v>
      </c>
      <c r="L28" s="65">
        <v>18834</v>
      </c>
      <c r="M28" s="65">
        <v>75579</v>
      </c>
      <c r="N28" s="65">
        <v>75659</v>
      </c>
      <c r="O28" s="65">
        <v>2266406</v>
      </c>
      <c r="P28" s="65">
        <v>136372</v>
      </c>
      <c r="Q28" s="97">
        <v>4533411</v>
      </c>
      <c r="R28" s="103"/>
    </row>
    <row r="29" spans="2:18" ht="21" customHeight="1" x14ac:dyDescent="0.3">
      <c r="B29" s="94" t="s">
        <v>36</v>
      </c>
      <c r="C29" s="65">
        <v>71275</v>
      </c>
      <c r="D29" s="65">
        <v>356909</v>
      </c>
      <c r="E29" s="65">
        <v>72647</v>
      </c>
      <c r="F29" s="65">
        <v>778625</v>
      </c>
      <c r="G29" s="65">
        <v>56741</v>
      </c>
      <c r="H29" s="65">
        <v>211002</v>
      </c>
      <c r="I29" s="65">
        <v>463014</v>
      </c>
      <c r="J29" s="65">
        <v>396957</v>
      </c>
      <c r="K29" s="65">
        <v>0</v>
      </c>
      <c r="L29" s="65">
        <v>33368</v>
      </c>
      <c r="M29" s="65">
        <v>147204</v>
      </c>
      <c r="N29" s="65">
        <v>356473</v>
      </c>
      <c r="O29" s="65">
        <v>0</v>
      </c>
      <c r="P29" s="65">
        <v>195447</v>
      </c>
      <c r="Q29" s="97">
        <v>3139660</v>
      </c>
      <c r="R29" s="103"/>
    </row>
    <row r="30" spans="2:18" ht="21" customHeight="1" x14ac:dyDescent="0.3">
      <c r="B30" s="94" t="s">
        <v>192</v>
      </c>
      <c r="C30" s="65">
        <v>0</v>
      </c>
      <c r="D30" s="65">
        <v>91263</v>
      </c>
      <c r="E30" s="65">
        <v>14224</v>
      </c>
      <c r="F30" s="65">
        <v>44112</v>
      </c>
      <c r="G30" s="65">
        <v>20532</v>
      </c>
      <c r="H30" s="65">
        <v>20337</v>
      </c>
      <c r="I30" s="65">
        <v>597467</v>
      </c>
      <c r="J30" s="65">
        <v>270085</v>
      </c>
      <c r="K30" s="65">
        <v>0</v>
      </c>
      <c r="L30" s="65">
        <v>24671</v>
      </c>
      <c r="M30" s="65">
        <v>27691</v>
      </c>
      <c r="N30" s="65">
        <v>71651</v>
      </c>
      <c r="O30" s="65">
        <v>0</v>
      </c>
      <c r="P30" s="65">
        <v>34521</v>
      </c>
      <c r="Q30" s="97">
        <v>1216555</v>
      </c>
      <c r="R30" s="103"/>
    </row>
    <row r="31" spans="2:18" ht="21" customHeight="1" x14ac:dyDescent="0.3">
      <c r="B31" s="94" t="s">
        <v>193</v>
      </c>
      <c r="C31" s="65">
        <v>217895</v>
      </c>
      <c r="D31" s="65">
        <v>24812</v>
      </c>
      <c r="E31" s="65">
        <v>22308</v>
      </c>
      <c r="F31" s="65">
        <v>111483</v>
      </c>
      <c r="G31" s="65">
        <v>53702</v>
      </c>
      <c r="H31" s="65">
        <v>55301</v>
      </c>
      <c r="I31" s="65">
        <v>690538</v>
      </c>
      <c r="J31" s="65">
        <v>300906</v>
      </c>
      <c r="K31" s="65">
        <v>0</v>
      </c>
      <c r="L31" s="65">
        <v>35804</v>
      </c>
      <c r="M31" s="65">
        <v>42388</v>
      </c>
      <c r="N31" s="65">
        <v>71211</v>
      </c>
      <c r="O31" s="65">
        <v>426213</v>
      </c>
      <c r="P31" s="65">
        <v>54146</v>
      </c>
      <c r="Q31" s="97">
        <v>2106707</v>
      </c>
      <c r="R31" s="103"/>
    </row>
    <row r="32" spans="2:18" ht="21" customHeight="1" x14ac:dyDescent="0.3">
      <c r="B32" s="94" t="s">
        <v>37</v>
      </c>
      <c r="C32" s="65">
        <v>11497</v>
      </c>
      <c r="D32" s="65">
        <v>126322</v>
      </c>
      <c r="E32" s="65">
        <v>52945</v>
      </c>
      <c r="F32" s="65">
        <v>320862</v>
      </c>
      <c r="G32" s="65">
        <v>14369</v>
      </c>
      <c r="H32" s="65">
        <v>143642</v>
      </c>
      <c r="I32" s="65">
        <v>744501</v>
      </c>
      <c r="J32" s="65">
        <v>626891</v>
      </c>
      <c r="K32" s="65">
        <v>0</v>
      </c>
      <c r="L32" s="65">
        <v>42276</v>
      </c>
      <c r="M32" s="65">
        <v>97209</v>
      </c>
      <c r="N32" s="65">
        <v>216041</v>
      </c>
      <c r="O32" s="65">
        <v>0</v>
      </c>
      <c r="P32" s="65">
        <v>35156</v>
      </c>
      <c r="Q32" s="97">
        <v>2431711</v>
      </c>
      <c r="R32" s="103"/>
    </row>
    <row r="33" spans="2:20" ht="21" customHeight="1" x14ac:dyDescent="0.3">
      <c r="B33" s="94" t="s">
        <v>139</v>
      </c>
      <c r="C33" s="65">
        <v>0</v>
      </c>
      <c r="D33" s="65">
        <v>17827</v>
      </c>
      <c r="E33" s="65">
        <v>9662</v>
      </c>
      <c r="F33" s="65">
        <v>91801</v>
      </c>
      <c r="G33" s="65">
        <v>21576</v>
      </c>
      <c r="H33" s="65">
        <v>2645</v>
      </c>
      <c r="I33" s="65">
        <v>311995</v>
      </c>
      <c r="J33" s="65">
        <v>219185</v>
      </c>
      <c r="K33" s="65">
        <v>0</v>
      </c>
      <c r="L33" s="65">
        <v>31111</v>
      </c>
      <c r="M33" s="65">
        <v>36782</v>
      </c>
      <c r="N33" s="65">
        <v>117466</v>
      </c>
      <c r="O33" s="65">
        <v>454595</v>
      </c>
      <c r="P33" s="65">
        <v>1486</v>
      </c>
      <c r="Q33" s="97">
        <v>1316131</v>
      </c>
      <c r="R33" s="103"/>
    </row>
    <row r="34" spans="2:20" ht="21" customHeight="1" x14ac:dyDescent="0.3">
      <c r="B34" s="94" t="s">
        <v>211</v>
      </c>
      <c r="C34" s="65">
        <v>2426</v>
      </c>
      <c r="D34" s="65">
        <v>13079</v>
      </c>
      <c r="E34" s="65">
        <v>7385</v>
      </c>
      <c r="F34" s="65">
        <v>49797</v>
      </c>
      <c r="G34" s="65">
        <v>40334</v>
      </c>
      <c r="H34" s="65">
        <v>23658</v>
      </c>
      <c r="I34" s="65">
        <v>430976</v>
      </c>
      <c r="J34" s="65">
        <v>170813</v>
      </c>
      <c r="K34" s="65">
        <v>0</v>
      </c>
      <c r="L34" s="65">
        <v>7246</v>
      </c>
      <c r="M34" s="65">
        <v>16061</v>
      </c>
      <c r="N34" s="65">
        <v>52509</v>
      </c>
      <c r="O34" s="65">
        <v>0</v>
      </c>
      <c r="P34" s="65">
        <v>84619</v>
      </c>
      <c r="Q34" s="97">
        <v>898904</v>
      </c>
      <c r="R34" s="103"/>
    </row>
    <row r="35" spans="2:20" ht="21" customHeight="1" x14ac:dyDescent="0.3">
      <c r="B35" s="94" t="s">
        <v>140</v>
      </c>
      <c r="C35" s="65">
        <v>0</v>
      </c>
      <c r="D35" s="65">
        <v>2076</v>
      </c>
      <c r="E35" s="65">
        <v>7708</v>
      </c>
      <c r="F35" s="65">
        <v>-46</v>
      </c>
      <c r="G35" s="65">
        <v>6110</v>
      </c>
      <c r="H35" s="65">
        <v>3088</v>
      </c>
      <c r="I35" s="65">
        <v>145393</v>
      </c>
      <c r="J35" s="65">
        <v>53261</v>
      </c>
      <c r="K35" s="65">
        <v>6933</v>
      </c>
      <c r="L35" s="65">
        <v>39501</v>
      </c>
      <c r="M35" s="65">
        <v>3861</v>
      </c>
      <c r="N35" s="65">
        <v>33907</v>
      </c>
      <c r="O35" s="65">
        <v>2911919</v>
      </c>
      <c r="P35" s="65">
        <v>4185</v>
      </c>
      <c r="Q35" s="97">
        <v>3217895</v>
      </c>
      <c r="R35" s="103"/>
    </row>
    <row r="36" spans="2:20"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20" ht="21" customHeight="1" x14ac:dyDescent="0.3">
      <c r="B37" s="94" t="s">
        <v>212</v>
      </c>
      <c r="C37" s="65">
        <v>0</v>
      </c>
      <c r="D37" s="65">
        <v>119103</v>
      </c>
      <c r="E37" s="65">
        <v>29129</v>
      </c>
      <c r="F37" s="65">
        <v>482975</v>
      </c>
      <c r="G37" s="65">
        <v>146727</v>
      </c>
      <c r="H37" s="65">
        <v>42879</v>
      </c>
      <c r="I37" s="65">
        <v>720755</v>
      </c>
      <c r="J37" s="65">
        <v>854107</v>
      </c>
      <c r="K37" s="65">
        <v>301782</v>
      </c>
      <c r="L37" s="65">
        <v>7723</v>
      </c>
      <c r="M37" s="65">
        <v>147215</v>
      </c>
      <c r="N37" s="65">
        <v>298730</v>
      </c>
      <c r="O37" s="65">
        <v>691872</v>
      </c>
      <c r="P37" s="65">
        <v>47582</v>
      </c>
      <c r="Q37" s="97">
        <v>3890578</v>
      </c>
      <c r="R37" s="103"/>
    </row>
    <row r="38" spans="2:20"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20" ht="21" customHeight="1" x14ac:dyDescent="0.3">
      <c r="B39" s="94" t="s">
        <v>39</v>
      </c>
      <c r="C39" s="65">
        <v>0</v>
      </c>
      <c r="D39" s="65">
        <v>69172</v>
      </c>
      <c r="E39" s="65">
        <v>53679</v>
      </c>
      <c r="F39" s="65">
        <v>282640</v>
      </c>
      <c r="G39" s="65">
        <v>21073</v>
      </c>
      <c r="H39" s="65">
        <v>117421</v>
      </c>
      <c r="I39" s="65">
        <v>154310</v>
      </c>
      <c r="J39" s="65">
        <v>118168</v>
      </c>
      <c r="K39" s="65">
        <v>0</v>
      </c>
      <c r="L39" s="65">
        <v>9492</v>
      </c>
      <c r="M39" s="65">
        <v>85276</v>
      </c>
      <c r="N39" s="65">
        <v>152753</v>
      </c>
      <c r="O39" s="65">
        <v>15049</v>
      </c>
      <c r="P39" s="65">
        <v>18683</v>
      </c>
      <c r="Q39" s="97">
        <v>1097716</v>
      </c>
      <c r="R39" s="103"/>
    </row>
    <row r="40" spans="2:20" ht="21" customHeight="1" x14ac:dyDescent="0.3">
      <c r="B40" s="94" t="s">
        <v>40</v>
      </c>
      <c r="C40" s="65">
        <v>0</v>
      </c>
      <c r="D40" s="65">
        <v>43361</v>
      </c>
      <c r="E40" s="65">
        <v>27850</v>
      </c>
      <c r="F40" s="65">
        <v>60877</v>
      </c>
      <c r="G40" s="65">
        <v>18651</v>
      </c>
      <c r="H40" s="65">
        <v>24379</v>
      </c>
      <c r="I40" s="65">
        <v>264371</v>
      </c>
      <c r="J40" s="65">
        <v>319697</v>
      </c>
      <c r="K40" s="65">
        <v>0</v>
      </c>
      <c r="L40" s="65">
        <v>32391</v>
      </c>
      <c r="M40" s="65">
        <v>47130</v>
      </c>
      <c r="N40" s="65">
        <v>92761</v>
      </c>
      <c r="O40" s="65">
        <v>520270</v>
      </c>
      <c r="P40" s="65">
        <v>8185</v>
      </c>
      <c r="Q40" s="97">
        <v>1459923</v>
      </c>
      <c r="R40" s="103"/>
    </row>
    <row r="41" spans="2:20" ht="21" customHeight="1" x14ac:dyDescent="0.3">
      <c r="B41" s="94" t="s">
        <v>41</v>
      </c>
      <c r="C41" s="65">
        <v>0</v>
      </c>
      <c r="D41" s="65">
        <v>38878</v>
      </c>
      <c r="E41" s="65">
        <v>1523</v>
      </c>
      <c r="F41" s="65">
        <v>25541</v>
      </c>
      <c r="G41" s="65">
        <v>13008</v>
      </c>
      <c r="H41" s="65">
        <v>2408</v>
      </c>
      <c r="I41" s="65">
        <v>324076</v>
      </c>
      <c r="J41" s="65">
        <v>261512</v>
      </c>
      <c r="K41" s="65">
        <v>0</v>
      </c>
      <c r="L41" s="65">
        <v>3864</v>
      </c>
      <c r="M41" s="65">
        <v>11199</v>
      </c>
      <c r="N41" s="65">
        <v>29704</v>
      </c>
      <c r="O41" s="65">
        <v>0</v>
      </c>
      <c r="P41" s="65">
        <v>70763</v>
      </c>
      <c r="Q41" s="97">
        <v>782478</v>
      </c>
      <c r="R41" s="103"/>
    </row>
    <row r="42" spans="2:20" ht="21" customHeight="1" x14ac:dyDescent="0.3">
      <c r="B42" s="94" t="s">
        <v>42</v>
      </c>
      <c r="C42" s="65">
        <v>0</v>
      </c>
      <c r="D42" s="65">
        <v>749</v>
      </c>
      <c r="E42" s="65">
        <v>398</v>
      </c>
      <c r="F42" s="65">
        <v>4473</v>
      </c>
      <c r="G42" s="65">
        <v>1749</v>
      </c>
      <c r="H42" s="65">
        <v>2764</v>
      </c>
      <c r="I42" s="65">
        <v>420230</v>
      </c>
      <c r="J42" s="65">
        <v>162504</v>
      </c>
      <c r="K42" s="65">
        <v>39899</v>
      </c>
      <c r="L42" s="65">
        <v>6658</v>
      </c>
      <c r="M42" s="65">
        <v>1524</v>
      </c>
      <c r="N42" s="65">
        <v>2019</v>
      </c>
      <c r="O42" s="65">
        <v>113426</v>
      </c>
      <c r="P42" s="65">
        <v>1150</v>
      </c>
      <c r="Q42" s="97">
        <v>757544</v>
      </c>
      <c r="R42" s="103"/>
    </row>
    <row r="43" spans="2:20" ht="21" customHeight="1" x14ac:dyDescent="0.3">
      <c r="B43" s="94" t="s">
        <v>43</v>
      </c>
      <c r="C43" s="65">
        <v>77463</v>
      </c>
      <c r="D43" s="65">
        <v>223388</v>
      </c>
      <c r="E43" s="65">
        <v>171190</v>
      </c>
      <c r="F43" s="65">
        <v>592825</v>
      </c>
      <c r="G43" s="65">
        <v>107585</v>
      </c>
      <c r="H43" s="65">
        <v>103596</v>
      </c>
      <c r="I43" s="65">
        <v>806104</v>
      </c>
      <c r="J43" s="65">
        <v>846599</v>
      </c>
      <c r="K43" s="65">
        <v>0</v>
      </c>
      <c r="L43" s="65">
        <v>63365</v>
      </c>
      <c r="M43" s="65">
        <v>180503</v>
      </c>
      <c r="N43" s="65">
        <v>943556</v>
      </c>
      <c r="O43" s="65">
        <v>6224404</v>
      </c>
      <c r="P43" s="65">
        <v>14214</v>
      </c>
      <c r="Q43" s="97">
        <v>10354792</v>
      </c>
      <c r="R43" s="103"/>
    </row>
    <row r="44" spans="2:20" ht="21" customHeight="1" x14ac:dyDescent="0.3">
      <c r="B44" s="94" t="s">
        <v>44</v>
      </c>
      <c r="C44" s="65">
        <v>0</v>
      </c>
      <c r="D44" s="65">
        <v>260</v>
      </c>
      <c r="E44" s="65">
        <v>8</v>
      </c>
      <c r="F44" s="65">
        <v>20</v>
      </c>
      <c r="G44" s="65">
        <v>1297</v>
      </c>
      <c r="H44" s="65">
        <v>15</v>
      </c>
      <c r="I44" s="65">
        <v>209928</v>
      </c>
      <c r="J44" s="65">
        <v>62224</v>
      </c>
      <c r="K44" s="65">
        <v>243285</v>
      </c>
      <c r="L44" s="65">
        <v>188</v>
      </c>
      <c r="M44" s="65">
        <v>35</v>
      </c>
      <c r="N44" s="65">
        <v>406</v>
      </c>
      <c r="O44" s="65">
        <v>0</v>
      </c>
      <c r="P44" s="65">
        <v>476</v>
      </c>
      <c r="Q44" s="97">
        <v>518141</v>
      </c>
      <c r="R44" s="103"/>
    </row>
    <row r="45" spans="2:20" ht="21" customHeight="1" x14ac:dyDescent="0.3">
      <c r="B45" s="95" t="s">
        <v>45</v>
      </c>
      <c r="C45" s="96">
        <f t="shared" ref="C45:Q45" si="0">SUM(C7:C44)</f>
        <v>2392317</v>
      </c>
      <c r="D45" s="96">
        <f t="shared" si="0"/>
        <v>3563580</v>
      </c>
      <c r="E45" s="96">
        <f t="shared" si="0"/>
        <v>1412688</v>
      </c>
      <c r="F45" s="96">
        <f t="shared" si="0"/>
        <v>10839745</v>
      </c>
      <c r="G45" s="96">
        <f t="shared" si="0"/>
        <v>2785140</v>
      </c>
      <c r="H45" s="96">
        <f t="shared" si="0"/>
        <v>2792717</v>
      </c>
      <c r="I45" s="96">
        <f t="shared" si="0"/>
        <v>18216243</v>
      </c>
      <c r="J45" s="96">
        <f t="shared" si="0"/>
        <v>14411853</v>
      </c>
      <c r="K45" s="96">
        <f t="shared" si="0"/>
        <v>3219926</v>
      </c>
      <c r="L45" s="96">
        <f t="shared" si="0"/>
        <v>1963759</v>
      </c>
      <c r="M45" s="96">
        <f t="shared" si="0"/>
        <v>3502472</v>
      </c>
      <c r="N45" s="96">
        <f t="shared" si="0"/>
        <v>9586217</v>
      </c>
      <c r="O45" s="96">
        <f t="shared" si="0"/>
        <v>40851368</v>
      </c>
      <c r="P45" s="96">
        <f t="shared" si="0"/>
        <v>2902075</v>
      </c>
      <c r="Q45" s="96">
        <f t="shared" si="0"/>
        <v>118440110</v>
      </c>
      <c r="R45" s="103"/>
      <c r="T45" s="3"/>
    </row>
    <row r="46" spans="2:20" ht="21" customHeight="1" x14ac:dyDescent="0.3">
      <c r="B46" s="312" t="s">
        <v>46</v>
      </c>
      <c r="C46" s="312"/>
      <c r="D46" s="312"/>
      <c r="E46" s="312"/>
      <c r="F46" s="312"/>
      <c r="G46" s="312"/>
      <c r="H46" s="312"/>
      <c r="I46" s="312"/>
      <c r="J46" s="312"/>
      <c r="K46" s="312"/>
      <c r="L46" s="312"/>
      <c r="M46" s="312"/>
      <c r="N46" s="312"/>
      <c r="O46" s="312"/>
      <c r="P46" s="312"/>
      <c r="Q46" s="312"/>
      <c r="R46" s="104"/>
    </row>
    <row r="47" spans="2:20" ht="21" customHeight="1" x14ac:dyDescent="0.3">
      <c r="B47" s="94" t="s">
        <v>47</v>
      </c>
      <c r="C47" s="65">
        <v>36437</v>
      </c>
      <c r="D47" s="65">
        <v>526131</v>
      </c>
      <c r="E47" s="65">
        <v>40306</v>
      </c>
      <c r="F47" s="65">
        <v>1385556</v>
      </c>
      <c r="G47" s="65">
        <v>116361</v>
      </c>
      <c r="H47" s="65">
        <v>169360</v>
      </c>
      <c r="I47" s="65">
        <v>22824</v>
      </c>
      <c r="J47" s="65">
        <v>78100</v>
      </c>
      <c r="K47" s="65">
        <v>0</v>
      </c>
      <c r="L47" s="65">
        <v>72865</v>
      </c>
      <c r="M47" s="65">
        <v>72642</v>
      </c>
      <c r="N47" s="65">
        <v>132649</v>
      </c>
      <c r="O47" s="65">
        <v>1244576</v>
      </c>
      <c r="P47" s="65">
        <v>564715</v>
      </c>
      <c r="Q47" s="65">
        <v>4462522</v>
      </c>
      <c r="R47" s="103"/>
    </row>
    <row r="48" spans="2:20" ht="21" customHeight="1" x14ac:dyDescent="0.3">
      <c r="B48" s="94" t="s">
        <v>64</v>
      </c>
      <c r="C48" s="65">
        <v>0</v>
      </c>
      <c r="D48" s="65">
        <v>0</v>
      </c>
      <c r="E48" s="65">
        <v>0</v>
      </c>
      <c r="F48" s="65">
        <v>0</v>
      </c>
      <c r="G48" s="65">
        <v>0</v>
      </c>
      <c r="H48" s="65">
        <v>0</v>
      </c>
      <c r="I48" s="65">
        <v>0</v>
      </c>
      <c r="J48" s="65">
        <v>0</v>
      </c>
      <c r="K48" s="65">
        <v>0</v>
      </c>
      <c r="L48" s="65">
        <v>0</v>
      </c>
      <c r="M48" s="65">
        <v>0</v>
      </c>
      <c r="N48" s="65">
        <v>0</v>
      </c>
      <c r="O48" s="65">
        <v>0</v>
      </c>
      <c r="P48" s="65">
        <v>0</v>
      </c>
      <c r="Q48" s="65">
        <v>0</v>
      </c>
      <c r="R48" s="103"/>
    </row>
    <row r="49" spans="2:20" ht="21" customHeight="1" x14ac:dyDescent="0.3">
      <c r="B49" s="5" t="s">
        <v>250</v>
      </c>
      <c r="C49" s="65">
        <v>0</v>
      </c>
      <c r="D49" s="65">
        <v>0</v>
      </c>
      <c r="E49" s="65">
        <v>0</v>
      </c>
      <c r="F49" s="65">
        <v>0</v>
      </c>
      <c r="G49" s="65">
        <v>0</v>
      </c>
      <c r="H49" s="65">
        <v>0</v>
      </c>
      <c r="I49" s="65">
        <v>0</v>
      </c>
      <c r="J49" s="65">
        <v>0</v>
      </c>
      <c r="K49" s="65">
        <v>0</v>
      </c>
      <c r="L49" s="65">
        <v>0</v>
      </c>
      <c r="M49" s="65">
        <v>0</v>
      </c>
      <c r="N49" s="65">
        <v>0</v>
      </c>
      <c r="O49" s="65">
        <v>0</v>
      </c>
      <c r="P49" s="65">
        <v>0</v>
      </c>
      <c r="Q49" s="65">
        <v>0</v>
      </c>
      <c r="R49" s="103"/>
    </row>
    <row r="50" spans="2:20" ht="21" customHeight="1" x14ac:dyDescent="0.3">
      <c r="B50" s="94" t="s">
        <v>48</v>
      </c>
      <c r="C50" s="65">
        <v>0</v>
      </c>
      <c r="D50" s="65">
        <v>0</v>
      </c>
      <c r="E50" s="65">
        <v>0</v>
      </c>
      <c r="F50" s="65">
        <v>0</v>
      </c>
      <c r="G50" s="65">
        <v>0</v>
      </c>
      <c r="H50" s="65">
        <v>0</v>
      </c>
      <c r="I50" s="65">
        <v>0</v>
      </c>
      <c r="J50" s="65">
        <v>0</v>
      </c>
      <c r="K50" s="65">
        <v>0</v>
      </c>
      <c r="L50" s="65">
        <v>0</v>
      </c>
      <c r="M50" s="65">
        <v>0</v>
      </c>
      <c r="N50" s="65">
        <v>0</v>
      </c>
      <c r="O50" s="65">
        <v>0</v>
      </c>
      <c r="P50" s="65">
        <v>0</v>
      </c>
      <c r="Q50" s="65">
        <v>0</v>
      </c>
      <c r="R50" s="103"/>
    </row>
    <row r="51" spans="2:20" ht="21" customHeight="1" x14ac:dyDescent="0.3">
      <c r="B51" s="94" t="s">
        <v>251</v>
      </c>
      <c r="C51" s="65">
        <v>0</v>
      </c>
      <c r="D51" s="65">
        <v>0</v>
      </c>
      <c r="E51" s="65">
        <v>0</v>
      </c>
      <c r="F51" s="65">
        <v>0</v>
      </c>
      <c r="G51" s="65">
        <v>0</v>
      </c>
      <c r="H51" s="65">
        <v>0</v>
      </c>
      <c r="I51" s="65">
        <v>0</v>
      </c>
      <c r="J51" s="65">
        <v>0</v>
      </c>
      <c r="K51" s="65">
        <v>0</v>
      </c>
      <c r="L51" s="65">
        <v>0</v>
      </c>
      <c r="M51" s="65">
        <v>0</v>
      </c>
      <c r="N51" s="65">
        <v>0</v>
      </c>
      <c r="O51" s="65">
        <v>0</v>
      </c>
      <c r="P51" s="65">
        <v>0</v>
      </c>
      <c r="Q51" s="97">
        <v>0</v>
      </c>
      <c r="R51" s="103"/>
    </row>
    <row r="52" spans="2:20" ht="21" customHeight="1" x14ac:dyDescent="0.3">
      <c r="B52" s="95" t="s">
        <v>45</v>
      </c>
      <c r="C52" s="96">
        <f>SUM(C47:C51)</f>
        <v>36437</v>
      </c>
      <c r="D52" s="96">
        <f t="shared" ref="D52:Q52" si="1">SUM(D47:D51)</f>
        <v>526131</v>
      </c>
      <c r="E52" s="96">
        <f t="shared" si="1"/>
        <v>40306</v>
      </c>
      <c r="F52" s="96">
        <f t="shared" si="1"/>
        <v>1385556</v>
      </c>
      <c r="G52" s="96">
        <f t="shared" si="1"/>
        <v>116361</v>
      </c>
      <c r="H52" s="96">
        <f t="shared" si="1"/>
        <v>169360</v>
      </c>
      <c r="I52" s="96">
        <f t="shared" si="1"/>
        <v>22824</v>
      </c>
      <c r="J52" s="96">
        <f t="shared" si="1"/>
        <v>78100</v>
      </c>
      <c r="K52" s="96">
        <f t="shared" si="1"/>
        <v>0</v>
      </c>
      <c r="L52" s="96">
        <f t="shared" si="1"/>
        <v>72865</v>
      </c>
      <c r="M52" s="96">
        <f t="shared" si="1"/>
        <v>72642</v>
      </c>
      <c r="N52" s="96">
        <f t="shared" si="1"/>
        <v>132649</v>
      </c>
      <c r="O52" s="96">
        <f t="shared" si="1"/>
        <v>1244576</v>
      </c>
      <c r="P52" s="96">
        <f t="shared" si="1"/>
        <v>564715</v>
      </c>
      <c r="Q52" s="96">
        <f t="shared" si="1"/>
        <v>4462522</v>
      </c>
      <c r="R52" s="103"/>
      <c r="T52" s="3"/>
    </row>
    <row r="53" spans="2:20" ht="20.25" customHeight="1" x14ac:dyDescent="0.3">
      <c r="B53" s="313" t="s">
        <v>50</v>
      </c>
      <c r="C53" s="313"/>
      <c r="D53" s="313"/>
      <c r="E53" s="313"/>
      <c r="F53" s="313"/>
      <c r="G53" s="313"/>
      <c r="H53" s="313"/>
      <c r="I53" s="313"/>
      <c r="J53" s="313"/>
      <c r="K53" s="313"/>
      <c r="L53" s="313"/>
      <c r="M53" s="313"/>
      <c r="N53" s="313"/>
      <c r="O53" s="313"/>
      <c r="P53" s="313"/>
      <c r="Q53" s="313"/>
      <c r="R53" s="105"/>
      <c r="S53" s="3"/>
    </row>
    <row r="54" spans="2:20" x14ac:dyDescent="0.3">
      <c r="C54" s="3">
        <f t="shared" ref="C54:E54" si="2">C52+C45</f>
        <v>2428754</v>
      </c>
      <c r="D54" s="3">
        <f t="shared" si="2"/>
        <v>4089711</v>
      </c>
      <c r="E54" s="3">
        <f t="shared" si="2"/>
        <v>1452994</v>
      </c>
      <c r="F54" s="3">
        <f t="shared" ref="F54:K54" si="3">F52+F45</f>
        <v>12225301</v>
      </c>
      <c r="G54" s="3">
        <f t="shared" si="3"/>
        <v>2901501</v>
      </c>
      <c r="H54" s="3">
        <f t="shared" si="3"/>
        <v>2962077</v>
      </c>
      <c r="I54" s="3">
        <f t="shared" si="3"/>
        <v>18239067</v>
      </c>
      <c r="J54" s="3">
        <f t="shared" si="3"/>
        <v>14489953</v>
      </c>
      <c r="K54" s="3">
        <f t="shared" si="3"/>
        <v>3219926</v>
      </c>
      <c r="L54" s="3">
        <f t="shared" ref="L54:O54" si="4">L52+L45</f>
        <v>2036624</v>
      </c>
      <c r="M54" s="3">
        <f t="shared" si="4"/>
        <v>3575114</v>
      </c>
      <c r="N54" s="3">
        <f t="shared" si="4"/>
        <v>9718866</v>
      </c>
      <c r="O54" s="3">
        <f t="shared" si="4"/>
        <v>42095944</v>
      </c>
      <c r="P54" s="3">
        <f>P52+P45</f>
        <v>3466790</v>
      </c>
      <c r="Q54" s="3">
        <f>Q52+Q45</f>
        <v>122902632</v>
      </c>
    </row>
    <row r="55" spans="2:20" x14ac:dyDescent="0.3">
      <c r="C55" s="2" t="s">
        <v>252</v>
      </c>
    </row>
    <row r="59" spans="2:20" x14ac:dyDescent="0.3">
      <c r="Q59" s="3"/>
    </row>
  </sheetData>
  <mergeCells count="4">
    <mergeCell ref="B4:Q4"/>
    <mergeCell ref="B6:Q6"/>
    <mergeCell ref="B46:Q46"/>
    <mergeCell ref="B53:Q5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T55"/>
  <sheetViews>
    <sheetView topLeftCell="A29" workbookViewId="0">
      <selection activeCell="L55" sqref="L55"/>
    </sheetView>
  </sheetViews>
  <sheetFormatPr defaultColWidth="9.453125" defaultRowHeight="14" x14ac:dyDescent="0.3"/>
  <cols>
    <col min="1" max="1" width="12.453125" style="2" customWidth="1"/>
    <col min="2" max="2" width="51.453125" style="2" customWidth="1"/>
    <col min="3" max="17" width="21.54296875" style="2" customWidth="1"/>
    <col min="18" max="18" width="13.1796875" style="2" bestFit="1" customWidth="1"/>
    <col min="19" max="19" width="6.453125" style="2" bestFit="1" customWidth="1"/>
    <col min="20" max="20" width="13.54296875" style="2" customWidth="1"/>
    <col min="21" max="16384" width="9.453125" style="2"/>
  </cols>
  <sheetData>
    <row r="3" spans="2:18" ht="5.25" customHeight="1" x14ac:dyDescent="0.3"/>
    <row r="4" spans="2:18" ht="21" customHeight="1" x14ac:dyDescent="0.3">
      <c r="B4" s="310" t="s">
        <v>288</v>
      </c>
      <c r="C4" s="310"/>
      <c r="D4" s="310"/>
      <c r="E4" s="310"/>
      <c r="F4" s="310"/>
      <c r="G4" s="310"/>
      <c r="H4" s="310"/>
      <c r="I4" s="310"/>
      <c r="J4" s="310"/>
      <c r="K4" s="310"/>
      <c r="L4" s="310"/>
      <c r="M4" s="310"/>
      <c r="N4" s="310"/>
      <c r="O4" s="310"/>
      <c r="P4" s="310"/>
      <c r="Q4" s="310"/>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11" t="s">
        <v>16</v>
      </c>
      <c r="C6" s="311"/>
      <c r="D6" s="311"/>
      <c r="E6" s="311"/>
      <c r="F6" s="311"/>
      <c r="G6" s="311"/>
      <c r="H6" s="311"/>
      <c r="I6" s="311"/>
      <c r="J6" s="311"/>
      <c r="K6" s="311"/>
      <c r="L6" s="311"/>
      <c r="M6" s="311"/>
      <c r="N6" s="311"/>
      <c r="O6" s="311"/>
      <c r="P6" s="311"/>
      <c r="Q6" s="311"/>
      <c r="R6" s="102"/>
    </row>
    <row r="7" spans="2:18" ht="18.75" customHeight="1" x14ac:dyDescent="0.3">
      <c r="B7" s="94" t="s">
        <v>17</v>
      </c>
      <c r="C7" s="65">
        <v>0</v>
      </c>
      <c r="D7" s="65">
        <v>0</v>
      </c>
      <c r="E7" s="65">
        <v>0</v>
      </c>
      <c r="F7" s="65">
        <v>0</v>
      </c>
      <c r="G7" s="65">
        <v>0</v>
      </c>
      <c r="H7" s="65">
        <v>0</v>
      </c>
      <c r="I7" s="65">
        <v>0</v>
      </c>
      <c r="J7" s="65">
        <v>0</v>
      </c>
      <c r="K7" s="65">
        <v>0</v>
      </c>
      <c r="L7" s="65">
        <v>0</v>
      </c>
      <c r="M7" s="65">
        <v>0</v>
      </c>
      <c r="N7" s="65">
        <v>0</v>
      </c>
      <c r="O7" s="65">
        <v>0</v>
      </c>
      <c r="P7" s="65">
        <v>0</v>
      </c>
      <c r="Q7" s="97">
        <v>0</v>
      </c>
      <c r="R7" s="103"/>
    </row>
    <row r="8" spans="2:18" ht="21" customHeight="1" x14ac:dyDescent="0.3">
      <c r="B8" s="94" t="s">
        <v>18</v>
      </c>
      <c r="C8" s="65">
        <v>0</v>
      </c>
      <c r="D8" s="65">
        <v>643</v>
      </c>
      <c r="E8" s="65">
        <v>0</v>
      </c>
      <c r="F8" s="65">
        <v>841</v>
      </c>
      <c r="G8" s="65">
        <v>23</v>
      </c>
      <c r="H8" s="65">
        <v>0</v>
      </c>
      <c r="I8" s="65">
        <v>0</v>
      </c>
      <c r="J8" s="65">
        <v>0</v>
      </c>
      <c r="K8" s="65">
        <v>0</v>
      </c>
      <c r="L8" s="65">
        <v>0</v>
      </c>
      <c r="M8" s="65">
        <v>0</v>
      </c>
      <c r="N8" s="65">
        <v>0</v>
      </c>
      <c r="O8" s="65">
        <v>0</v>
      </c>
      <c r="P8" s="65">
        <v>0</v>
      </c>
      <c r="Q8" s="97">
        <v>1506</v>
      </c>
      <c r="R8" s="103"/>
    </row>
    <row r="9" spans="2:18" ht="21" customHeight="1" x14ac:dyDescent="0.3">
      <c r="B9" s="94" t="s">
        <v>19</v>
      </c>
      <c r="C9" s="65">
        <v>0</v>
      </c>
      <c r="D9" s="65">
        <v>0</v>
      </c>
      <c r="E9" s="65">
        <v>0</v>
      </c>
      <c r="F9" s="65">
        <v>31881</v>
      </c>
      <c r="G9" s="65">
        <v>42547</v>
      </c>
      <c r="H9" s="65">
        <v>0</v>
      </c>
      <c r="I9" s="65">
        <v>0</v>
      </c>
      <c r="J9" s="65">
        <v>0</v>
      </c>
      <c r="K9" s="65">
        <v>0</v>
      </c>
      <c r="L9" s="65">
        <v>0</v>
      </c>
      <c r="M9" s="65">
        <v>54130</v>
      </c>
      <c r="N9" s="65">
        <v>0</v>
      </c>
      <c r="O9" s="65">
        <v>0</v>
      </c>
      <c r="P9" s="65">
        <v>0</v>
      </c>
      <c r="Q9" s="97">
        <v>128558</v>
      </c>
      <c r="R9" s="103"/>
    </row>
    <row r="10" spans="2:18" ht="21" customHeight="1" x14ac:dyDescent="0.3">
      <c r="B10" s="94" t="s">
        <v>142</v>
      </c>
      <c r="C10" s="65">
        <v>0</v>
      </c>
      <c r="D10" s="65">
        <v>0</v>
      </c>
      <c r="E10" s="65">
        <v>0</v>
      </c>
      <c r="F10" s="65">
        <v>0</v>
      </c>
      <c r="G10" s="65">
        <v>0</v>
      </c>
      <c r="H10" s="65">
        <v>0</v>
      </c>
      <c r="I10" s="65">
        <v>0</v>
      </c>
      <c r="J10" s="65">
        <v>0</v>
      </c>
      <c r="K10" s="65">
        <v>0</v>
      </c>
      <c r="L10" s="65">
        <v>0</v>
      </c>
      <c r="M10" s="65">
        <v>0</v>
      </c>
      <c r="N10" s="65">
        <v>0</v>
      </c>
      <c r="O10" s="65">
        <v>0</v>
      </c>
      <c r="P10" s="65">
        <v>0</v>
      </c>
      <c r="Q10" s="97">
        <v>0</v>
      </c>
      <c r="R10" s="103"/>
    </row>
    <row r="11" spans="2:18" ht="21" customHeight="1" x14ac:dyDescent="0.3">
      <c r="B11" s="94" t="s">
        <v>20</v>
      </c>
      <c r="C11" s="65">
        <v>0</v>
      </c>
      <c r="D11" s="65">
        <v>38595</v>
      </c>
      <c r="E11" s="65">
        <v>0</v>
      </c>
      <c r="F11" s="65">
        <v>34221</v>
      </c>
      <c r="G11" s="65">
        <v>675</v>
      </c>
      <c r="H11" s="65">
        <v>0</v>
      </c>
      <c r="I11" s="65">
        <v>0</v>
      </c>
      <c r="J11" s="65">
        <v>0</v>
      </c>
      <c r="K11" s="65">
        <v>0</v>
      </c>
      <c r="L11" s="65">
        <v>40747</v>
      </c>
      <c r="M11" s="65">
        <v>479</v>
      </c>
      <c r="N11" s="65">
        <v>23393</v>
      </c>
      <c r="O11" s="65">
        <v>0</v>
      </c>
      <c r="P11" s="65">
        <v>272</v>
      </c>
      <c r="Q11" s="97">
        <v>138381</v>
      </c>
      <c r="R11" s="103"/>
    </row>
    <row r="12" spans="2:18" ht="21" customHeight="1" x14ac:dyDescent="0.3">
      <c r="B12" s="94" t="s">
        <v>137</v>
      </c>
      <c r="C12" s="65">
        <v>0</v>
      </c>
      <c r="D12" s="65">
        <v>0</v>
      </c>
      <c r="E12" s="65">
        <v>0</v>
      </c>
      <c r="F12" s="65">
        <v>0</v>
      </c>
      <c r="G12" s="65">
        <v>0</v>
      </c>
      <c r="H12" s="65">
        <v>0</v>
      </c>
      <c r="I12" s="65">
        <v>0</v>
      </c>
      <c r="J12" s="65">
        <v>0</v>
      </c>
      <c r="K12" s="65">
        <v>0</v>
      </c>
      <c r="L12" s="65">
        <v>0</v>
      </c>
      <c r="M12" s="65">
        <v>0</v>
      </c>
      <c r="N12" s="65">
        <v>0</v>
      </c>
      <c r="O12" s="65">
        <v>0</v>
      </c>
      <c r="P12" s="65">
        <v>0</v>
      </c>
      <c r="Q12" s="97">
        <v>0</v>
      </c>
      <c r="R12" s="103"/>
    </row>
    <row r="13" spans="2:18" ht="21" customHeight="1" x14ac:dyDescent="0.3">
      <c r="B13" s="94" t="s">
        <v>21</v>
      </c>
      <c r="C13" s="65">
        <v>0</v>
      </c>
      <c r="D13" s="65">
        <v>15023</v>
      </c>
      <c r="E13" s="65">
        <v>0</v>
      </c>
      <c r="F13" s="65">
        <v>36797</v>
      </c>
      <c r="G13" s="65">
        <v>789</v>
      </c>
      <c r="H13" s="65">
        <v>27112</v>
      </c>
      <c r="I13" s="65">
        <v>0</v>
      </c>
      <c r="J13" s="65">
        <v>0</v>
      </c>
      <c r="K13" s="65">
        <v>0</v>
      </c>
      <c r="L13" s="65">
        <v>138</v>
      </c>
      <c r="M13" s="65">
        <v>807</v>
      </c>
      <c r="N13" s="65">
        <v>1513</v>
      </c>
      <c r="O13" s="65">
        <v>0</v>
      </c>
      <c r="P13" s="65">
        <v>41538</v>
      </c>
      <c r="Q13" s="97">
        <v>123717</v>
      </c>
      <c r="R13" s="103"/>
    </row>
    <row r="14" spans="2:18" ht="21" customHeight="1" x14ac:dyDescent="0.3">
      <c r="B14" s="94" t="s">
        <v>22</v>
      </c>
      <c r="C14" s="65">
        <v>0</v>
      </c>
      <c r="D14" s="65">
        <v>548</v>
      </c>
      <c r="E14" s="65">
        <v>0</v>
      </c>
      <c r="F14" s="65">
        <v>16301</v>
      </c>
      <c r="G14" s="65">
        <v>143</v>
      </c>
      <c r="H14" s="65">
        <v>36726</v>
      </c>
      <c r="I14" s="65">
        <v>8</v>
      </c>
      <c r="J14" s="65">
        <v>7</v>
      </c>
      <c r="K14" s="65">
        <v>0</v>
      </c>
      <c r="L14" s="65">
        <v>0</v>
      </c>
      <c r="M14" s="65">
        <v>0</v>
      </c>
      <c r="N14" s="65">
        <v>0</v>
      </c>
      <c r="O14" s="65">
        <v>0</v>
      </c>
      <c r="P14" s="65">
        <v>0</v>
      </c>
      <c r="Q14" s="97">
        <v>53733</v>
      </c>
      <c r="R14" s="103"/>
    </row>
    <row r="15" spans="2:18" ht="21" customHeight="1" x14ac:dyDescent="0.3">
      <c r="B15" s="94" t="s">
        <v>23</v>
      </c>
      <c r="C15" s="65">
        <v>0</v>
      </c>
      <c r="D15" s="65">
        <v>0</v>
      </c>
      <c r="E15" s="65">
        <v>0</v>
      </c>
      <c r="F15" s="65">
        <v>0</v>
      </c>
      <c r="G15" s="65">
        <v>0</v>
      </c>
      <c r="H15" s="65">
        <v>0</v>
      </c>
      <c r="I15" s="65">
        <v>0</v>
      </c>
      <c r="J15" s="65">
        <v>0</v>
      </c>
      <c r="K15" s="65">
        <v>0</v>
      </c>
      <c r="L15" s="65">
        <v>0</v>
      </c>
      <c r="M15" s="65">
        <v>0</v>
      </c>
      <c r="N15" s="65">
        <v>0</v>
      </c>
      <c r="O15" s="65">
        <v>0</v>
      </c>
      <c r="P15" s="65">
        <v>0</v>
      </c>
      <c r="Q15" s="97">
        <v>0</v>
      </c>
      <c r="R15" s="103"/>
    </row>
    <row r="16" spans="2:18" ht="21" customHeight="1" x14ac:dyDescent="0.3">
      <c r="B16" s="94" t="s">
        <v>24</v>
      </c>
      <c r="C16" s="65">
        <v>0</v>
      </c>
      <c r="D16" s="65">
        <v>0</v>
      </c>
      <c r="E16" s="65">
        <v>0</v>
      </c>
      <c r="F16" s="65">
        <v>595</v>
      </c>
      <c r="G16" s="65">
        <v>120</v>
      </c>
      <c r="H16" s="65">
        <v>77439</v>
      </c>
      <c r="I16" s="65">
        <v>0</v>
      </c>
      <c r="J16" s="65">
        <v>0</v>
      </c>
      <c r="K16" s="65">
        <v>0</v>
      </c>
      <c r="L16" s="65">
        <v>468</v>
      </c>
      <c r="M16" s="65">
        <v>0</v>
      </c>
      <c r="N16" s="65">
        <v>208567</v>
      </c>
      <c r="O16" s="65">
        <v>0</v>
      </c>
      <c r="P16" s="65">
        <v>0</v>
      </c>
      <c r="Q16" s="97">
        <v>287189</v>
      </c>
      <c r="R16" s="103"/>
    </row>
    <row r="17" spans="2:18" ht="21" customHeight="1" x14ac:dyDescent="0.3">
      <c r="B17" s="94" t="s">
        <v>25</v>
      </c>
      <c r="C17" s="65">
        <v>0</v>
      </c>
      <c r="D17" s="65">
        <v>6963</v>
      </c>
      <c r="E17" s="65">
        <v>0</v>
      </c>
      <c r="F17" s="65">
        <v>31707</v>
      </c>
      <c r="G17" s="65">
        <v>108</v>
      </c>
      <c r="H17" s="65">
        <v>665</v>
      </c>
      <c r="I17" s="65">
        <v>0</v>
      </c>
      <c r="J17" s="65">
        <v>0</v>
      </c>
      <c r="K17" s="65">
        <v>0</v>
      </c>
      <c r="L17" s="65">
        <v>3543</v>
      </c>
      <c r="M17" s="65">
        <v>957</v>
      </c>
      <c r="N17" s="65">
        <v>0</v>
      </c>
      <c r="O17" s="65">
        <v>0</v>
      </c>
      <c r="P17" s="65">
        <v>2249</v>
      </c>
      <c r="Q17" s="97">
        <v>46192</v>
      </c>
      <c r="R17" s="103"/>
    </row>
    <row r="18" spans="2:18" ht="21" customHeight="1" x14ac:dyDescent="0.3">
      <c r="B18" s="94" t="s">
        <v>26</v>
      </c>
      <c r="C18" s="65">
        <v>4982</v>
      </c>
      <c r="D18" s="65">
        <v>22387</v>
      </c>
      <c r="E18" s="65">
        <v>0</v>
      </c>
      <c r="F18" s="65">
        <v>73022</v>
      </c>
      <c r="G18" s="65">
        <v>803</v>
      </c>
      <c r="H18" s="65">
        <v>1065</v>
      </c>
      <c r="I18" s="65">
        <v>0</v>
      </c>
      <c r="J18" s="65">
        <v>284</v>
      </c>
      <c r="K18" s="65">
        <v>0</v>
      </c>
      <c r="L18" s="65">
        <v>6043</v>
      </c>
      <c r="M18" s="65">
        <v>0</v>
      </c>
      <c r="N18" s="65">
        <v>363</v>
      </c>
      <c r="O18" s="65">
        <v>0</v>
      </c>
      <c r="P18" s="65">
        <v>8557</v>
      </c>
      <c r="Q18" s="97">
        <v>117506</v>
      </c>
      <c r="R18" s="103"/>
    </row>
    <row r="19" spans="2:18" ht="21" customHeight="1" x14ac:dyDescent="0.3">
      <c r="B19" s="94" t="s">
        <v>27</v>
      </c>
      <c r="C19" s="65">
        <v>0</v>
      </c>
      <c r="D19" s="65">
        <v>519</v>
      </c>
      <c r="E19" s="65">
        <v>0</v>
      </c>
      <c r="F19" s="65">
        <v>15012</v>
      </c>
      <c r="G19" s="65">
        <v>512</v>
      </c>
      <c r="H19" s="65">
        <v>0</v>
      </c>
      <c r="I19" s="65">
        <v>0</v>
      </c>
      <c r="J19" s="65">
        <v>861</v>
      </c>
      <c r="K19" s="65">
        <v>0</v>
      </c>
      <c r="L19" s="65">
        <v>4240</v>
      </c>
      <c r="M19" s="65">
        <v>25</v>
      </c>
      <c r="N19" s="65">
        <v>22371</v>
      </c>
      <c r="O19" s="65">
        <v>0</v>
      </c>
      <c r="P19" s="65">
        <v>10273</v>
      </c>
      <c r="Q19" s="97">
        <v>53813</v>
      </c>
      <c r="R19" s="103"/>
    </row>
    <row r="20" spans="2:18" ht="21" customHeight="1" x14ac:dyDescent="0.3">
      <c r="B20" s="94" t="s">
        <v>28</v>
      </c>
      <c r="C20" s="65">
        <v>0</v>
      </c>
      <c r="D20" s="65">
        <v>10059</v>
      </c>
      <c r="E20" s="65">
        <v>0</v>
      </c>
      <c r="F20" s="65">
        <v>22723</v>
      </c>
      <c r="G20" s="65">
        <v>0</v>
      </c>
      <c r="H20" s="65">
        <v>0</v>
      </c>
      <c r="I20" s="65">
        <v>0</v>
      </c>
      <c r="J20" s="65">
        <v>0</v>
      </c>
      <c r="K20" s="65">
        <v>0</v>
      </c>
      <c r="L20" s="65">
        <v>78658</v>
      </c>
      <c r="M20" s="65">
        <v>0</v>
      </c>
      <c r="N20" s="65">
        <v>166701</v>
      </c>
      <c r="O20" s="65">
        <v>0</v>
      </c>
      <c r="P20" s="65">
        <v>41218</v>
      </c>
      <c r="Q20" s="97">
        <v>319358</v>
      </c>
      <c r="R20" s="103"/>
    </row>
    <row r="21" spans="2:18" ht="21" customHeight="1" x14ac:dyDescent="0.3">
      <c r="B21" s="94" t="s">
        <v>29</v>
      </c>
      <c r="C21" s="65">
        <v>0</v>
      </c>
      <c r="D21" s="65">
        <v>23008</v>
      </c>
      <c r="E21" s="65">
        <v>0</v>
      </c>
      <c r="F21" s="65">
        <v>26996</v>
      </c>
      <c r="G21" s="65">
        <v>0</v>
      </c>
      <c r="H21" s="65">
        <v>566</v>
      </c>
      <c r="I21" s="65">
        <v>35</v>
      </c>
      <c r="J21" s="65">
        <v>0</v>
      </c>
      <c r="K21" s="65">
        <v>0</v>
      </c>
      <c r="L21" s="65">
        <v>0</v>
      </c>
      <c r="M21" s="65">
        <v>55</v>
      </c>
      <c r="N21" s="65">
        <v>0</v>
      </c>
      <c r="O21" s="65">
        <v>0</v>
      </c>
      <c r="P21" s="65">
        <v>0</v>
      </c>
      <c r="Q21" s="97">
        <v>50660</v>
      </c>
      <c r="R21" s="103"/>
    </row>
    <row r="22" spans="2:18" ht="21" customHeight="1" x14ac:dyDescent="0.3">
      <c r="B22" s="94" t="s">
        <v>30</v>
      </c>
      <c r="C22" s="65">
        <v>0</v>
      </c>
      <c r="D22" s="65">
        <v>8591</v>
      </c>
      <c r="E22" s="65">
        <v>0</v>
      </c>
      <c r="F22" s="65">
        <v>9020</v>
      </c>
      <c r="G22" s="65">
        <v>1497</v>
      </c>
      <c r="H22" s="65">
        <v>504</v>
      </c>
      <c r="I22" s="65">
        <v>0</v>
      </c>
      <c r="J22" s="65">
        <v>0</v>
      </c>
      <c r="K22" s="65">
        <v>0</v>
      </c>
      <c r="L22" s="65">
        <v>10</v>
      </c>
      <c r="M22" s="65">
        <v>511</v>
      </c>
      <c r="N22" s="65">
        <v>160661</v>
      </c>
      <c r="O22" s="65">
        <v>0</v>
      </c>
      <c r="P22" s="65">
        <v>221</v>
      </c>
      <c r="Q22" s="97">
        <v>181016</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260</v>
      </c>
      <c r="C24" s="65">
        <v>0</v>
      </c>
      <c r="D24" s="65">
        <v>0</v>
      </c>
      <c r="E24" s="65">
        <v>0</v>
      </c>
      <c r="F24" s="65">
        <v>0</v>
      </c>
      <c r="G24" s="65">
        <v>0</v>
      </c>
      <c r="H24" s="65">
        <v>0</v>
      </c>
      <c r="I24" s="65">
        <v>0</v>
      </c>
      <c r="J24" s="65">
        <v>0</v>
      </c>
      <c r="K24" s="65">
        <v>0</v>
      </c>
      <c r="L24" s="65">
        <v>0</v>
      </c>
      <c r="M24" s="65">
        <v>0</v>
      </c>
      <c r="N24" s="65">
        <v>0</v>
      </c>
      <c r="O24" s="65">
        <v>0</v>
      </c>
      <c r="P24" s="65">
        <v>0</v>
      </c>
      <c r="Q24" s="97">
        <v>0</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0</v>
      </c>
      <c r="P25" s="65">
        <v>0</v>
      </c>
      <c r="Q25" s="97">
        <v>0</v>
      </c>
      <c r="R25" s="103"/>
    </row>
    <row r="26" spans="2:18" ht="21" customHeight="1" x14ac:dyDescent="0.3">
      <c r="B26" s="94" t="s">
        <v>33</v>
      </c>
      <c r="C26" s="65">
        <v>0</v>
      </c>
      <c r="D26" s="65">
        <v>9957</v>
      </c>
      <c r="E26" s="65">
        <v>0</v>
      </c>
      <c r="F26" s="65">
        <v>39606</v>
      </c>
      <c r="G26" s="65">
        <v>1013</v>
      </c>
      <c r="H26" s="65">
        <v>1698</v>
      </c>
      <c r="I26" s="65">
        <v>171</v>
      </c>
      <c r="J26" s="65">
        <v>215</v>
      </c>
      <c r="K26" s="65">
        <v>0</v>
      </c>
      <c r="L26" s="65">
        <v>58</v>
      </c>
      <c r="M26" s="65">
        <v>2406</v>
      </c>
      <c r="N26" s="65">
        <v>650</v>
      </c>
      <c r="O26" s="65">
        <v>0</v>
      </c>
      <c r="P26" s="65">
        <v>653</v>
      </c>
      <c r="Q26" s="97">
        <v>56428</v>
      </c>
      <c r="R26" s="103"/>
    </row>
    <row r="27" spans="2:18" ht="21" customHeight="1" x14ac:dyDescent="0.3">
      <c r="B27" s="94" t="s">
        <v>34</v>
      </c>
      <c r="C27" s="65">
        <v>0</v>
      </c>
      <c r="D27" s="65">
        <v>953</v>
      </c>
      <c r="E27" s="65">
        <v>0</v>
      </c>
      <c r="F27" s="65">
        <v>2532</v>
      </c>
      <c r="G27" s="65">
        <v>489</v>
      </c>
      <c r="H27" s="65">
        <v>686</v>
      </c>
      <c r="I27" s="65">
        <v>0</v>
      </c>
      <c r="J27" s="65">
        <v>0</v>
      </c>
      <c r="K27" s="65">
        <v>0</v>
      </c>
      <c r="L27" s="65">
        <v>240</v>
      </c>
      <c r="M27" s="65">
        <v>0</v>
      </c>
      <c r="N27" s="65">
        <v>0</v>
      </c>
      <c r="O27" s="65">
        <v>0</v>
      </c>
      <c r="P27" s="65">
        <v>1152</v>
      </c>
      <c r="Q27" s="97">
        <v>6052</v>
      </c>
      <c r="R27" s="103"/>
    </row>
    <row r="28" spans="2:18" ht="21" customHeight="1" x14ac:dyDescent="0.3">
      <c r="B28" s="94" t="s">
        <v>35</v>
      </c>
      <c r="C28" s="65">
        <v>0</v>
      </c>
      <c r="D28" s="65">
        <v>7052</v>
      </c>
      <c r="E28" s="65">
        <v>0</v>
      </c>
      <c r="F28" s="65">
        <v>8501</v>
      </c>
      <c r="G28" s="65">
        <v>731</v>
      </c>
      <c r="H28" s="65">
        <v>416</v>
      </c>
      <c r="I28" s="65">
        <v>0</v>
      </c>
      <c r="J28" s="65">
        <v>0</v>
      </c>
      <c r="K28" s="65">
        <v>0</v>
      </c>
      <c r="L28" s="65">
        <v>3708</v>
      </c>
      <c r="M28" s="65">
        <v>0</v>
      </c>
      <c r="N28" s="65">
        <v>180401</v>
      </c>
      <c r="O28" s="65">
        <v>0</v>
      </c>
      <c r="P28" s="65">
        <v>1586</v>
      </c>
      <c r="Q28" s="97">
        <v>202396</v>
      </c>
      <c r="R28" s="103"/>
    </row>
    <row r="29" spans="2:18" ht="21" customHeight="1" x14ac:dyDescent="0.3">
      <c r="B29" s="94" t="s">
        <v>36</v>
      </c>
      <c r="C29" s="65">
        <v>0</v>
      </c>
      <c r="D29" s="65">
        <v>42966</v>
      </c>
      <c r="E29" s="65">
        <v>-623</v>
      </c>
      <c r="F29" s="65">
        <v>197210</v>
      </c>
      <c r="G29" s="65">
        <v>2363</v>
      </c>
      <c r="H29" s="65">
        <v>4581</v>
      </c>
      <c r="I29" s="65">
        <v>5384</v>
      </c>
      <c r="J29" s="65">
        <v>2410</v>
      </c>
      <c r="K29" s="65">
        <v>0</v>
      </c>
      <c r="L29" s="65">
        <v>4773</v>
      </c>
      <c r="M29" s="65">
        <v>540</v>
      </c>
      <c r="N29" s="65">
        <v>2608</v>
      </c>
      <c r="O29" s="65">
        <v>0</v>
      </c>
      <c r="P29" s="65">
        <v>742</v>
      </c>
      <c r="Q29" s="97">
        <v>262953</v>
      </c>
      <c r="R29" s="103"/>
    </row>
    <row r="30" spans="2:18" ht="21" customHeight="1" x14ac:dyDescent="0.3">
      <c r="B30" s="94" t="s">
        <v>192</v>
      </c>
      <c r="C30" s="65">
        <v>0</v>
      </c>
      <c r="D30" s="65">
        <v>344</v>
      </c>
      <c r="E30" s="65">
        <v>0</v>
      </c>
      <c r="F30" s="65">
        <v>749</v>
      </c>
      <c r="G30" s="65">
        <v>260</v>
      </c>
      <c r="H30" s="65">
        <v>3312</v>
      </c>
      <c r="I30" s="65">
        <v>0</v>
      </c>
      <c r="J30" s="65">
        <v>0</v>
      </c>
      <c r="K30" s="65">
        <v>0</v>
      </c>
      <c r="L30" s="65">
        <v>0</v>
      </c>
      <c r="M30" s="65">
        <v>0</v>
      </c>
      <c r="N30" s="65">
        <v>0</v>
      </c>
      <c r="O30" s="65">
        <v>0</v>
      </c>
      <c r="P30" s="65">
        <v>0</v>
      </c>
      <c r="Q30" s="97">
        <v>4665</v>
      </c>
      <c r="R30" s="103"/>
    </row>
    <row r="31" spans="2:18" ht="21" customHeight="1" x14ac:dyDescent="0.3">
      <c r="B31" s="94" t="s">
        <v>193</v>
      </c>
      <c r="C31" s="65">
        <v>0</v>
      </c>
      <c r="D31" s="65">
        <v>2546</v>
      </c>
      <c r="E31" s="65">
        <v>0</v>
      </c>
      <c r="F31" s="65">
        <v>16666</v>
      </c>
      <c r="G31" s="65">
        <v>64</v>
      </c>
      <c r="H31" s="65">
        <v>0</v>
      </c>
      <c r="I31" s="65">
        <v>0</v>
      </c>
      <c r="J31" s="65">
        <v>0</v>
      </c>
      <c r="K31" s="65">
        <v>0</v>
      </c>
      <c r="L31" s="65">
        <v>1989</v>
      </c>
      <c r="M31" s="65">
        <v>216</v>
      </c>
      <c r="N31" s="65">
        <v>481447</v>
      </c>
      <c r="O31" s="65">
        <v>0</v>
      </c>
      <c r="P31" s="65">
        <v>367</v>
      </c>
      <c r="Q31" s="97">
        <v>503295</v>
      </c>
      <c r="R31" s="103"/>
    </row>
    <row r="32" spans="2:18" ht="21" customHeight="1" x14ac:dyDescent="0.3">
      <c r="B32" s="94" t="s">
        <v>37</v>
      </c>
      <c r="C32" s="65">
        <v>0</v>
      </c>
      <c r="D32" s="65">
        <v>857</v>
      </c>
      <c r="E32" s="65">
        <v>0</v>
      </c>
      <c r="F32" s="65">
        <v>2549</v>
      </c>
      <c r="G32" s="65">
        <v>0</v>
      </c>
      <c r="H32" s="65">
        <v>366</v>
      </c>
      <c r="I32" s="65">
        <v>171</v>
      </c>
      <c r="J32" s="65">
        <v>0</v>
      </c>
      <c r="K32" s="65">
        <v>0</v>
      </c>
      <c r="L32" s="65">
        <v>0</v>
      </c>
      <c r="M32" s="65">
        <v>0</v>
      </c>
      <c r="N32" s="65">
        <v>0</v>
      </c>
      <c r="O32" s="65">
        <v>0</v>
      </c>
      <c r="P32" s="65">
        <v>0</v>
      </c>
      <c r="Q32" s="97">
        <v>3942</v>
      </c>
      <c r="R32" s="103"/>
    </row>
    <row r="33" spans="2:20" ht="21" customHeight="1" x14ac:dyDescent="0.3">
      <c r="B33" s="94" t="s">
        <v>139</v>
      </c>
      <c r="C33" s="65">
        <v>0</v>
      </c>
      <c r="D33" s="65">
        <v>0</v>
      </c>
      <c r="E33" s="65">
        <v>0</v>
      </c>
      <c r="F33" s="65">
        <v>0</v>
      </c>
      <c r="G33" s="65">
        <v>0</v>
      </c>
      <c r="H33" s="65">
        <v>0</v>
      </c>
      <c r="I33" s="65">
        <v>0</v>
      </c>
      <c r="J33" s="65">
        <v>0</v>
      </c>
      <c r="K33" s="65">
        <v>0</v>
      </c>
      <c r="L33" s="65">
        <v>0</v>
      </c>
      <c r="M33" s="65">
        <v>0</v>
      </c>
      <c r="N33" s="65">
        <v>0</v>
      </c>
      <c r="O33" s="65">
        <v>0</v>
      </c>
      <c r="P33" s="65">
        <v>0</v>
      </c>
      <c r="Q33" s="97">
        <v>0</v>
      </c>
      <c r="R33" s="103"/>
    </row>
    <row r="34" spans="2:20" ht="21" customHeight="1" x14ac:dyDescent="0.3">
      <c r="B34" s="94" t="s">
        <v>211</v>
      </c>
      <c r="C34" s="65">
        <v>0</v>
      </c>
      <c r="D34" s="65">
        <v>2967</v>
      </c>
      <c r="E34" s="65">
        <v>0</v>
      </c>
      <c r="F34" s="65">
        <v>3969</v>
      </c>
      <c r="G34" s="65">
        <v>620</v>
      </c>
      <c r="H34" s="65">
        <v>4822</v>
      </c>
      <c r="I34" s="65">
        <v>0</v>
      </c>
      <c r="J34" s="65">
        <v>0</v>
      </c>
      <c r="K34" s="65">
        <v>0</v>
      </c>
      <c r="L34" s="65">
        <v>0</v>
      </c>
      <c r="M34" s="65">
        <v>308</v>
      </c>
      <c r="N34" s="65">
        <v>188904</v>
      </c>
      <c r="O34" s="65">
        <v>0</v>
      </c>
      <c r="P34" s="65">
        <v>0</v>
      </c>
      <c r="Q34" s="97">
        <v>201590</v>
      </c>
      <c r="R34" s="103"/>
    </row>
    <row r="35" spans="2:20" ht="21"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20"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20" ht="21" customHeight="1" x14ac:dyDescent="0.3">
      <c r="B37" s="94" t="s">
        <v>212</v>
      </c>
      <c r="C37" s="65">
        <v>0</v>
      </c>
      <c r="D37" s="65">
        <v>0</v>
      </c>
      <c r="E37" s="65">
        <v>0</v>
      </c>
      <c r="F37" s="65">
        <v>0</v>
      </c>
      <c r="G37" s="65">
        <v>0</v>
      </c>
      <c r="H37" s="65">
        <v>0</v>
      </c>
      <c r="I37" s="65">
        <v>0</v>
      </c>
      <c r="J37" s="65">
        <v>0</v>
      </c>
      <c r="K37" s="65">
        <v>0</v>
      </c>
      <c r="L37" s="65">
        <v>0</v>
      </c>
      <c r="M37" s="65">
        <v>0</v>
      </c>
      <c r="N37" s="65">
        <v>0</v>
      </c>
      <c r="O37" s="65">
        <v>0</v>
      </c>
      <c r="P37" s="65">
        <v>0</v>
      </c>
      <c r="Q37" s="97">
        <v>0</v>
      </c>
      <c r="R37" s="103"/>
    </row>
    <row r="38" spans="2:20"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20" ht="21" customHeight="1" x14ac:dyDescent="0.3">
      <c r="B39" s="94" t="s">
        <v>39</v>
      </c>
      <c r="C39" s="65">
        <v>0</v>
      </c>
      <c r="D39" s="65">
        <v>1696</v>
      </c>
      <c r="E39" s="65">
        <v>606</v>
      </c>
      <c r="F39" s="65">
        <v>6664</v>
      </c>
      <c r="G39" s="65">
        <v>149</v>
      </c>
      <c r="H39" s="65">
        <v>0</v>
      </c>
      <c r="I39" s="65">
        <v>49</v>
      </c>
      <c r="J39" s="65">
        <v>0</v>
      </c>
      <c r="K39" s="65">
        <v>0</v>
      </c>
      <c r="L39" s="65">
        <v>1131</v>
      </c>
      <c r="M39" s="65">
        <v>463</v>
      </c>
      <c r="N39" s="65">
        <v>0</v>
      </c>
      <c r="O39" s="65">
        <v>0</v>
      </c>
      <c r="P39" s="65">
        <v>0</v>
      </c>
      <c r="Q39" s="97">
        <v>10757</v>
      </c>
      <c r="R39" s="103"/>
    </row>
    <row r="40" spans="2:20" ht="21" customHeight="1" x14ac:dyDescent="0.3">
      <c r="B40" s="94" t="s">
        <v>40</v>
      </c>
      <c r="C40" s="65">
        <v>0</v>
      </c>
      <c r="D40" s="65">
        <v>0</v>
      </c>
      <c r="E40" s="65">
        <v>0</v>
      </c>
      <c r="F40" s="65">
        <v>0</v>
      </c>
      <c r="G40" s="65">
        <v>0</v>
      </c>
      <c r="H40" s="65">
        <v>0</v>
      </c>
      <c r="I40" s="65">
        <v>0</v>
      </c>
      <c r="J40" s="65">
        <v>0</v>
      </c>
      <c r="K40" s="65">
        <v>0</v>
      </c>
      <c r="L40" s="65">
        <v>0</v>
      </c>
      <c r="M40" s="65">
        <v>0</v>
      </c>
      <c r="N40" s="65">
        <v>0</v>
      </c>
      <c r="O40" s="65">
        <v>0</v>
      </c>
      <c r="P40" s="65">
        <v>0</v>
      </c>
      <c r="Q40" s="97">
        <v>0</v>
      </c>
      <c r="R40" s="103"/>
    </row>
    <row r="41" spans="2:20" ht="21" customHeight="1" x14ac:dyDescent="0.3">
      <c r="B41" s="94" t="s">
        <v>41</v>
      </c>
      <c r="C41" s="65">
        <v>0</v>
      </c>
      <c r="D41" s="65">
        <v>297</v>
      </c>
      <c r="E41" s="65">
        <v>0</v>
      </c>
      <c r="F41" s="65">
        <v>20353</v>
      </c>
      <c r="G41" s="65">
        <v>449</v>
      </c>
      <c r="H41" s="65">
        <v>6309</v>
      </c>
      <c r="I41" s="65">
        <v>0</v>
      </c>
      <c r="J41" s="65">
        <v>0</v>
      </c>
      <c r="K41" s="65">
        <v>0</v>
      </c>
      <c r="L41" s="65">
        <v>3773</v>
      </c>
      <c r="M41" s="65">
        <v>-134</v>
      </c>
      <c r="N41" s="65">
        <v>807</v>
      </c>
      <c r="O41" s="65">
        <v>0</v>
      </c>
      <c r="P41" s="65">
        <v>0</v>
      </c>
      <c r="Q41" s="97">
        <v>31854</v>
      </c>
      <c r="R41" s="103"/>
    </row>
    <row r="42" spans="2:20" ht="21" customHeight="1" x14ac:dyDescent="0.3">
      <c r="B42" s="94" t="s">
        <v>42</v>
      </c>
      <c r="C42" s="65">
        <v>118</v>
      </c>
      <c r="D42" s="65">
        <v>194</v>
      </c>
      <c r="E42" s="65">
        <v>31</v>
      </c>
      <c r="F42" s="65">
        <v>0</v>
      </c>
      <c r="G42" s="65">
        <v>63</v>
      </c>
      <c r="H42" s="65">
        <v>33</v>
      </c>
      <c r="I42" s="65">
        <v>0</v>
      </c>
      <c r="J42" s="65">
        <v>0</v>
      </c>
      <c r="K42" s="65">
        <v>0</v>
      </c>
      <c r="L42" s="65">
        <v>0</v>
      </c>
      <c r="M42" s="65">
        <v>0</v>
      </c>
      <c r="N42" s="65">
        <v>0</v>
      </c>
      <c r="O42" s="65">
        <v>0</v>
      </c>
      <c r="P42" s="65">
        <v>0</v>
      </c>
      <c r="Q42" s="97">
        <v>439</v>
      </c>
      <c r="R42" s="103"/>
    </row>
    <row r="43" spans="2:20" ht="21" customHeight="1" x14ac:dyDescent="0.3">
      <c r="B43" s="94" t="s">
        <v>43</v>
      </c>
      <c r="C43" s="65">
        <v>1236</v>
      </c>
      <c r="D43" s="65">
        <v>6807</v>
      </c>
      <c r="E43" s="65">
        <v>0</v>
      </c>
      <c r="F43" s="65">
        <v>110319</v>
      </c>
      <c r="G43" s="65">
        <v>955</v>
      </c>
      <c r="H43" s="65">
        <v>0</v>
      </c>
      <c r="I43" s="65">
        <v>0</v>
      </c>
      <c r="J43" s="65">
        <v>0</v>
      </c>
      <c r="K43" s="65">
        <v>0</v>
      </c>
      <c r="L43" s="65">
        <v>3543</v>
      </c>
      <c r="M43" s="65">
        <v>219</v>
      </c>
      <c r="N43" s="65">
        <v>3813</v>
      </c>
      <c r="O43" s="65">
        <v>0</v>
      </c>
      <c r="P43" s="65">
        <v>57813</v>
      </c>
      <c r="Q43" s="97">
        <v>184704</v>
      </c>
      <c r="R43" s="103"/>
    </row>
    <row r="44" spans="2:20" ht="21"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20" ht="21" customHeight="1" x14ac:dyDescent="0.3">
      <c r="B45" s="95" t="s">
        <v>45</v>
      </c>
      <c r="C45" s="96">
        <f>SUM(C7:C44)</f>
        <v>6336</v>
      </c>
      <c r="D45" s="96">
        <f t="shared" ref="D45:P45" si="0">SUM(D7:D44)</f>
        <v>202972</v>
      </c>
      <c r="E45" s="96">
        <f t="shared" si="0"/>
        <v>14</v>
      </c>
      <c r="F45" s="96">
        <f t="shared" si="0"/>
        <v>708234</v>
      </c>
      <c r="G45" s="96">
        <f t="shared" si="0"/>
        <v>54373</v>
      </c>
      <c r="H45" s="96">
        <f t="shared" si="0"/>
        <v>166300</v>
      </c>
      <c r="I45" s="96">
        <f t="shared" si="0"/>
        <v>5818</v>
      </c>
      <c r="J45" s="96">
        <f t="shared" si="0"/>
        <v>3777</v>
      </c>
      <c r="K45" s="96">
        <f t="shared" si="0"/>
        <v>0</v>
      </c>
      <c r="L45" s="96">
        <f t="shared" si="0"/>
        <v>153062</v>
      </c>
      <c r="M45" s="96">
        <f t="shared" si="0"/>
        <v>60982</v>
      </c>
      <c r="N45" s="96">
        <f t="shared" si="0"/>
        <v>1442199</v>
      </c>
      <c r="O45" s="96">
        <f t="shared" si="0"/>
        <v>0</v>
      </c>
      <c r="P45" s="96">
        <f t="shared" si="0"/>
        <v>166641</v>
      </c>
      <c r="Q45" s="96">
        <f>SUM(Q7:Q44)</f>
        <v>2970704</v>
      </c>
      <c r="R45" s="103"/>
      <c r="T45" s="3"/>
    </row>
    <row r="46" spans="2:20" ht="21" customHeight="1" x14ac:dyDescent="0.3">
      <c r="B46" s="312" t="s">
        <v>46</v>
      </c>
      <c r="C46" s="312"/>
      <c r="D46" s="312"/>
      <c r="E46" s="312"/>
      <c r="F46" s="312"/>
      <c r="G46" s="312"/>
      <c r="H46" s="312"/>
      <c r="I46" s="312"/>
      <c r="J46" s="312"/>
      <c r="K46" s="312"/>
      <c r="L46" s="312"/>
      <c r="M46" s="312"/>
      <c r="N46" s="312"/>
      <c r="O46" s="312"/>
      <c r="P46" s="312"/>
      <c r="Q46" s="312"/>
      <c r="R46" s="104"/>
    </row>
    <row r="47" spans="2:20" ht="21" customHeight="1" x14ac:dyDescent="0.3">
      <c r="B47" s="94" t="s">
        <v>47</v>
      </c>
      <c r="C47" s="65">
        <v>0</v>
      </c>
      <c r="D47" s="65">
        <v>0</v>
      </c>
      <c r="E47" s="65">
        <v>0</v>
      </c>
      <c r="F47" s="65">
        <v>0</v>
      </c>
      <c r="G47" s="65">
        <v>0</v>
      </c>
      <c r="H47" s="65">
        <v>0</v>
      </c>
      <c r="I47" s="65">
        <v>0</v>
      </c>
      <c r="J47" s="65">
        <v>0</v>
      </c>
      <c r="K47" s="65">
        <v>0</v>
      </c>
      <c r="L47" s="65">
        <v>0</v>
      </c>
      <c r="M47" s="65">
        <v>0</v>
      </c>
      <c r="N47" s="65">
        <v>0</v>
      </c>
      <c r="O47" s="65">
        <v>0</v>
      </c>
      <c r="P47" s="65">
        <v>0</v>
      </c>
      <c r="Q47" s="65">
        <v>0</v>
      </c>
      <c r="R47" s="103"/>
    </row>
    <row r="48" spans="2:20" ht="21" customHeight="1" x14ac:dyDescent="0.3">
      <c r="B48" s="94" t="s">
        <v>64</v>
      </c>
      <c r="C48" s="65">
        <v>-4639</v>
      </c>
      <c r="D48" s="65">
        <v>195324</v>
      </c>
      <c r="E48" s="65">
        <v>0</v>
      </c>
      <c r="F48" s="65">
        <v>1111611</v>
      </c>
      <c r="G48" s="65">
        <v>14014</v>
      </c>
      <c r="H48" s="65">
        <v>201331</v>
      </c>
      <c r="I48" s="65">
        <v>0</v>
      </c>
      <c r="J48" s="65">
        <v>223295</v>
      </c>
      <c r="K48" s="65">
        <v>0</v>
      </c>
      <c r="L48" s="65">
        <v>57912</v>
      </c>
      <c r="M48" s="65">
        <v>0</v>
      </c>
      <c r="N48" s="65">
        <v>0</v>
      </c>
      <c r="O48" s="65">
        <v>550380</v>
      </c>
      <c r="P48" s="65">
        <v>293120</v>
      </c>
      <c r="Q48" s="97">
        <v>2642349</v>
      </c>
      <c r="R48" s="103"/>
    </row>
    <row r="49" spans="2:19" ht="21" customHeight="1" x14ac:dyDescent="0.3">
      <c r="B49" s="5" t="s">
        <v>250</v>
      </c>
      <c r="C49" s="65">
        <v>5590</v>
      </c>
      <c r="D49" s="65">
        <v>51852</v>
      </c>
      <c r="E49" s="65">
        <v>45962</v>
      </c>
      <c r="F49" s="65">
        <v>337053</v>
      </c>
      <c r="G49" s="65">
        <v>28320</v>
      </c>
      <c r="H49" s="65">
        <v>55129</v>
      </c>
      <c r="I49" s="65">
        <v>21622</v>
      </c>
      <c r="J49" s="65">
        <v>23424</v>
      </c>
      <c r="K49" s="65">
        <v>0</v>
      </c>
      <c r="L49" s="65">
        <v>30654</v>
      </c>
      <c r="M49" s="65">
        <v>33898</v>
      </c>
      <c r="N49" s="65">
        <v>7082</v>
      </c>
      <c r="O49" s="65">
        <v>79440</v>
      </c>
      <c r="P49" s="65">
        <v>44833</v>
      </c>
      <c r="Q49" s="97">
        <v>764859</v>
      </c>
      <c r="R49" s="103"/>
    </row>
    <row r="50" spans="2:19" ht="21" customHeight="1" x14ac:dyDescent="0.3">
      <c r="B50" s="94" t="s">
        <v>48</v>
      </c>
      <c r="C50" s="65">
        <v>53373</v>
      </c>
      <c r="D50" s="65">
        <v>775136</v>
      </c>
      <c r="E50" s="65">
        <v>2115658</v>
      </c>
      <c r="F50" s="65">
        <v>277145</v>
      </c>
      <c r="G50" s="65">
        <v>89788</v>
      </c>
      <c r="H50" s="65">
        <v>477834</v>
      </c>
      <c r="I50" s="65">
        <v>60392</v>
      </c>
      <c r="J50" s="65">
        <v>351290</v>
      </c>
      <c r="K50" s="65">
        <v>0</v>
      </c>
      <c r="L50" s="65">
        <v>483363</v>
      </c>
      <c r="M50" s="65">
        <v>23658</v>
      </c>
      <c r="N50" s="65">
        <v>22888</v>
      </c>
      <c r="O50" s="65">
        <v>1851953</v>
      </c>
      <c r="P50" s="65">
        <v>3736976</v>
      </c>
      <c r="Q50" s="97">
        <v>10319452</v>
      </c>
      <c r="R50" s="103"/>
    </row>
    <row r="51" spans="2:19" ht="21" customHeight="1" x14ac:dyDescent="0.3">
      <c r="B51" s="94" t="s">
        <v>251</v>
      </c>
      <c r="C51" s="65">
        <v>35619</v>
      </c>
      <c r="D51" s="65">
        <v>143703</v>
      </c>
      <c r="E51" s="65">
        <v>200</v>
      </c>
      <c r="F51" s="65">
        <v>595463</v>
      </c>
      <c r="G51" s="65">
        <v>91381</v>
      </c>
      <c r="H51" s="65">
        <v>55042</v>
      </c>
      <c r="I51" s="65">
        <v>10529</v>
      </c>
      <c r="J51" s="65">
        <v>20677</v>
      </c>
      <c r="K51" s="65">
        <v>0</v>
      </c>
      <c r="L51" s="65">
        <v>186169</v>
      </c>
      <c r="M51" s="65">
        <v>7380</v>
      </c>
      <c r="N51" s="65">
        <v>16395</v>
      </c>
      <c r="O51" s="65">
        <v>5326</v>
      </c>
      <c r="P51" s="65">
        <v>47924</v>
      </c>
      <c r="Q51" s="97">
        <v>1215808</v>
      </c>
      <c r="R51" s="103"/>
    </row>
    <row r="52" spans="2:19" ht="21" customHeight="1" x14ac:dyDescent="0.3">
      <c r="B52" s="95" t="s">
        <v>45</v>
      </c>
      <c r="C52" s="96">
        <f t="shared" ref="C52:Q52" si="1">SUM(C47:C51)</f>
        <v>89943</v>
      </c>
      <c r="D52" s="96">
        <f t="shared" si="1"/>
        <v>1166015</v>
      </c>
      <c r="E52" s="96">
        <f t="shared" si="1"/>
        <v>2161820</v>
      </c>
      <c r="F52" s="96">
        <f t="shared" si="1"/>
        <v>2321272</v>
      </c>
      <c r="G52" s="96">
        <f t="shared" si="1"/>
        <v>223503</v>
      </c>
      <c r="H52" s="96">
        <f t="shared" si="1"/>
        <v>789336</v>
      </c>
      <c r="I52" s="96">
        <f t="shared" si="1"/>
        <v>92543</v>
      </c>
      <c r="J52" s="96">
        <f t="shared" si="1"/>
        <v>618686</v>
      </c>
      <c r="K52" s="96">
        <f t="shared" si="1"/>
        <v>0</v>
      </c>
      <c r="L52" s="96">
        <f t="shared" si="1"/>
        <v>758098</v>
      </c>
      <c r="M52" s="96">
        <f t="shared" si="1"/>
        <v>64936</v>
      </c>
      <c r="N52" s="96">
        <f t="shared" si="1"/>
        <v>46365</v>
      </c>
      <c r="O52" s="96">
        <f t="shared" si="1"/>
        <v>2487099</v>
      </c>
      <c r="P52" s="96">
        <f t="shared" si="1"/>
        <v>4122853</v>
      </c>
      <c r="Q52" s="96">
        <f t="shared" si="1"/>
        <v>14942468</v>
      </c>
      <c r="R52" s="103"/>
    </row>
    <row r="53" spans="2:19" ht="20.25" customHeight="1" x14ac:dyDescent="0.3">
      <c r="B53" s="313" t="s">
        <v>50</v>
      </c>
      <c r="C53" s="313"/>
      <c r="D53" s="313"/>
      <c r="E53" s="313"/>
      <c r="F53" s="313"/>
      <c r="G53" s="313"/>
      <c r="H53" s="313"/>
      <c r="I53" s="313"/>
      <c r="J53" s="313"/>
      <c r="K53" s="313"/>
      <c r="L53" s="313"/>
      <c r="M53" s="313"/>
      <c r="N53" s="313"/>
      <c r="O53" s="313"/>
      <c r="P53" s="313"/>
      <c r="Q53" s="313"/>
      <c r="R53" s="105"/>
      <c r="S53" s="3"/>
    </row>
    <row r="54" spans="2:19" x14ac:dyDescent="0.3">
      <c r="Q54" s="3"/>
    </row>
    <row r="55" spans="2:19" x14ac:dyDescent="0.3">
      <c r="C55" s="3">
        <f>C52+C45</f>
        <v>96279</v>
      </c>
      <c r="D55" s="3">
        <f t="shared" ref="D55:Q55" si="2">D52+D45</f>
        <v>1368987</v>
      </c>
      <c r="E55" s="3">
        <f t="shared" si="2"/>
        <v>2161834</v>
      </c>
      <c r="F55" s="3">
        <f t="shared" si="2"/>
        <v>3029506</v>
      </c>
      <c r="G55" s="3">
        <f t="shared" si="2"/>
        <v>277876</v>
      </c>
      <c r="H55" s="3">
        <f t="shared" si="2"/>
        <v>955636</v>
      </c>
      <c r="I55" s="3">
        <f t="shared" si="2"/>
        <v>98361</v>
      </c>
      <c r="J55" s="3">
        <f t="shared" si="2"/>
        <v>622463</v>
      </c>
      <c r="K55" s="3">
        <f t="shared" si="2"/>
        <v>0</v>
      </c>
      <c r="L55" s="3">
        <f t="shared" si="2"/>
        <v>911160</v>
      </c>
      <c r="M55" s="3">
        <f t="shared" si="2"/>
        <v>125918</v>
      </c>
      <c r="N55" s="3">
        <f t="shared" si="2"/>
        <v>1488564</v>
      </c>
      <c r="O55" s="3">
        <f t="shared" si="2"/>
        <v>2487099</v>
      </c>
      <c r="P55" s="3">
        <f t="shared" si="2"/>
        <v>4289494</v>
      </c>
      <c r="Q55" s="3">
        <f t="shared" si="2"/>
        <v>17913172</v>
      </c>
    </row>
  </sheetData>
  <mergeCells count="4">
    <mergeCell ref="B4:Q4"/>
    <mergeCell ref="B6:Q6"/>
    <mergeCell ref="B46:Q46"/>
    <mergeCell ref="B53:Q5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6"/>
  <sheetViews>
    <sheetView topLeftCell="A43" workbookViewId="0">
      <selection activeCell="C52" sqref="C52:P52"/>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10" t="s">
        <v>289</v>
      </c>
      <c r="C4" s="310"/>
      <c r="D4" s="310"/>
      <c r="E4" s="310"/>
      <c r="F4" s="310"/>
      <c r="G4" s="310"/>
      <c r="H4" s="310"/>
      <c r="I4" s="310"/>
      <c r="J4" s="310"/>
      <c r="K4" s="310"/>
      <c r="L4" s="310"/>
      <c r="M4" s="310"/>
      <c r="N4" s="310"/>
      <c r="O4" s="310"/>
      <c r="P4" s="310"/>
      <c r="Q4" s="310"/>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11" t="s">
        <v>16</v>
      </c>
      <c r="C6" s="311"/>
      <c r="D6" s="311"/>
      <c r="E6" s="311"/>
      <c r="F6" s="311"/>
      <c r="G6" s="311"/>
      <c r="H6" s="311"/>
      <c r="I6" s="311"/>
      <c r="J6" s="311"/>
      <c r="K6" s="311"/>
      <c r="L6" s="311"/>
      <c r="M6" s="311"/>
      <c r="N6" s="311"/>
      <c r="O6" s="311"/>
      <c r="P6" s="311"/>
      <c r="Q6" s="311"/>
      <c r="R6" s="102"/>
    </row>
    <row r="7" spans="2:18" ht="18.75" customHeight="1" x14ac:dyDescent="0.3">
      <c r="B7" s="94" t="s">
        <v>17</v>
      </c>
      <c r="C7" s="65">
        <v>0</v>
      </c>
      <c r="D7" s="65">
        <v>74</v>
      </c>
      <c r="E7" s="65">
        <v>232</v>
      </c>
      <c r="F7" s="65">
        <v>1975</v>
      </c>
      <c r="G7" s="65">
        <v>8310</v>
      </c>
      <c r="H7" s="65">
        <v>561</v>
      </c>
      <c r="I7" s="65">
        <v>0</v>
      </c>
      <c r="J7" s="65">
        <v>0</v>
      </c>
      <c r="K7" s="65">
        <v>0</v>
      </c>
      <c r="L7" s="65">
        <v>24369</v>
      </c>
      <c r="M7" s="65">
        <v>3120</v>
      </c>
      <c r="N7" s="65">
        <v>32918</v>
      </c>
      <c r="O7" s="65">
        <v>3695326</v>
      </c>
      <c r="P7" s="65">
        <v>4142</v>
      </c>
      <c r="Q7" s="97">
        <v>3771027</v>
      </c>
      <c r="R7" s="103"/>
    </row>
    <row r="8" spans="2:18" ht="21" customHeight="1" x14ac:dyDescent="0.3">
      <c r="B8" s="94" t="s">
        <v>18</v>
      </c>
      <c r="C8" s="65">
        <v>0</v>
      </c>
      <c r="D8" s="65">
        <v>9042</v>
      </c>
      <c r="E8" s="65">
        <v>790</v>
      </c>
      <c r="F8" s="65">
        <v>49616</v>
      </c>
      <c r="G8" s="65">
        <v>2341</v>
      </c>
      <c r="H8" s="65">
        <v>1108</v>
      </c>
      <c r="I8" s="65">
        <v>263808</v>
      </c>
      <c r="J8" s="65">
        <v>179594</v>
      </c>
      <c r="K8" s="65">
        <v>101301</v>
      </c>
      <c r="L8" s="65">
        <v>10998</v>
      </c>
      <c r="M8" s="65">
        <v>6299</v>
      </c>
      <c r="N8" s="65">
        <v>20540</v>
      </c>
      <c r="O8" s="65">
        <v>0</v>
      </c>
      <c r="P8" s="65">
        <v>30623</v>
      </c>
      <c r="Q8" s="97">
        <v>676060</v>
      </c>
      <c r="R8" s="103"/>
    </row>
    <row r="9" spans="2:18" ht="21" customHeight="1" x14ac:dyDescent="0.3">
      <c r="B9" s="94" t="s">
        <v>19</v>
      </c>
      <c r="C9" s="65">
        <v>0</v>
      </c>
      <c r="D9" s="65">
        <v>502</v>
      </c>
      <c r="E9" s="65">
        <v>15933</v>
      </c>
      <c r="F9" s="65">
        <v>94048</v>
      </c>
      <c r="G9" s="65">
        <v>173561</v>
      </c>
      <c r="H9" s="65">
        <v>398</v>
      </c>
      <c r="I9" s="65">
        <v>144427</v>
      </c>
      <c r="J9" s="65">
        <v>25981</v>
      </c>
      <c r="K9" s="65">
        <v>0</v>
      </c>
      <c r="L9" s="65">
        <v>21878</v>
      </c>
      <c r="M9" s="65">
        <v>78441</v>
      </c>
      <c r="N9" s="65">
        <v>33718</v>
      </c>
      <c r="O9" s="65">
        <v>0</v>
      </c>
      <c r="P9" s="65">
        <v>0</v>
      </c>
      <c r="Q9" s="97">
        <v>588888</v>
      </c>
      <c r="R9" s="103"/>
    </row>
    <row r="10" spans="2:18" ht="21" customHeight="1" x14ac:dyDescent="0.3">
      <c r="B10" s="94" t="s">
        <v>142</v>
      </c>
      <c r="C10" s="65">
        <v>115</v>
      </c>
      <c r="D10" s="65">
        <v>5056</v>
      </c>
      <c r="E10" s="65">
        <v>2784</v>
      </c>
      <c r="F10" s="65">
        <v>53484</v>
      </c>
      <c r="G10" s="65">
        <v>8632</v>
      </c>
      <c r="H10" s="65">
        <v>37549</v>
      </c>
      <c r="I10" s="65">
        <v>170473</v>
      </c>
      <c r="J10" s="65">
        <v>142351</v>
      </c>
      <c r="K10" s="65">
        <v>0</v>
      </c>
      <c r="L10" s="65">
        <v>1899</v>
      </c>
      <c r="M10" s="65">
        <v>1774</v>
      </c>
      <c r="N10" s="65">
        <v>73467</v>
      </c>
      <c r="O10" s="65">
        <v>12614</v>
      </c>
      <c r="P10" s="65">
        <v>136</v>
      </c>
      <c r="Q10" s="97">
        <v>510333</v>
      </c>
      <c r="R10" s="103"/>
    </row>
    <row r="11" spans="2:18" ht="21" customHeight="1" x14ac:dyDescent="0.3">
      <c r="B11" s="94" t="s">
        <v>20</v>
      </c>
      <c r="C11" s="65">
        <v>195</v>
      </c>
      <c r="D11" s="65">
        <v>63302</v>
      </c>
      <c r="E11" s="65">
        <v>51810</v>
      </c>
      <c r="F11" s="65">
        <v>220980</v>
      </c>
      <c r="G11" s="65">
        <v>63326</v>
      </c>
      <c r="H11" s="65">
        <v>121007</v>
      </c>
      <c r="I11" s="65">
        <v>1079879</v>
      </c>
      <c r="J11" s="65">
        <v>1004388</v>
      </c>
      <c r="K11" s="65">
        <v>0</v>
      </c>
      <c r="L11" s="65">
        <v>111793</v>
      </c>
      <c r="M11" s="65">
        <v>147030</v>
      </c>
      <c r="N11" s="65">
        <v>480676</v>
      </c>
      <c r="O11" s="65">
        <v>1983958</v>
      </c>
      <c r="P11" s="65">
        <v>122312</v>
      </c>
      <c r="Q11" s="97">
        <v>5450656</v>
      </c>
      <c r="R11" s="103"/>
    </row>
    <row r="12" spans="2:18" ht="21" customHeight="1" x14ac:dyDescent="0.3">
      <c r="B12" s="94" t="s">
        <v>137</v>
      </c>
      <c r="C12" s="65">
        <v>0</v>
      </c>
      <c r="D12" s="65">
        <v>37521</v>
      </c>
      <c r="E12" s="65">
        <v>64645</v>
      </c>
      <c r="F12" s="65">
        <v>218913</v>
      </c>
      <c r="G12" s="65">
        <v>83907</v>
      </c>
      <c r="H12" s="65">
        <v>80044</v>
      </c>
      <c r="I12" s="65">
        <v>962426</v>
      </c>
      <c r="J12" s="65">
        <v>757033</v>
      </c>
      <c r="K12" s="65">
        <v>0</v>
      </c>
      <c r="L12" s="65">
        <v>472329</v>
      </c>
      <c r="M12" s="65">
        <v>162805</v>
      </c>
      <c r="N12" s="65">
        <v>324735</v>
      </c>
      <c r="O12" s="65">
        <v>1780719</v>
      </c>
      <c r="P12" s="65">
        <v>826960</v>
      </c>
      <c r="Q12" s="97">
        <v>5772037</v>
      </c>
      <c r="R12" s="103"/>
    </row>
    <row r="13" spans="2:18" ht="21" customHeight="1" x14ac:dyDescent="0.3">
      <c r="B13" s="94" t="s">
        <v>21</v>
      </c>
      <c r="C13" s="65">
        <v>0</v>
      </c>
      <c r="D13" s="65">
        <v>46286</v>
      </c>
      <c r="E13" s="65">
        <v>68169</v>
      </c>
      <c r="F13" s="65">
        <v>142680</v>
      </c>
      <c r="G13" s="65">
        <v>53778</v>
      </c>
      <c r="H13" s="65">
        <v>47969</v>
      </c>
      <c r="I13" s="65">
        <v>1388389</v>
      </c>
      <c r="J13" s="65">
        <v>1301319</v>
      </c>
      <c r="K13" s="65">
        <v>0</v>
      </c>
      <c r="L13" s="65">
        <v>93537</v>
      </c>
      <c r="M13" s="65">
        <v>182161</v>
      </c>
      <c r="N13" s="65">
        <v>563281</v>
      </c>
      <c r="O13" s="65">
        <v>3528307</v>
      </c>
      <c r="P13" s="65">
        <v>9375</v>
      </c>
      <c r="Q13" s="97">
        <v>7425250</v>
      </c>
      <c r="R13" s="103"/>
    </row>
    <row r="14" spans="2:18" ht="21" customHeight="1" x14ac:dyDescent="0.3">
      <c r="B14" s="94" t="s">
        <v>22</v>
      </c>
      <c r="C14" s="65">
        <v>0</v>
      </c>
      <c r="D14" s="65">
        <v>18010</v>
      </c>
      <c r="E14" s="65">
        <v>5958</v>
      </c>
      <c r="F14" s="65">
        <v>45188</v>
      </c>
      <c r="G14" s="65">
        <v>7669</v>
      </c>
      <c r="H14" s="65">
        <v>43546</v>
      </c>
      <c r="I14" s="65">
        <v>195409</v>
      </c>
      <c r="J14" s="65">
        <v>130863</v>
      </c>
      <c r="K14" s="65">
        <v>0</v>
      </c>
      <c r="L14" s="65">
        <v>27775</v>
      </c>
      <c r="M14" s="65">
        <v>17802</v>
      </c>
      <c r="N14" s="65">
        <v>51988</v>
      </c>
      <c r="O14" s="65">
        <v>0</v>
      </c>
      <c r="P14" s="65">
        <v>3395</v>
      </c>
      <c r="Q14" s="97">
        <v>547602</v>
      </c>
      <c r="R14" s="103"/>
    </row>
    <row r="15" spans="2:18" ht="21" customHeight="1" x14ac:dyDescent="0.3">
      <c r="B15" s="94" t="s">
        <v>23</v>
      </c>
      <c r="C15" s="65">
        <v>0</v>
      </c>
      <c r="D15" s="65">
        <v>0</v>
      </c>
      <c r="E15" s="65">
        <v>0</v>
      </c>
      <c r="F15" s="65">
        <v>0</v>
      </c>
      <c r="G15" s="65">
        <v>0</v>
      </c>
      <c r="H15" s="65">
        <v>0</v>
      </c>
      <c r="I15" s="65">
        <v>194307</v>
      </c>
      <c r="J15" s="65">
        <v>99190</v>
      </c>
      <c r="K15" s="65">
        <v>2207686</v>
      </c>
      <c r="L15" s="65">
        <v>0</v>
      </c>
      <c r="M15" s="65">
        <v>0</v>
      </c>
      <c r="N15" s="65">
        <v>0</v>
      </c>
      <c r="O15" s="65">
        <v>0</v>
      </c>
      <c r="P15" s="65">
        <v>0</v>
      </c>
      <c r="Q15" s="97">
        <v>2501184</v>
      </c>
      <c r="R15" s="103"/>
    </row>
    <row r="16" spans="2:18" ht="21" customHeight="1" x14ac:dyDescent="0.3">
      <c r="B16" s="94" t="s">
        <v>24</v>
      </c>
      <c r="C16" s="65">
        <v>3</v>
      </c>
      <c r="D16" s="65">
        <v>8232</v>
      </c>
      <c r="E16" s="65">
        <v>9437</v>
      </c>
      <c r="F16" s="65">
        <v>30480</v>
      </c>
      <c r="G16" s="65">
        <v>9434</v>
      </c>
      <c r="H16" s="65">
        <v>108848</v>
      </c>
      <c r="I16" s="65">
        <v>414335</v>
      </c>
      <c r="J16" s="65">
        <v>321531</v>
      </c>
      <c r="K16" s="65">
        <v>11478</v>
      </c>
      <c r="L16" s="65">
        <v>5667</v>
      </c>
      <c r="M16" s="65">
        <v>22789</v>
      </c>
      <c r="N16" s="65">
        <v>297443</v>
      </c>
      <c r="O16" s="65">
        <v>0</v>
      </c>
      <c r="P16" s="65">
        <v>377</v>
      </c>
      <c r="Q16" s="97">
        <v>1240054</v>
      </c>
      <c r="R16" s="103"/>
    </row>
    <row r="17" spans="2:18" ht="21" customHeight="1" x14ac:dyDescent="0.3">
      <c r="B17" s="94" t="s">
        <v>25</v>
      </c>
      <c r="C17" s="65">
        <v>0</v>
      </c>
      <c r="D17" s="65">
        <v>10201</v>
      </c>
      <c r="E17" s="65">
        <v>15618</v>
      </c>
      <c r="F17" s="65">
        <v>95290</v>
      </c>
      <c r="G17" s="65">
        <v>27744</v>
      </c>
      <c r="H17" s="65">
        <v>26870</v>
      </c>
      <c r="I17" s="65">
        <v>659467</v>
      </c>
      <c r="J17" s="65">
        <v>543756</v>
      </c>
      <c r="K17" s="65">
        <v>0</v>
      </c>
      <c r="L17" s="65">
        <v>864</v>
      </c>
      <c r="M17" s="65">
        <v>43756</v>
      </c>
      <c r="N17" s="65">
        <v>62620</v>
      </c>
      <c r="O17" s="65">
        <v>557263</v>
      </c>
      <c r="P17" s="65">
        <v>-34770</v>
      </c>
      <c r="Q17" s="97">
        <v>2008679</v>
      </c>
      <c r="R17" s="103"/>
    </row>
    <row r="18" spans="2:18" ht="21" customHeight="1" x14ac:dyDescent="0.3">
      <c r="B18" s="94" t="s">
        <v>26</v>
      </c>
      <c r="C18" s="65">
        <v>1517</v>
      </c>
      <c r="D18" s="65">
        <v>77417</v>
      </c>
      <c r="E18" s="65">
        <v>63857</v>
      </c>
      <c r="F18" s="65">
        <v>308624</v>
      </c>
      <c r="G18" s="65">
        <v>66608</v>
      </c>
      <c r="H18" s="65">
        <v>152727</v>
      </c>
      <c r="I18" s="65">
        <v>964772</v>
      </c>
      <c r="J18" s="65">
        <v>811151</v>
      </c>
      <c r="K18" s="65">
        <v>240067</v>
      </c>
      <c r="L18" s="65">
        <v>50372</v>
      </c>
      <c r="M18" s="65">
        <v>339403</v>
      </c>
      <c r="N18" s="65">
        <v>599983</v>
      </c>
      <c r="O18" s="65">
        <v>712186</v>
      </c>
      <c r="P18" s="65">
        <v>49596</v>
      </c>
      <c r="Q18" s="97">
        <v>4438280</v>
      </c>
      <c r="R18" s="103"/>
    </row>
    <row r="19" spans="2:18" ht="21" customHeight="1" x14ac:dyDescent="0.3">
      <c r="B19" s="94" t="s">
        <v>27</v>
      </c>
      <c r="C19" s="65">
        <v>233</v>
      </c>
      <c r="D19" s="65">
        <v>39906</v>
      </c>
      <c r="E19" s="65">
        <v>40788</v>
      </c>
      <c r="F19" s="65">
        <v>116041</v>
      </c>
      <c r="G19" s="65">
        <v>46583</v>
      </c>
      <c r="H19" s="65">
        <v>113531</v>
      </c>
      <c r="I19" s="65">
        <v>1060360</v>
      </c>
      <c r="J19" s="65">
        <v>870915</v>
      </c>
      <c r="K19" s="65">
        <v>0</v>
      </c>
      <c r="L19" s="65">
        <v>19453</v>
      </c>
      <c r="M19" s="65">
        <v>130059</v>
      </c>
      <c r="N19" s="65">
        <v>321076</v>
      </c>
      <c r="O19" s="65">
        <v>0</v>
      </c>
      <c r="P19" s="65">
        <v>40784</v>
      </c>
      <c r="Q19" s="97">
        <v>2799730</v>
      </c>
      <c r="R19" s="103"/>
    </row>
    <row r="20" spans="2:18" ht="21" customHeight="1" x14ac:dyDescent="0.3">
      <c r="B20" s="94" t="s">
        <v>28</v>
      </c>
      <c r="C20" s="65">
        <v>1404</v>
      </c>
      <c r="D20" s="65">
        <v>48491</v>
      </c>
      <c r="E20" s="65">
        <v>108934</v>
      </c>
      <c r="F20" s="65">
        <v>135398</v>
      </c>
      <c r="G20" s="65">
        <v>136059</v>
      </c>
      <c r="H20" s="65">
        <v>89409</v>
      </c>
      <c r="I20" s="65">
        <v>698270</v>
      </c>
      <c r="J20" s="65">
        <v>403015</v>
      </c>
      <c r="K20" s="65">
        <v>28835</v>
      </c>
      <c r="L20" s="65">
        <v>141509</v>
      </c>
      <c r="M20" s="65">
        <v>88976</v>
      </c>
      <c r="N20" s="65">
        <v>324803</v>
      </c>
      <c r="O20" s="65">
        <v>773864</v>
      </c>
      <c r="P20" s="65">
        <v>88466</v>
      </c>
      <c r="Q20" s="97">
        <v>3067434</v>
      </c>
      <c r="R20" s="103"/>
    </row>
    <row r="21" spans="2:18" ht="21" customHeight="1" x14ac:dyDescent="0.3">
      <c r="B21" s="94" t="s">
        <v>29</v>
      </c>
      <c r="C21" s="65">
        <v>1332</v>
      </c>
      <c r="D21" s="65">
        <v>54365</v>
      </c>
      <c r="E21" s="65">
        <v>70736</v>
      </c>
      <c r="F21" s="65">
        <v>153137</v>
      </c>
      <c r="G21" s="65">
        <v>37612</v>
      </c>
      <c r="H21" s="65">
        <v>97521</v>
      </c>
      <c r="I21" s="65">
        <v>1064488</v>
      </c>
      <c r="J21" s="65">
        <v>469896</v>
      </c>
      <c r="K21" s="65">
        <v>0</v>
      </c>
      <c r="L21" s="65">
        <v>66820</v>
      </c>
      <c r="M21" s="65">
        <v>160764</v>
      </c>
      <c r="N21" s="65">
        <v>342044</v>
      </c>
      <c r="O21" s="65">
        <v>83842</v>
      </c>
      <c r="P21" s="65">
        <v>15147</v>
      </c>
      <c r="Q21" s="97">
        <v>2617705</v>
      </c>
      <c r="R21" s="103"/>
    </row>
    <row r="22" spans="2:18" ht="21" customHeight="1" x14ac:dyDescent="0.3">
      <c r="B22" s="94" t="s">
        <v>30</v>
      </c>
      <c r="C22" s="65">
        <v>0</v>
      </c>
      <c r="D22" s="65">
        <v>55647</v>
      </c>
      <c r="E22" s="65">
        <v>24562</v>
      </c>
      <c r="F22" s="65">
        <v>87964</v>
      </c>
      <c r="G22" s="65">
        <v>13704</v>
      </c>
      <c r="H22" s="65">
        <v>74857</v>
      </c>
      <c r="I22" s="65">
        <v>271866</v>
      </c>
      <c r="J22" s="65">
        <v>178190</v>
      </c>
      <c r="K22" s="65">
        <v>4274</v>
      </c>
      <c r="L22" s="65">
        <v>5734</v>
      </c>
      <c r="M22" s="65">
        <v>37125</v>
      </c>
      <c r="N22" s="65">
        <v>300660</v>
      </c>
      <c r="O22" s="65">
        <v>0</v>
      </c>
      <c r="P22" s="65">
        <v>28293</v>
      </c>
      <c r="Q22" s="97">
        <v>1082875</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258</v>
      </c>
      <c r="C24" s="65">
        <v>969</v>
      </c>
      <c r="D24" s="65">
        <v>13846</v>
      </c>
      <c r="E24" s="65">
        <v>29407</v>
      </c>
      <c r="F24" s="65">
        <v>141562</v>
      </c>
      <c r="G24" s="65">
        <v>73250</v>
      </c>
      <c r="H24" s="65">
        <v>44980</v>
      </c>
      <c r="I24" s="65">
        <v>527466</v>
      </c>
      <c r="J24" s="65">
        <v>223177</v>
      </c>
      <c r="K24" s="65">
        <v>0</v>
      </c>
      <c r="L24" s="65">
        <v>17508</v>
      </c>
      <c r="M24" s="65">
        <v>26877</v>
      </c>
      <c r="N24" s="65">
        <v>228406</v>
      </c>
      <c r="O24" s="65">
        <v>0</v>
      </c>
      <c r="P24" s="65">
        <v>27361</v>
      </c>
      <c r="Q24" s="97">
        <v>1354809</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7566969</v>
      </c>
      <c r="P25" s="65">
        <v>0</v>
      </c>
      <c r="Q25" s="97">
        <v>7566969</v>
      </c>
      <c r="R25" s="103"/>
    </row>
    <row r="26" spans="2:18" ht="21" customHeight="1" x14ac:dyDescent="0.3">
      <c r="B26" s="94" t="s">
        <v>33</v>
      </c>
      <c r="C26" s="65">
        <v>0</v>
      </c>
      <c r="D26" s="65">
        <v>22404</v>
      </c>
      <c r="E26" s="65">
        <v>32177</v>
      </c>
      <c r="F26" s="65">
        <v>71236</v>
      </c>
      <c r="G26" s="65">
        <v>13058</v>
      </c>
      <c r="H26" s="65">
        <v>176165</v>
      </c>
      <c r="I26" s="65">
        <v>312245</v>
      </c>
      <c r="J26" s="65">
        <v>495023</v>
      </c>
      <c r="K26" s="65">
        <v>0</v>
      </c>
      <c r="L26" s="65">
        <v>6348</v>
      </c>
      <c r="M26" s="65">
        <v>56273</v>
      </c>
      <c r="N26" s="65">
        <v>231870</v>
      </c>
      <c r="O26" s="65">
        <v>36810</v>
      </c>
      <c r="P26" s="65">
        <v>5344</v>
      </c>
      <c r="Q26" s="97">
        <v>1458952</v>
      </c>
      <c r="R26" s="103"/>
    </row>
    <row r="27" spans="2:18" ht="21" customHeight="1" x14ac:dyDescent="0.3">
      <c r="B27" s="94" t="s">
        <v>34</v>
      </c>
      <c r="C27" s="65">
        <v>0</v>
      </c>
      <c r="D27" s="65">
        <v>15731</v>
      </c>
      <c r="E27" s="65">
        <v>15129</v>
      </c>
      <c r="F27" s="65">
        <v>19244</v>
      </c>
      <c r="G27" s="65">
        <v>19374</v>
      </c>
      <c r="H27" s="65">
        <v>2065</v>
      </c>
      <c r="I27" s="65">
        <v>412092</v>
      </c>
      <c r="J27" s="65">
        <v>315666</v>
      </c>
      <c r="K27" s="65">
        <v>0</v>
      </c>
      <c r="L27" s="65">
        <v>5223</v>
      </c>
      <c r="M27" s="65">
        <v>24393</v>
      </c>
      <c r="N27" s="65">
        <v>55490</v>
      </c>
      <c r="O27" s="65">
        <v>0</v>
      </c>
      <c r="P27" s="65">
        <v>34966</v>
      </c>
      <c r="Q27" s="97">
        <v>919374</v>
      </c>
      <c r="R27" s="103"/>
    </row>
    <row r="28" spans="2:18" ht="21" customHeight="1" x14ac:dyDescent="0.3">
      <c r="B28" s="94" t="s">
        <v>35</v>
      </c>
      <c r="C28" s="65">
        <v>0</v>
      </c>
      <c r="D28" s="65">
        <v>44995</v>
      </c>
      <c r="E28" s="65">
        <v>6733</v>
      </c>
      <c r="F28" s="65">
        <v>50191</v>
      </c>
      <c r="G28" s="65">
        <v>95163</v>
      </c>
      <c r="H28" s="65">
        <v>3763</v>
      </c>
      <c r="I28" s="65">
        <v>399607</v>
      </c>
      <c r="J28" s="65">
        <v>1104949</v>
      </c>
      <c r="K28" s="65">
        <v>0</v>
      </c>
      <c r="L28" s="65">
        <v>16326</v>
      </c>
      <c r="M28" s="65">
        <v>12903</v>
      </c>
      <c r="N28" s="65">
        <v>231150</v>
      </c>
      <c r="O28" s="65">
        <v>2261498</v>
      </c>
      <c r="P28" s="65">
        <v>77529</v>
      </c>
      <c r="Q28" s="97">
        <v>4304806</v>
      </c>
      <c r="R28" s="103"/>
    </row>
    <row r="29" spans="2:18" ht="21" customHeight="1" x14ac:dyDescent="0.3">
      <c r="B29" s="94" t="s">
        <v>36</v>
      </c>
      <c r="C29" s="65">
        <v>80</v>
      </c>
      <c r="D29" s="65">
        <v>93325</v>
      </c>
      <c r="E29" s="65">
        <v>40535</v>
      </c>
      <c r="F29" s="65">
        <v>144039</v>
      </c>
      <c r="G29" s="65">
        <v>43006</v>
      </c>
      <c r="H29" s="65">
        <v>138270</v>
      </c>
      <c r="I29" s="65">
        <v>464528</v>
      </c>
      <c r="J29" s="65">
        <v>358821</v>
      </c>
      <c r="K29" s="65">
        <v>0</v>
      </c>
      <c r="L29" s="65">
        <v>21407</v>
      </c>
      <c r="M29" s="65">
        <v>39187</v>
      </c>
      <c r="N29" s="65">
        <v>336914</v>
      </c>
      <c r="O29" s="65">
        <v>0</v>
      </c>
      <c r="P29" s="65">
        <v>52916</v>
      </c>
      <c r="Q29" s="97">
        <v>1733028</v>
      </c>
      <c r="R29" s="103"/>
    </row>
    <row r="30" spans="2:18" ht="21" customHeight="1" x14ac:dyDescent="0.3">
      <c r="B30" s="94" t="s">
        <v>192</v>
      </c>
      <c r="C30" s="65">
        <v>0</v>
      </c>
      <c r="D30" s="65">
        <v>20320</v>
      </c>
      <c r="E30" s="65">
        <v>12193</v>
      </c>
      <c r="F30" s="65">
        <v>21952</v>
      </c>
      <c r="G30" s="65">
        <v>11194</v>
      </c>
      <c r="H30" s="65">
        <v>11043</v>
      </c>
      <c r="I30" s="65">
        <v>596110</v>
      </c>
      <c r="J30" s="65">
        <v>269619</v>
      </c>
      <c r="K30" s="65">
        <v>0</v>
      </c>
      <c r="L30" s="65">
        <v>8909</v>
      </c>
      <c r="M30" s="65">
        <v>21775</v>
      </c>
      <c r="N30" s="65">
        <v>69957</v>
      </c>
      <c r="O30" s="65">
        <v>0</v>
      </c>
      <c r="P30" s="65">
        <v>7108</v>
      </c>
      <c r="Q30" s="97">
        <v>1050181</v>
      </c>
      <c r="R30" s="103"/>
    </row>
    <row r="31" spans="2:18" ht="21" customHeight="1" x14ac:dyDescent="0.3">
      <c r="B31" s="94" t="s">
        <v>193</v>
      </c>
      <c r="C31" s="65">
        <v>6637</v>
      </c>
      <c r="D31" s="65">
        <v>14495</v>
      </c>
      <c r="E31" s="65">
        <v>20359</v>
      </c>
      <c r="F31" s="65">
        <v>26642</v>
      </c>
      <c r="G31" s="65">
        <v>17893</v>
      </c>
      <c r="H31" s="65">
        <v>15311</v>
      </c>
      <c r="I31" s="65">
        <v>673799</v>
      </c>
      <c r="J31" s="65">
        <v>285829</v>
      </c>
      <c r="K31" s="65">
        <v>0</v>
      </c>
      <c r="L31" s="65">
        <v>8390</v>
      </c>
      <c r="M31" s="65">
        <v>26669</v>
      </c>
      <c r="N31" s="65">
        <v>470872</v>
      </c>
      <c r="O31" s="65">
        <v>142121</v>
      </c>
      <c r="P31" s="65">
        <v>3860</v>
      </c>
      <c r="Q31" s="97">
        <v>1712877</v>
      </c>
      <c r="R31" s="103"/>
    </row>
    <row r="32" spans="2:18" ht="21" customHeight="1" x14ac:dyDescent="0.3">
      <c r="B32" s="94" t="s">
        <v>37</v>
      </c>
      <c r="C32" s="65">
        <v>-1714</v>
      </c>
      <c r="D32" s="65">
        <v>16611</v>
      </c>
      <c r="E32" s="65">
        <v>35320</v>
      </c>
      <c r="F32" s="65">
        <v>48586</v>
      </c>
      <c r="G32" s="65">
        <v>5376</v>
      </c>
      <c r="H32" s="65">
        <v>48699</v>
      </c>
      <c r="I32" s="65">
        <v>730711</v>
      </c>
      <c r="J32" s="65">
        <v>615764</v>
      </c>
      <c r="K32" s="65">
        <v>0</v>
      </c>
      <c r="L32" s="65">
        <v>12139</v>
      </c>
      <c r="M32" s="65">
        <v>44041</v>
      </c>
      <c r="N32" s="65">
        <v>174611</v>
      </c>
      <c r="O32" s="65">
        <v>0</v>
      </c>
      <c r="P32" s="65">
        <v>9113</v>
      </c>
      <c r="Q32" s="97">
        <v>1739256</v>
      </c>
      <c r="R32" s="103"/>
    </row>
    <row r="33" spans="2:18" ht="21" customHeight="1" x14ac:dyDescent="0.3">
      <c r="B33" s="94" t="s">
        <v>139</v>
      </c>
      <c r="C33" s="65">
        <v>0</v>
      </c>
      <c r="D33" s="65">
        <v>10920</v>
      </c>
      <c r="E33" s="65">
        <v>7900</v>
      </c>
      <c r="F33" s="65">
        <v>36775</v>
      </c>
      <c r="G33" s="65">
        <v>20880</v>
      </c>
      <c r="H33" s="65">
        <v>1049</v>
      </c>
      <c r="I33" s="65">
        <v>308690</v>
      </c>
      <c r="J33" s="65">
        <v>217348</v>
      </c>
      <c r="K33" s="65">
        <v>0</v>
      </c>
      <c r="L33" s="65">
        <v>26190</v>
      </c>
      <c r="M33" s="65">
        <v>33514</v>
      </c>
      <c r="N33" s="65">
        <v>112028</v>
      </c>
      <c r="O33" s="65">
        <v>272757</v>
      </c>
      <c r="P33" s="65">
        <v>628</v>
      </c>
      <c r="Q33" s="97">
        <v>1048680</v>
      </c>
      <c r="R33" s="103"/>
    </row>
    <row r="34" spans="2:18" ht="21" customHeight="1" x14ac:dyDescent="0.3">
      <c r="B34" s="94" t="s">
        <v>211</v>
      </c>
      <c r="C34" s="65">
        <v>6</v>
      </c>
      <c r="D34" s="65">
        <v>8896</v>
      </c>
      <c r="E34" s="65">
        <v>4934</v>
      </c>
      <c r="F34" s="65">
        <v>11915</v>
      </c>
      <c r="G34" s="65">
        <v>32902</v>
      </c>
      <c r="H34" s="65">
        <v>13634</v>
      </c>
      <c r="I34" s="65">
        <v>420179</v>
      </c>
      <c r="J34" s="65">
        <v>166503</v>
      </c>
      <c r="K34" s="65">
        <v>0</v>
      </c>
      <c r="L34" s="65">
        <v>5822</v>
      </c>
      <c r="M34" s="65">
        <v>13727</v>
      </c>
      <c r="N34" s="65">
        <v>204530</v>
      </c>
      <c r="O34" s="65">
        <v>0</v>
      </c>
      <c r="P34" s="65">
        <v>8614</v>
      </c>
      <c r="Q34" s="97">
        <v>891663</v>
      </c>
      <c r="R34" s="103"/>
    </row>
    <row r="35" spans="2:18" ht="21" customHeight="1" x14ac:dyDescent="0.3">
      <c r="B35" s="94" t="s">
        <v>140</v>
      </c>
      <c r="C35" s="65">
        <v>0</v>
      </c>
      <c r="D35" s="65">
        <v>1298</v>
      </c>
      <c r="E35" s="65">
        <v>5987</v>
      </c>
      <c r="F35" s="65">
        <v>-571</v>
      </c>
      <c r="G35" s="65">
        <v>3969</v>
      </c>
      <c r="H35" s="65">
        <v>2265</v>
      </c>
      <c r="I35" s="65">
        <v>130433</v>
      </c>
      <c r="J35" s="65">
        <v>47853</v>
      </c>
      <c r="K35" s="65">
        <v>6205</v>
      </c>
      <c r="L35" s="65">
        <v>27101</v>
      </c>
      <c r="M35" s="65">
        <v>2724</v>
      </c>
      <c r="N35" s="65">
        <v>13444</v>
      </c>
      <c r="O35" s="65">
        <v>1115030</v>
      </c>
      <c r="P35" s="65">
        <v>66</v>
      </c>
      <c r="Q35" s="97">
        <v>1355805</v>
      </c>
      <c r="R35" s="103"/>
    </row>
    <row r="36" spans="2:18"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21" customHeight="1" x14ac:dyDescent="0.3">
      <c r="B37" s="94" t="s">
        <v>212</v>
      </c>
      <c r="C37" s="65">
        <v>0</v>
      </c>
      <c r="D37" s="65">
        <v>23291</v>
      </c>
      <c r="E37" s="65">
        <v>21623</v>
      </c>
      <c r="F37" s="65">
        <v>94602</v>
      </c>
      <c r="G37" s="65">
        <v>30702</v>
      </c>
      <c r="H37" s="65">
        <v>28198</v>
      </c>
      <c r="I37" s="65">
        <v>680670</v>
      </c>
      <c r="J37" s="65">
        <v>774518</v>
      </c>
      <c r="K37" s="65">
        <v>301782</v>
      </c>
      <c r="L37" s="65">
        <v>1434</v>
      </c>
      <c r="M37" s="65">
        <v>-13</v>
      </c>
      <c r="N37" s="65">
        <v>243126</v>
      </c>
      <c r="O37" s="65">
        <v>184855</v>
      </c>
      <c r="P37" s="65">
        <v>4731</v>
      </c>
      <c r="Q37" s="97">
        <v>2389520</v>
      </c>
      <c r="R37" s="103"/>
    </row>
    <row r="38" spans="2:18"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21" customHeight="1" x14ac:dyDescent="0.3">
      <c r="B39" s="94" t="s">
        <v>39</v>
      </c>
      <c r="C39" s="65">
        <v>0</v>
      </c>
      <c r="D39" s="65">
        <v>13093</v>
      </c>
      <c r="E39" s="65">
        <v>33108</v>
      </c>
      <c r="F39" s="65">
        <v>46538</v>
      </c>
      <c r="G39" s="65">
        <v>16491</v>
      </c>
      <c r="H39" s="65">
        <v>79143</v>
      </c>
      <c r="I39" s="65">
        <v>150545</v>
      </c>
      <c r="J39" s="65">
        <v>115671</v>
      </c>
      <c r="K39" s="65">
        <v>0</v>
      </c>
      <c r="L39" s="65">
        <v>9300</v>
      </c>
      <c r="M39" s="65">
        <v>75533</v>
      </c>
      <c r="N39" s="65">
        <v>144829</v>
      </c>
      <c r="O39" s="65">
        <v>15049</v>
      </c>
      <c r="P39" s="65">
        <v>7942</v>
      </c>
      <c r="Q39" s="97">
        <v>707242</v>
      </c>
      <c r="R39" s="103"/>
    </row>
    <row r="40" spans="2:18" ht="21" customHeight="1" x14ac:dyDescent="0.3">
      <c r="B40" s="94" t="s">
        <v>40</v>
      </c>
      <c r="C40" s="65">
        <v>0</v>
      </c>
      <c r="D40" s="65">
        <v>30665</v>
      </c>
      <c r="E40" s="65">
        <v>26988</v>
      </c>
      <c r="F40" s="65">
        <v>25555</v>
      </c>
      <c r="G40" s="65">
        <v>18476</v>
      </c>
      <c r="H40" s="65">
        <v>15079</v>
      </c>
      <c r="I40" s="65">
        <v>251383</v>
      </c>
      <c r="J40" s="65">
        <v>306294</v>
      </c>
      <c r="K40" s="65">
        <v>0</v>
      </c>
      <c r="L40" s="65">
        <v>13412</v>
      </c>
      <c r="M40" s="65">
        <v>19302</v>
      </c>
      <c r="N40" s="65">
        <v>26182</v>
      </c>
      <c r="O40" s="65">
        <v>208108</v>
      </c>
      <c r="P40" s="65">
        <v>32</v>
      </c>
      <c r="Q40" s="97">
        <v>941475</v>
      </c>
      <c r="R40" s="103"/>
    </row>
    <row r="41" spans="2:18" ht="21" customHeight="1" x14ac:dyDescent="0.3">
      <c r="B41" s="94" t="s">
        <v>41</v>
      </c>
      <c r="C41" s="65">
        <v>0</v>
      </c>
      <c r="D41" s="65">
        <v>18291</v>
      </c>
      <c r="E41" s="65">
        <v>925</v>
      </c>
      <c r="F41" s="65">
        <v>16109</v>
      </c>
      <c r="G41" s="65">
        <v>10096</v>
      </c>
      <c r="H41" s="65">
        <v>5754</v>
      </c>
      <c r="I41" s="65">
        <v>320565</v>
      </c>
      <c r="J41" s="65">
        <v>258827</v>
      </c>
      <c r="K41" s="65">
        <v>0</v>
      </c>
      <c r="L41" s="65">
        <v>6771</v>
      </c>
      <c r="M41" s="65">
        <v>10730</v>
      </c>
      <c r="N41" s="65">
        <v>29051</v>
      </c>
      <c r="O41" s="65">
        <v>0</v>
      </c>
      <c r="P41" s="65">
        <v>58438</v>
      </c>
      <c r="Q41" s="97">
        <v>735558</v>
      </c>
      <c r="R41" s="103"/>
    </row>
    <row r="42" spans="2:18" ht="21" customHeight="1" x14ac:dyDescent="0.3">
      <c r="B42" s="94" t="s">
        <v>42</v>
      </c>
      <c r="C42" s="65">
        <v>118</v>
      </c>
      <c r="D42" s="65">
        <v>405</v>
      </c>
      <c r="E42" s="65">
        <v>341</v>
      </c>
      <c r="F42" s="65">
        <v>1452</v>
      </c>
      <c r="G42" s="65">
        <v>1696</v>
      </c>
      <c r="H42" s="65">
        <v>2613</v>
      </c>
      <c r="I42" s="65">
        <v>392098</v>
      </c>
      <c r="J42" s="65">
        <v>148948</v>
      </c>
      <c r="K42" s="65">
        <v>39899</v>
      </c>
      <c r="L42" s="65">
        <v>6220</v>
      </c>
      <c r="M42" s="65">
        <v>1421</v>
      </c>
      <c r="N42" s="65">
        <v>1884</v>
      </c>
      <c r="O42" s="65">
        <v>99926</v>
      </c>
      <c r="P42" s="65">
        <v>1142</v>
      </c>
      <c r="Q42" s="97">
        <v>698163</v>
      </c>
      <c r="R42" s="103"/>
    </row>
    <row r="43" spans="2:18" ht="21" customHeight="1" x14ac:dyDescent="0.3">
      <c r="B43" s="94" t="s">
        <v>43</v>
      </c>
      <c r="C43" s="65">
        <v>693</v>
      </c>
      <c r="D43" s="65">
        <v>48206</v>
      </c>
      <c r="E43" s="65">
        <v>126447</v>
      </c>
      <c r="F43" s="65">
        <v>225159</v>
      </c>
      <c r="G43" s="65">
        <v>73796</v>
      </c>
      <c r="H43" s="65">
        <v>63949</v>
      </c>
      <c r="I43" s="65">
        <v>777046</v>
      </c>
      <c r="J43" s="65">
        <v>816884</v>
      </c>
      <c r="K43" s="65">
        <v>0</v>
      </c>
      <c r="L43" s="65">
        <v>42543</v>
      </c>
      <c r="M43" s="65">
        <v>126798</v>
      </c>
      <c r="N43" s="65">
        <v>290206</v>
      </c>
      <c r="O43" s="65">
        <v>6089074</v>
      </c>
      <c r="P43" s="65">
        <v>4471</v>
      </c>
      <c r="Q43" s="97">
        <v>8685273</v>
      </c>
      <c r="R43" s="103"/>
    </row>
    <row r="44" spans="2:18" ht="21" customHeight="1" x14ac:dyDescent="0.3">
      <c r="B44" s="94" t="s">
        <v>44</v>
      </c>
      <c r="C44" s="65">
        <v>0</v>
      </c>
      <c r="D44" s="65">
        <v>249</v>
      </c>
      <c r="E44" s="65">
        <v>7</v>
      </c>
      <c r="F44" s="65">
        <v>20</v>
      </c>
      <c r="G44" s="65">
        <v>1243</v>
      </c>
      <c r="H44" s="65">
        <v>15</v>
      </c>
      <c r="I44" s="65">
        <v>201246</v>
      </c>
      <c r="J44" s="65">
        <v>59650</v>
      </c>
      <c r="K44" s="65">
        <v>229906</v>
      </c>
      <c r="L44" s="65">
        <v>180</v>
      </c>
      <c r="M44" s="65">
        <v>34</v>
      </c>
      <c r="N44" s="65">
        <v>389</v>
      </c>
      <c r="O44" s="65">
        <v>0</v>
      </c>
      <c r="P44" s="65">
        <v>326</v>
      </c>
      <c r="Q44" s="97">
        <v>493266</v>
      </c>
      <c r="R44" s="103"/>
    </row>
    <row r="45" spans="2:18" ht="21" customHeight="1" x14ac:dyDescent="0.3">
      <c r="B45" s="95" t="s">
        <v>45</v>
      </c>
      <c r="C45" s="96">
        <v>11588</v>
      </c>
      <c r="D45" s="96">
        <v>871093</v>
      </c>
      <c r="E45" s="96">
        <v>964366</v>
      </c>
      <c r="F45" s="96">
        <v>2734824</v>
      </c>
      <c r="G45" s="96">
        <v>1227833</v>
      </c>
      <c r="H45" s="96">
        <v>1647940</v>
      </c>
      <c r="I45" s="96">
        <v>17282089</v>
      </c>
      <c r="J45" s="96">
        <v>13820517</v>
      </c>
      <c r="K45" s="96">
        <v>3171433</v>
      </c>
      <c r="L45" s="96">
        <v>1290220</v>
      </c>
      <c r="M45" s="96">
        <v>1958192</v>
      </c>
      <c r="N45" s="96">
        <v>6694891</v>
      </c>
      <c r="O45" s="96">
        <v>31120276</v>
      </c>
      <c r="P45" s="96">
        <v>1489423</v>
      </c>
      <c r="Q45" s="96">
        <f t="shared" ref="Q45" si="0">SUM(Q7:Q44)</f>
        <v>84284691</v>
      </c>
      <c r="R45" s="103"/>
    </row>
    <row r="46" spans="2:18" ht="21" customHeight="1" x14ac:dyDescent="0.3">
      <c r="B46" s="312" t="s">
        <v>46</v>
      </c>
      <c r="C46" s="312"/>
      <c r="D46" s="312"/>
      <c r="E46" s="312"/>
      <c r="F46" s="312"/>
      <c r="G46" s="312"/>
      <c r="H46" s="312"/>
      <c r="I46" s="312"/>
      <c r="J46" s="312"/>
      <c r="K46" s="312"/>
      <c r="L46" s="312"/>
      <c r="M46" s="312"/>
      <c r="N46" s="312"/>
      <c r="O46" s="312"/>
      <c r="P46" s="312"/>
      <c r="Q46" s="312"/>
      <c r="R46" s="104"/>
    </row>
    <row r="47" spans="2:18" ht="21" customHeight="1" x14ac:dyDescent="0.3">
      <c r="B47" s="94" t="s">
        <v>47</v>
      </c>
      <c r="C47" s="65">
        <v>36437</v>
      </c>
      <c r="D47" s="65">
        <v>312164</v>
      </c>
      <c r="E47" s="65">
        <v>40306</v>
      </c>
      <c r="F47" s="65">
        <v>1066984</v>
      </c>
      <c r="G47" s="65">
        <v>105716</v>
      </c>
      <c r="H47" s="65">
        <v>143462</v>
      </c>
      <c r="I47" s="65">
        <v>22824</v>
      </c>
      <c r="J47" s="65">
        <v>78100</v>
      </c>
      <c r="K47" s="65">
        <v>0</v>
      </c>
      <c r="L47" s="65">
        <v>72865</v>
      </c>
      <c r="M47" s="65">
        <v>72642</v>
      </c>
      <c r="N47" s="65">
        <v>55481</v>
      </c>
      <c r="O47" s="65">
        <v>1244576</v>
      </c>
      <c r="P47" s="65">
        <v>507915</v>
      </c>
      <c r="Q47" s="97">
        <v>3759470</v>
      </c>
      <c r="R47" s="103"/>
    </row>
    <row r="48" spans="2:18" ht="21" customHeight="1" x14ac:dyDescent="0.3">
      <c r="B48" s="94" t="s">
        <v>64</v>
      </c>
      <c r="C48" s="65">
        <v>-4606</v>
      </c>
      <c r="D48" s="65">
        <v>181618</v>
      </c>
      <c r="E48" s="65">
        <v>0</v>
      </c>
      <c r="F48" s="65">
        <v>1006145</v>
      </c>
      <c r="G48" s="65">
        <v>13914</v>
      </c>
      <c r="H48" s="65">
        <v>190991</v>
      </c>
      <c r="I48" s="65">
        <v>0</v>
      </c>
      <c r="J48" s="65">
        <v>221376</v>
      </c>
      <c r="K48" s="65">
        <v>0</v>
      </c>
      <c r="L48" s="65">
        <v>57499</v>
      </c>
      <c r="M48" s="65">
        <v>0</v>
      </c>
      <c r="N48" s="65">
        <v>0</v>
      </c>
      <c r="O48" s="65">
        <v>546457</v>
      </c>
      <c r="P48" s="65">
        <v>245543</v>
      </c>
      <c r="Q48" s="97">
        <v>2458937</v>
      </c>
      <c r="R48" s="103"/>
    </row>
    <row r="49" spans="2:19" ht="21" customHeight="1" x14ac:dyDescent="0.3">
      <c r="B49" s="5" t="s">
        <v>250</v>
      </c>
      <c r="C49" s="65">
        <v>5590</v>
      </c>
      <c r="D49" s="65">
        <v>49718</v>
      </c>
      <c r="E49" s="65">
        <v>34514</v>
      </c>
      <c r="F49" s="65">
        <v>253103</v>
      </c>
      <c r="G49" s="65">
        <v>28320</v>
      </c>
      <c r="H49" s="65">
        <v>55129</v>
      </c>
      <c r="I49" s="65">
        <v>21622</v>
      </c>
      <c r="J49" s="65">
        <v>23424</v>
      </c>
      <c r="K49" s="65">
        <v>0</v>
      </c>
      <c r="L49" s="65">
        <v>30654</v>
      </c>
      <c r="M49" s="65">
        <v>33898</v>
      </c>
      <c r="N49" s="65">
        <v>7082</v>
      </c>
      <c r="O49" s="65">
        <v>79440</v>
      </c>
      <c r="P49" s="65">
        <v>44833</v>
      </c>
      <c r="Q49" s="97">
        <v>667327</v>
      </c>
      <c r="R49" s="103"/>
    </row>
    <row r="50" spans="2:19" ht="21" customHeight="1" x14ac:dyDescent="0.3">
      <c r="B50" s="94" t="s">
        <v>48</v>
      </c>
      <c r="C50" s="65">
        <v>19332</v>
      </c>
      <c r="D50" s="65">
        <v>412260</v>
      </c>
      <c r="E50" s="65">
        <v>2113065</v>
      </c>
      <c r="F50" s="65">
        <v>260785</v>
      </c>
      <c r="G50" s="65">
        <v>89788</v>
      </c>
      <c r="H50" s="65">
        <v>429035</v>
      </c>
      <c r="I50" s="65">
        <v>60392</v>
      </c>
      <c r="J50" s="65">
        <v>351290</v>
      </c>
      <c r="K50" s="65">
        <v>0</v>
      </c>
      <c r="L50" s="65">
        <v>449554</v>
      </c>
      <c r="M50" s="65">
        <v>23658</v>
      </c>
      <c r="N50" s="65">
        <v>22888</v>
      </c>
      <c r="O50" s="65">
        <v>1851953</v>
      </c>
      <c r="P50" s="65">
        <v>3655536</v>
      </c>
      <c r="Q50" s="97">
        <v>9739536</v>
      </c>
      <c r="R50" s="103"/>
    </row>
    <row r="51" spans="2:19" ht="21" customHeight="1" x14ac:dyDescent="0.3">
      <c r="B51" s="94" t="s">
        <v>251</v>
      </c>
      <c r="C51" s="65">
        <v>33231</v>
      </c>
      <c r="D51" s="65">
        <v>104746</v>
      </c>
      <c r="E51" s="65">
        <v>200</v>
      </c>
      <c r="F51" s="65">
        <v>495594</v>
      </c>
      <c r="G51" s="65">
        <v>84446</v>
      </c>
      <c r="H51" s="65">
        <v>52681</v>
      </c>
      <c r="I51" s="65">
        <v>10529</v>
      </c>
      <c r="J51" s="65">
        <v>20670</v>
      </c>
      <c r="K51" s="65">
        <v>0</v>
      </c>
      <c r="L51" s="65">
        <v>186169</v>
      </c>
      <c r="M51" s="65">
        <v>7173</v>
      </c>
      <c r="N51" s="65">
        <v>16395</v>
      </c>
      <c r="O51" s="65">
        <v>5326</v>
      </c>
      <c r="P51" s="65">
        <v>45745</v>
      </c>
      <c r="Q51" s="97">
        <v>1062905</v>
      </c>
      <c r="R51" s="103"/>
    </row>
    <row r="52" spans="2:19" ht="21" customHeight="1" x14ac:dyDescent="0.3">
      <c r="B52" s="95" t="s">
        <v>45</v>
      </c>
      <c r="C52" s="96">
        <v>89984</v>
      </c>
      <c r="D52" s="96">
        <v>1060506</v>
      </c>
      <c r="E52" s="96">
        <v>2188085</v>
      </c>
      <c r="F52" s="96">
        <v>3082611</v>
      </c>
      <c r="G52" s="96">
        <v>322184</v>
      </c>
      <c r="H52" s="96">
        <v>871298</v>
      </c>
      <c r="I52" s="96">
        <v>115367</v>
      </c>
      <c r="J52" s="96">
        <v>694860</v>
      </c>
      <c r="K52" s="96">
        <v>0</v>
      </c>
      <c r="L52" s="96">
        <v>796741</v>
      </c>
      <c r="M52" s="96">
        <v>137371</v>
      </c>
      <c r="N52" s="96">
        <v>101846</v>
      </c>
      <c r="O52" s="96">
        <v>3727752</v>
      </c>
      <c r="P52" s="96">
        <v>4499572</v>
      </c>
      <c r="Q52" s="96">
        <f t="shared" ref="Q52" si="1">SUM(Q47:Q51)</f>
        <v>17688175</v>
      </c>
      <c r="R52" s="103"/>
    </row>
    <row r="53" spans="2:19" ht="20.25" customHeight="1" x14ac:dyDescent="0.3">
      <c r="B53" s="313" t="s">
        <v>50</v>
      </c>
      <c r="C53" s="313"/>
      <c r="D53" s="313"/>
      <c r="E53" s="313"/>
      <c r="F53" s="313"/>
      <c r="G53" s="313"/>
      <c r="H53" s="313"/>
      <c r="I53" s="313"/>
      <c r="J53" s="313"/>
      <c r="K53" s="313"/>
      <c r="L53" s="313"/>
      <c r="M53" s="313"/>
      <c r="N53" s="313"/>
      <c r="O53" s="313"/>
      <c r="P53" s="313"/>
      <c r="Q53" s="313"/>
      <c r="R53" s="105"/>
      <c r="S53" s="3"/>
    </row>
    <row r="54" spans="2:19" x14ac:dyDescent="0.3">
      <c r="C54" s="3">
        <f>C45+C52</f>
        <v>101572</v>
      </c>
      <c r="D54" s="3">
        <f t="shared" ref="D54:Q54" si="2">D45+D52</f>
        <v>1931599</v>
      </c>
      <c r="E54" s="3">
        <f t="shared" si="2"/>
        <v>3152451</v>
      </c>
      <c r="F54" s="3">
        <f t="shared" si="2"/>
        <v>5817435</v>
      </c>
      <c r="G54" s="3">
        <f t="shared" si="2"/>
        <v>1550017</v>
      </c>
      <c r="H54" s="3">
        <f t="shared" si="2"/>
        <v>2519238</v>
      </c>
      <c r="I54" s="3">
        <f t="shared" si="2"/>
        <v>17397456</v>
      </c>
      <c r="J54" s="3">
        <f t="shared" si="2"/>
        <v>14515377</v>
      </c>
      <c r="K54" s="3">
        <f t="shared" si="2"/>
        <v>3171433</v>
      </c>
      <c r="L54" s="3">
        <f t="shared" si="2"/>
        <v>2086961</v>
      </c>
      <c r="M54" s="3">
        <f t="shared" si="2"/>
        <v>2095563</v>
      </c>
      <c r="N54" s="3">
        <f t="shared" si="2"/>
        <v>6796737</v>
      </c>
      <c r="O54" s="3">
        <f t="shared" si="2"/>
        <v>34848028</v>
      </c>
      <c r="P54" s="3">
        <f t="shared" si="2"/>
        <v>5988995</v>
      </c>
      <c r="Q54" s="3">
        <f t="shared" si="2"/>
        <v>101972866</v>
      </c>
    </row>
    <row r="55" spans="2:19" x14ac:dyDescent="0.3">
      <c r="C55" s="115"/>
      <c r="D55" s="115"/>
      <c r="E55" s="115"/>
      <c r="F55" s="115"/>
      <c r="G55" s="115"/>
      <c r="H55" s="115"/>
      <c r="I55" s="115"/>
      <c r="J55" s="115"/>
      <c r="K55" s="115"/>
      <c r="L55" s="115"/>
      <c r="M55" s="115"/>
      <c r="N55" s="115"/>
      <c r="O55" s="115"/>
      <c r="P55" s="115"/>
      <c r="Q55" s="115"/>
    </row>
    <row r="56" spans="2:19" x14ac:dyDescent="0.3">
      <c r="Q56" s="3"/>
    </row>
  </sheetData>
  <mergeCells count="4">
    <mergeCell ref="B4:Q4"/>
    <mergeCell ref="B6:Q6"/>
    <mergeCell ref="B46:Q46"/>
    <mergeCell ref="B53:Q5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6"/>
  <sheetViews>
    <sheetView topLeftCell="A41" workbookViewId="0">
      <selection activeCell="C56" sqref="C56"/>
    </sheetView>
  </sheetViews>
  <sheetFormatPr defaultColWidth="9.453125" defaultRowHeight="14" x14ac:dyDescent="0.3"/>
  <cols>
    <col min="1" max="1" width="12.453125" style="2" customWidth="1"/>
    <col min="2" max="2" width="51.453125" style="2" customWidth="1"/>
    <col min="3" max="17" width="21.54296875" style="2" customWidth="1"/>
    <col min="18" max="18" width="6.453125" style="2" bestFit="1" customWidth="1"/>
    <col min="19" max="16384" width="9.453125" style="2"/>
  </cols>
  <sheetData>
    <row r="3" spans="2:18" ht="5.25" customHeight="1" x14ac:dyDescent="0.3"/>
    <row r="4" spans="2:18" ht="17.25" customHeight="1" x14ac:dyDescent="0.3">
      <c r="B4" s="310" t="s">
        <v>290</v>
      </c>
      <c r="C4" s="310"/>
      <c r="D4" s="310"/>
      <c r="E4" s="310"/>
      <c r="F4" s="310"/>
      <c r="G4" s="310"/>
      <c r="H4" s="310"/>
      <c r="I4" s="310"/>
      <c r="J4" s="310"/>
      <c r="K4" s="310"/>
      <c r="L4" s="310"/>
      <c r="M4" s="310"/>
      <c r="N4" s="310"/>
      <c r="O4" s="310"/>
      <c r="P4" s="310"/>
      <c r="Q4" s="310"/>
      <c r="R4" s="98"/>
    </row>
    <row r="5" spans="2:18" ht="17.2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17.25" customHeight="1" x14ac:dyDescent="0.3">
      <c r="B6" s="311" t="s">
        <v>16</v>
      </c>
      <c r="C6" s="311"/>
      <c r="D6" s="311"/>
      <c r="E6" s="311"/>
      <c r="F6" s="311"/>
      <c r="G6" s="311"/>
      <c r="H6" s="311"/>
      <c r="I6" s="311"/>
      <c r="J6" s="311"/>
      <c r="K6" s="311"/>
      <c r="L6" s="311"/>
      <c r="M6" s="311"/>
      <c r="N6" s="311"/>
      <c r="O6" s="311"/>
      <c r="P6" s="311"/>
      <c r="Q6" s="311"/>
      <c r="R6" s="102"/>
    </row>
    <row r="7" spans="2:18" ht="17.25" customHeight="1" x14ac:dyDescent="0.3">
      <c r="B7" s="94" t="s">
        <v>17</v>
      </c>
      <c r="C7" s="65">
        <v>0</v>
      </c>
      <c r="D7" s="65">
        <v>182</v>
      </c>
      <c r="E7" s="65">
        <v>606</v>
      </c>
      <c r="F7" s="65">
        <v>3623</v>
      </c>
      <c r="G7" s="65">
        <v>9642</v>
      </c>
      <c r="H7" s="65">
        <v>1031</v>
      </c>
      <c r="I7" s="65">
        <v>0</v>
      </c>
      <c r="J7" s="65">
        <v>0</v>
      </c>
      <c r="K7" s="65">
        <v>0</v>
      </c>
      <c r="L7" s="65">
        <v>26279</v>
      </c>
      <c r="M7" s="65">
        <v>4123</v>
      </c>
      <c r="N7" s="65">
        <v>38452</v>
      </c>
      <c r="O7" s="65">
        <v>3009169</v>
      </c>
      <c r="P7" s="65">
        <v>6040</v>
      </c>
      <c r="Q7" s="97">
        <v>3099146</v>
      </c>
      <c r="R7" s="103"/>
    </row>
    <row r="8" spans="2:18" ht="17.25" customHeight="1" x14ac:dyDescent="0.3">
      <c r="B8" s="94" t="s">
        <v>18</v>
      </c>
      <c r="C8" s="65">
        <v>0</v>
      </c>
      <c r="D8" s="65">
        <v>19659</v>
      </c>
      <c r="E8" s="65">
        <v>765</v>
      </c>
      <c r="F8" s="65">
        <v>85507</v>
      </c>
      <c r="G8" s="65">
        <v>4768</v>
      </c>
      <c r="H8" s="65">
        <v>1457</v>
      </c>
      <c r="I8" s="65">
        <v>336492</v>
      </c>
      <c r="J8" s="65">
        <v>190257</v>
      </c>
      <c r="K8" s="65">
        <v>89881</v>
      </c>
      <c r="L8" s="65">
        <v>18766</v>
      </c>
      <c r="M8" s="65">
        <v>-10909</v>
      </c>
      <c r="N8" s="65">
        <v>40405</v>
      </c>
      <c r="O8" s="65">
        <v>0</v>
      </c>
      <c r="P8" s="65">
        <v>43960</v>
      </c>
      <c r="Q8" s="97">
        <v>821007</v>
      </c>
      <c r="R8" s="103"/>
    </row>
    <row r="9" spans="2:18" ht="17.25" customHeight="1" x14ac:dyDescent="0.3">
      <c r="B9" s="94" t="s">
        <v>19</v>
      </c>
      <c r="C9" s="65">
        <v>-68</v>
      </c>
      <c r="D9" s="65">
        <v>502</v>
      </c>
      <c r="E9" s="65">
        <v>17299</v>
      </c>
      <c r="F9" s="65">
        <v>86419</v>
      </c>
      <c r="G9" s="65">
        <v>126055</v>
      </c>
      <c r="H9" s="65">
        <v>769</v>
      </c>
      <c r="I9" s="65">
        <v>134597</v>
      </c>
      <c r="J9" s="65">
        <v>30069</v>
      </c>
      <c r="K9" s="65">
        <v>0</v>
      </c>
      <c r="L9" s="65">
        <v>3545</v>
      </c>
      <c r="M9" s="65">
        <v>68743</v>
      </c>
      <c r="N9" s="65">
        <v>81969</v>
      </c>
      <c r="O9" s="65">
        <v>0</v>
      </c>
      <c r="P9" s="65">
        <v>0</v>
      </c>
      <c r="Q9" s="97">
        <v>549898</v>
      </c>
      <c r="R9" s="103"/>
    </row>
    <row r="10" spans="2:18" ht="17.25" customHeight="1" x14ac:dyDescent="0.3">
      <c r="B10" s="94" t="s">
        <v>142</v>
      </c>
      <c r="C10" s="65">
        <v>130</v>
      </c>
      <c r="D10" s="65">
        <v>4795</v>
      </c>
      <c r="E10" s="65">
        <v>3787</v>
      </c>
      <c r="F10" s="65">
        <v>33115</v>
      </c>
      <c r="G10" s="65">
        <v>5469</v>
      </c>
      <c r="H10" s="65">
        <v>37014</v>
      </c>
      <c r="I10" s="65">
        <v>145958</v>
      </c>
      <c r="J10" s="65">
        <v>110716</v>
      </c>
      <c r="K10" s="65">
        <v>0</v>
      </c>
      <c r="L10" s="65">
        <v>1706</v>
      </c>
      <c r="M10" s="65">
        <v>1611</v>
      </c>
      <c r="N10" s="65">
        <v>60640</v>
      </c>
      <c r="O10" s="65">
        <v>10463</v>
      </c>
      <c r="P10" s="65">
        <v>80</v>
      </c>
      <c r="Q10" s="97">
        <v>415485</v>
      </c>
      <c r="R10" s="103"/>
    </row>
    <row r="11" spans="2:18" ht="17.25" customHeight="1" x14ac:dyDescent="0.3">
      <c r="B11" s="94" t="s">
        <v>20</v>
      </c>
      <c r="C11" s="65">
        <v>483</v>
      </c>
      <c r="D11" s="65">
        <v>44706</v>
      </c>
      <c r="E11" s="65">
        <v>48205</v>
      </c>
      <c r="F11" s="65">
        <v>176435</v>
      </c>
      <c r="G11" s="65">
        <v>53590</v>
      </c>
      <c r="H11" s="65">
        <v>102936</v>
      </c>
      <c r="I11" s="65">
        <v>1044023</v>
      </c>
      <c r="J11" s="65">
        <v>976432</v>
      </c>
      <c r="K11" s="65">
        <v>0</v>
      </c>
      <c r="L11" s="65">
        <v>89590</v>
      </c>
      <c r="M11" s="65">
        <v>132023</v>
      </c>
      <c r="N11" s="65">
        <v>391337</v>
      </c>
      <c r="O11" s="65">
        <v>1794663</v>
      </c>
      <c r="P11" s="65">
        <v>130842</v>
      </c>
      <c r="Q11" s="97">
        <v>4985264</v>
      </c>
      <c r="R11" s="103"/>
    </row>
    <row r="12" spans="2:18" ht="17.25" customHeight="1" x14ac:dyDescent="0.3">
      <c r="B12" s="94" t="s">
        <v>137</v>
      </c>
      <c r="C12" s="65">
        <v>0</v>
      </c>
      <c r="D12" s="65">
        <v>31061</v>
      </c>
      <c r="E12" s="65">
        <v>60186</v>
      </c>
      <c r="F12" s="65">
        <v>194815</v>
      </c>
      <c r="G12" s="65">
        <v>74334</v>
      </c>
      <c r="H12" s="65">
        <v>79902</v>
      </c>
      <c r="I12" s="65">
        <v>987264</v>
      </c>
      <c r="J12" s="65">
        <v>665352</v>
      </c>
      <c r="K12" s="65">
        <v>0</v>
      </c>
      <c r="L12" s="65">
        <v>479860</v>
      </c>
      <c r="M12" s="65">
        <v>141336</v>
      </c>
      <c r="N12" s="65">
        <v>182924</v>
      </c>
      <c r="O12" s="65">
        <v>1647516</v>
      </c>
      <c r="P12" s="65">
        <v>793549</v>
      </c>
      <c r="Q12" s="97">
        <v>5338100</v>
      </c>
      <c r="R12" s="103"/>
    </row>
    <row r="13" spans="2:18" ht="17.25" customHeight="1" x14ac:dyDescent="0.3">
      <c r="B13" s="94" t="s">
        <v>21</v>
      </c>
      <c r="C13" s="65">
        <v>0</v>
      </c>
      <c r="D13" s="65">
        <v>27038</v>
      </c>
      <c r="E13" s="65">
        <v>57802</v>
      </c>
      <c r="F13" s="65">
        <v>95523</v>
      </c>
      <c r="G13" s="65">
        <v>24655</v>
      </c>
      <c r="H13" s="65">
        <v>44959</v>
      </c>
      <c r="I13" s="65">
        <v>1361938</v>
      </c>
      <c r="J13" s="65">
        <v>1263495</v>
      </c>
      <c r="K13" s="65">
        <v>0</v>
      </c>
      <c r="L13" s="65">
        <v>75849</v>
      </c>
      <c r="M13" s="65">
        <v>144946</v>
      </c>
      <c r="N13" s="65">
        <v>367584</v>
      </c>
      <c r="O13" s="65">
        <v>3009897</v>
      </c>
      <c r="P13" s="65">
        <v>-17581</v>
      </c>
      <c r="Q13" s="97">
        <v>6456105</v>
      </c>
      <c r="R13" s="103"/>
    </row>
    <row r="14" spans="2:18" ht="17.25" customHeight="1" x14ac:dyDescent="0.3">
      <c r="B14" s="94" t="s">
        <v>22</v>
      </c>
      <c r="C14" s="65">
        <v>0</v>
      </c>
      <c r="D14" s="65">
        <v>-1293</v>
      </c>
      <c r="E14" s="65">
        <v>5309</v>
      </c>
      <c r="F14" s="65">
        <v>8142</v>
      </c>
      <c r="G14" s="65">
        <v>1622</v>
      </c>
      <c r="H14" s="65">
        <v>52864</v>
      </c>
      <c r="I14" s="65">
        <v>311758</v>
      </c>
      <c r="J14" s="65">
        <v>213560</v>
      </c>
      <c r="K14" s="65">
        <v>0</v>
      </c>
      <c r="L14" s="65">
        <v>19699</v>
      </c>
      <c r="M14" s="65">
        <v>22184</v>
      </c>
      <c r="N14" s="65">
        <v>52183</v>
      </c>
      <c r="O14" s="65">
        <v>0</v>
      </c>
      <c r="P14" s="65">
        <v>152</v>
      </c>
      <c r="Q14" s="97">
        <v>686179</v>
      </c>
      <c r="R14" s="103"/>
    </row>
    <row r="15" spans="2:18" ht="17.25" customHeight="1" x14ac:dyDescent="0.3">
      <c r="B15" s="94" t="s">
        <v>23</v>
      </c>
      <c r="C15" s="65">
        <v>0</v>
      </c>
      <c r="D15" s="65">
        <v>0</v>
      </c>
      <c r="E15" s="65">
        <v>0</v>
      </c>
      <c r="F15" s="65">
        <v>0</v>
      </c>
      <c r="G15" s="65">
        <v>0</v>
      </c>
      <c r="H15" s="65">
        <v>0</v>
      </c>
      <c r="I15" s="65">
        <v>170283</v>
      </c>
      <c r="J15" s="65">
        <v>72639</v>
      </c>
      <c r="K15" s="65">
        <v>2177348</v>
      </c>
      <c r="L15" s="65">
        <v>0</v>
      </c>
      <c r="M15" s="65">
        <v>0</v>
      </c>
      <c r="N15" s="65">
        <v>0</v>
      </c>
      <c r="O15" s="65">
        <v>0</v>
      </c>
      <c r="P15" s="65">
        <v>0</v>
      </c>
      <c r="Q15" s="97">
        <v>2420270</v>
      </c>
      <c r="R15" s="103"/>
    </row>
    <row r="16" spans="2:18" ht="17.25" customHeight="1" x14ac:dyDescent="0.3">
      <c r="B16" s="94" t="s">
        <v>24</v>
      </c>
      <c r="C16" s="65">
        <v>6</v>
      </c>
      <c r="D16" s="65">
        <v>7114</v>
      </c>
      <c r="E16" s="65">
        <v>9040</v>
      </c>
      <c r="F16" s="65">
        <v>29615</v>
      </c>
      <c r="G16" s="65">
        <v>7100</v>
      </c>
      <c r="H16" s="65">
        <v>108295</v>
      </c>
      <c r="I16" s="65">
        <v>388932</v>
      </c>
      <c r="J16" s="65">
        <v>276183</v>
      </c>
      <c r="K16" s="65">
        <v>11860</v>
      </c>
      <c r="L16" s="65">
        <v>11435</v>
      </c>
      <c r="M16" s="65">
        <v>17969</v>
      </c>
      <c r="N16" s="65">
        <v>160094</v>
      </c>
      <c r="O16" s="65">
        <v>0</v>
      </c>
      <c r="P16" s="65">
        <v>-1692</v>
      </c>
      <c r="Q16" s="97">
        <v>1025951</v>
      </c>
      <c r="R16" s="103"/>
    </row>
    <row r="17" spans="2:18" ht="17.25" customHeight="1" x14ac:dyDescent="0.3">
      <c r="B17" s="94" t="s">
        <v>25</v>
      </c>
      <c r="C17" s="65">
        <v>0</v>
      </c>
      <c r="D17" s="65">
        <v>11804</v>
      </c>
      <c r="E17" s="65">
        <v>14670</v>
      </c>
      <c r="F17" s="65">
        <v>96259</v>
      </c>
      <c r="G17" s="65">
        <v>26951</v>
      </c>
      <c r="H17" s="65">
        <v>36983</v>
      </c>
      <c r="I17" s="65">
        <v>578778</v>
      </c>
      <c r="J17" s="65">
        <v>442904</v>
      </c>
      <c r="K17" s="65">
        <v>0</v>
      </c>
      <c r="L17" s="65">
        <v>483</v>
      </c>
      <c r="M17" s="65">
        <v>73456</v>
      </c>
      <c r="N17" s="65">
        <v>61322</v>
      </c>
      <c r="O17" s="65">
        <v>606122</v>
      </c>
      <c r="P17" s="65">
        <v>-36828</v>
      </c>
      <c r="Q17" s="97">
        <v>1912904</v>
      </c>
      <c r="R17" s="103"/>
    </row>
    <row r="18" spans="2:18" ht="17.25" customHeight="1" x14ac:dyDescent="0.3">
      <c r="B18" s="94" t="s">
        <v>26</v>
      </c>
      <c r="C18" s="65">
        <v>-2138</v>
      </c>
      <c r="D18" s="65">
        <v>57709</v>
      </c>
      <c r="E18" s="65">
        <v>52842</v>
      </c>
      <c r="F18" s="65">
        <v>215396</v>
      </c>
      <c r="G18" s="65">
        <v>58186</v>
      </c>
      <c r="H18" s="65">
        <v>136862</v>
      </c>
      <c r="I18" s="65">
        <v>785624</v>
      </c>
      <c r="J18" s="65">
        <v>621174</v>
      </c>
      <c r="K18" s="65">
        <v>154288</v>
      </c>
      <c r="L18" s="65">
        <v>42108</v>
      </c>
      <c r="M18" s="65">
        <v>265621</v>
      </c>
      <c r="N18" s="65">
        <v>455071</v>
      </c>
      <c r="O18" s="65">
        <v>552489</v>
      </c>
      <c r="P18" s="65">
        <v>55894</v>
      </c>
      <c r="Q18" s="97">
        <v>3451125</v>
      </c>
      <c r="R18" s="103"/>
    </row>
    <row r="19" spans="2:18" ht="17.25" customHeight="1" x14ac:dyDescent="0.3">
      <c r="B19" s="94" t="s">
        <v>27</v>
      </c>
      <c r="C19" s="65">
        <v>34</v>
      </c>
      <c r="D19" s="65">
        <v>33605</v>
      </c>
      <c r="E19" s="65">
        <v>39257</v>
      </c>
      <c r="F19" s="65">
        <v>88394</v>
      </c>
      <c r="G19" s="65">
        <v>47287</v>
      </c>
      <c r="H19" s="65">
        <v>104713</v>
      </c>
      <c r="I19" s="65">
        <v>1092422</v>
      </c>
      <c r="J19" s="65">
        <v>1007106</v>
      </c>
      <c r="K19" s="65">
        <v>0</v>
      </c>
      <c r="L19" s="65">
        <v>17688</v>
      </c>
      <c r="M19" s="65">
        <v>110243</v>
      </c>
      <c r="N19" s="65">
        <v>376099</v>
      </c>
      <c r="O19" s="65">
        <v>0</v>
      </c>
      <c r="P19" s="65">
        <v>33861</v>
      </c>
      <c r="Q19" s="97">
        <v>2950709</v>
      </c>
      <c r="R19" s="103"/>
    </row>
    <row r="20" spans="2:18" ht="17.25" customHeight="1" x14ac:dyDescent="0.3">
      <c r="B20" s="94" t="s">
        <v>28</v>
      </c>
      <c r="C20" s="65">
        <v>1501</v>
      </c>
      <c r="D20" s="65">
        <v>31816</v>
      </c>
      <c r="E20" s="65">
        <v>109717</v>
      </c>
      <c r="F20" s="65">
        <v>98153</v>
      </c>
      <c r="G20" s="65">
        <v>122885</v>
      </c>
      <c r="H20" s="65">
        <v>74910</v>
      </c>
      <c r="I20" s="65">
        <v>641643</v>
      </c>
      <c r="J20" s="65">
        <v>345908</v>
      </c>
      <c r="K20" s="65">
        <v>26738</v>
      </c>
      <c r="L20" s="65">
        <v>109488</v>
      </c>
      <c r="M20" s="65">
        <v>72469</v>
      </c>
      <c r="N20" s="65">
        <v>242839</v>
      </c>
      <c r="O20" s="65">
        <v>692770</v>
      </c>
      <c r="P20" s="65">
        <v>80248</v>
      </c>
      <c r="Q20" s="97">
        <v>2651085</v>
      </c>
      <c r="R20" s="103"/>
    </row>
    <row r="21" spans="2:18" ht="17.25" customHeight="1" x14ac:dyDescent="0.3">
      <c r="B21" s="94" t="s">
        <v>29</v>
      </c>
      <c r="C21" s="65">
        <v>2034</v>
      </c>
      <c r="D21" s="65">
        <v>40041</v>
      </c>
      <c r="E21" s="65">
        <v>65263</v>
      </c>
      <c r="F21" s="65">
        <v>126768</v>
      </c>
      <c r="G21" s="65">
        <v>34646</v>
      </c>
      <c r="H21" s="65">
        <v>94158</v>
      </c>
      <c r="I21" s="65">
        <v>971176</v>
      </c>
      <c r="J21" s="65">
        <v>405535</v>
      </c>
      <c r="K21" s="65">
        <v>0</v>
      </c>
      <c r="L21" s="65">
        <v>54851</v>
      </c>
      <c r="M21" s="65">
        <v>148201</v>
      </c>
      <c r="N21" s="65">
        <v>301746</v>
      </c>
      <c r="O21" s="65">
        <v>65659</v>
      </c>
      <c r="P21" s="65">
        <v>12127</v>
      </c>
      <c r="Q21" s="97">
        <v>2322203</v>
      </c>
      <c r="R21" s="103"/>
    </row>
    <row r="22" spans="2:18" ht="17.25" customHeight="1" x14ac:dyDescent="0.3">
      <c r="B22" s="94" t="s">
        <v>30</v>
      </c>
      <c r="C22" s="65">
        <v>0</v>
      </c>
      <c r="D22" s="65">
        <v>33442</v>
      </c>
      <c r="E22" s="65">
        <v>22244</v>
      </c>
      <c r="F22" s="65">
        <v>67837</v>
      </c>
      <c r="G22" s="65">
        <v>10917</v>
      </c>
      <c r="H22" s="65">
        <v>74797</v>
      </c>
      <c r="I22" s="65">
        <v>236947</v>
      </c>
      <c r="J22" s="65">
        <v>138331</v>
      </c>
      <c r="K22" s="65">
        <v>4274</v>
      </c>
      <c r="L22" s="65">
        <v>4589</v>
      </c>
      <c r="M22" s="65">
        <v>32570</v>
      </c>
      <c r="N22" s="65">
        <v>185415</v>
      </c>
      <c r="O22" s="65">
        <v>0</v>
      </c>
      <c r="P22" s="65">
        <v>18244</v>
      </c>
      <c r="Q22" s="97">
        <v>829607</v>
      </c>
      <c r="R22" s="103"/>
    </row>
    <row r="23" spans="2:18" ht="17.25"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17.25" customHeight="1" x14ac:dyDescent="0.3">
      <c r="B24" s="94" t="s">
        <v>258</v>
      </c>
      <c r="C24" s="65">
        <v>969</v>
      </c>
      <c r="D24" s="65">
        <v>18354</v>
      </c>
      <c r="E24" s="65">
        <v>32923</v>
      </c>
      <c r="F24" s="65">
        <v>127143</v>
      </c>
      <c r="G24" s="65">
        <v>66373</v>
      </c>
      <c r="H24" s="65">
        <v>52925</v>
      </c>
      <c r="I24" s="65">
        <v>661898</v>
      </c>
      <c r="J24" s="65">
        <v>236406</v>
      </c>
      <c r="K24" s="65">
        <v>0</v>
      </c>
      <c r="L24" s="65">
        <v>21472</v>
      </c>
      <c r="M24" s="65">
        <v>27513</v>
      </c>
      <c r="N24" s="65">
        <v>144938</v>
      </c>
      <c r="O24" s="65">
        <v>0</v>
      </c>
      <c r="P24" s="65">
        <v>46420</v>
      </c>
      <c r="Q24" s="97">
        <v>1437334</v>
      </c>
      <c r="R24" s="103"/>
    </row>
    <row r="25" spans="2:18" ht="17.25" customHeight="1" x14ac:dyDescent="0.3">
      <c r="B25" s="94" t="s">
        <v>259</v>
      </c>
      <c r="C25" s="65">
        <v>0</v>
      </c>
      <c r="D25" s="65">
        <v>0</v>
      </c>
      <c r="E25" s="65">
        <v>0</v>
      </c>
      <c r="F25" s="65">
        <v>0</v>
      </c>
      <c r="G25" s="65">
        <v>0</v>
      </c>
      <c r="H25" s="65">
        <v>0</v>
      </c>
      <c r="I25" s="65">
        <v>0</v>
      </c>
      <c r="J25" s="65">
        <v>0</v>
      </c>
      <c r="K25" s="65">
        <v>0</v>
      </c>
      <c r="L25" s="65">
        <v>0</v>
      </c>
      <c r="M25" s="65">
        <v>0</v>
      </c>
      <c r="N25" s="65">
        <v>0</v>
      </c>
      <c r="O25" s="65">
        <v>6204224</v>
      </c>
      <c r="P25" s="65">
        <v>0</v>
      </c>
      <c r="Q25" s="97">
        <v>6204224</v>
      </c>
      <c r="R25" s="103"/>
    </row>
    <row r="26" spans="2:18" ht="17.25" customHeight="1" x14ac:dyDescent="0.3">
      <c r="B26" s="94" t="s">
        <v>33</v>
      </c>
      <c r="C26" s="65">
        <v>0</v>
      </c>
      <c r="D26" s="65">
        <v>21008</v>
      </c>
      <c r="E26" s="65">
        <v>26305</v>
      </c>
      <c r="F26" s="65">
        <v>52438</v>
      </c>
      <c r="G26" s="65">
        <v>9044</v>
      </c>
      <c r="H26" s="65">
        <v>144330</v>
      </c>
      <c r="I26" s="65">
        <v>243138</v>
      </c>
      <c r="J26" s="65">
        <v>368152</v>
      </c>
      <c r="K26" s="65">
        <v>0</v>
      </c>
      <c r="L26" s="65">
        <v>5851</v>
      </c>
      <c r="M26" s="65">
        <v>46792</v>
      </c>
      <c r="N26" s="65">
        <v>220819</v>
      </c>
      <c r="O26" s="65">
        <v>32068</v>
      </c>
      <c r="P26" s="65">
        <v>5829</v>
      </c>
      <c r="Q26" s="97">
        <v>1175773</v>
      </c>
      <c r="R26" s="103"/>
    </row>
    <row r="27" spans="2:18" ht="17.25" customHeight="1" x14ac:dyDescent="0.3">
      <c r="B27" s="94" t="s">
        <v>34</v>
      </c>
      <c r="C27" s="65">
        <v>0</v>
      </c>
      <c r="D27" s="65">
        <v>13360</v>
      </c>
      <c r="E27" s="65">
        <v>12927</v>
      </c>
      <c r="F27" s="65">
        <v>18400</v>
      </c>
      <c r="G27" s="65">
        <v>16942</v>
      </c>
      <c r="H27" s="65">
        <v>4273</v>
      </c>
      <c r="I27" s="65">
        <v>378560</v>
      </c>
      <c r="J27" s="65">
        <v>283680</v>
      </c>
      <c r="K27" s="65">
        <v>0</v>
      </c>
      <c r="L27" s="65">
        <v>4072</v>
      </c>
      <c r="M27" s="65">
        <v>21186</v>
      </c>
      <c r="N27" s="65">
        <v>47434</v>
      </c>
      <c r="O27" s="65">
        <v>0</v>
      </c>
      <c r="P27" s="65">
        <v>66854</v>
      </c>
      <c r="Q27" s="97">
        <v>867689</v>
      </c>
      <c r="R27" s="103"/>
    </row>
    <row r="28" spans="2:18" ht="17.25" customHeight="1" x14ac:dyDescent="0.3">
      <c r="B28" s="94" t="s">
        <v>35</v>
      </c>
      <c r="C28" s="65">
        <v>0</v>
      </c>
      <c r="D28" s="65">
        <v>30813</v>
      </c>
      <c r="E28" s="65">
        <v>5646</v>
      </c>
      <c r="F28" s="65">
        <v>35591</v>
      </c>
      <c r="G28" s="65">
        <v>111649</v>
      </c>
      <c r="H28" s="65">
        <v>3798</v>
      </c>
      <c r="I28" s="65">
        <v>366876</v>
      </c>
      <c r="J28" s="65">
        <v>887995</v>
      </c>
      <c r="K28" s="65">
        <v>0</v>
      </c>
      <c r="L28" s="65">
        <v>11540</v>
      </c>
      <c r="M28" s="65">
        <v>14411</v>
      </c>
      <c r="N28" s="65">
        <v>120069</v>
      </c>
      <c r="O28" s="65">
        <v>1846187</v>
      </c>
      <c r="P28" s="65">
        <v>76842</v>
      </c>
      <c r="Q28" s="97">
        <v>3511418</v>
      </c>
      <c r="R28" s="103"/>
    </row>
    <row r="29" spans="2:18" ht="17.25" customHeight="1" x14ac:dyDescent="0.3">
      <c r="B29" s="94" t="s">
        <v>36</v>
      </c>
      <c r="C29" s="65">
        <v>86</v>
      </c>
      <c r="D29" s="65">
        <v>80997</v>
      </c>
      <c r="E29" s="65">
        <v>34562</v>
      </c>
      <c r="F29" s="65">
        <v>86038</v>
      </c>
      <c r="G29" s="65">
        <v>34395</v>
      </c>
      <c r="H29" s="65">
        <v>124762</v>
      </c>
      <c r="I29" s="65">
        <v>405119</v>
      </c>
      <c r="J29" s="65">
        <v>302552</v>
      </c>
      <c r="K29" s="65">
        <v>0</v>
      </c>
      <c r="L29" s="65">
        <v>19387</v>
      </c>
      <c r="M29" s="65">
        <v>29575</v>
      </c>
      <c r="N29" s="65">
        <v>298005</v>
      </c>
      <c r="O29" s="65">
        <v>0</v>
      </c>
      <c r="P29" s="65">
        <v>47920</v>
      </c>
      <c r="Q29" s="97">
        <v>1463398</v>
      </c>
      <c r="R29" s="103"/>
    </row>
    <row r="30" spans="2:18" ht="17.25" customHeight="1" x14ac:dyDescent="0.3">
      <c r="B30" s="94" t="s">
        <v>192</v>
      </c>
      <c r="C30" s="65">
        <v>0</v>
      </c>
      <c r="D30" s="65">
        <v>18747</v>
      </c>
      <c r="E30" s="65">
        <v>12056</v>
      </c>
      <c r="F30" s="65">
        <v>15861</v>
      </c>
      <c r="G30" s="65">
        <v>10929</v>
      </c>
      <c r="H30" s="65">
        <v>16276</v>
      </c>
      <c r="I30" s="65">
        <v>469364</v>
      </c>
      <c r="J30" s="65">
        <v>222871</v>
      </c>
      <c r="K30" s="65">
        <v>0</v>
      </c>
      <c r="L30" s="65">
        <v>9339</v>
      </c>
      <c r="M30" s="65">
        <v>26334</v>
      </c>
      <c r="N30" s="65">
        <v>74918</v>
      </c>
      <c r="O30" s="65">
        <v>0</v>
      </c>
      <c r="P30" s="65">
        <v>7311</v>
      </c>
      <c r="Q30" s="97">
        <v>884006</v>
      </c>
      <c r="R30" s="103"/>
    </row>
    <row r="31" spans="2:18" ht="17.25" customHeight="1" x14ac:dyDescent="0.3">
      <c r="B31" s="94" t="s">
        <v>193</v>
      </c>
      <c r="C31" s="65">
        <v>6544</v>
      </c>
      <c r="D31" s="65">
        <v>11827</v>
      </c>
      <c r="E31" s="65">
        <v>18191</v>
      </c>
      <c r="F31" s="65">
        <v>24064</v>
      </c>
      <c r="G31" s="65">
        <v>33839</v>
      </c>
      <c r="H31" s="65">
        <v>14272</v>
      </c>
      <c r="I31" s="65">
        <v>654970</v>
      </c>
      <c r="J31" s="65">
        <v>267819</v>
      </c>
      <c r="K31" s="65">
        <v>0</v>
      </c>
      <c r="L31" s="65">
        <v>4635</v>
      </c>
      <c r="M31" s="65">
        <v>25677</v>
      </c>
      <c r="N31" s="65">
        <v>252818</v>
      </c>
      <c r="O31" s="65">
        <v>177325</v>
      </c>
      <c r="P31" s="65">
        <v>5259</v>
      </c>
      <c r="Q31" s="97">
        <v>1497240</v>
      </c>
      <c r="R31" s="103"/>
    </row>
    <row r="32" spans="2:18" ht="17.25" customHeight="1" x14ac:dyDescent="0.3">
      <c r="B32" s="94" t="s">
        <v>37</v>
      </c>
      <c r="C32" s="65">
        <v>-1714</v>
      </c>
      <c r="D32" s="65">
        <v>16748</v>
      </c>
      <c r="E32" s="65">
        <v>33526</v>
      </c>
      <c r="F32" s="65">
        <v>40988</v>
      </c>
      <c r="G32" s="65">
        <v>4707</v>
      </c>
      <c r="H32" s="65">
        <v>45030</v>
      </c>
      <c r="I32" s="65">
        <v>709464</v>
      </c>
      <c r="J32" s="65">
        <v>599222</v>
      </c>
      <c r="K32" s="65">
        <v>0</v>
      </c>
      <c r="L32" s="65">
        <v>10197</v>
      </c>
      <c r="M32" s="65">
        <v>39827</v>
      </c>
      <c r="N32" s="65">
        <v>168568</v>
      </c>
      <c r="O32" s="65">
        <v>0</v>
      </c>
      <c r="P32" s="65">
        <v>7684</v>
      </c>
      <c r="Q32" s="97">
        <v>1674247</v>
      </c>
      <c r="R32" s="103"/>
    </row>
    <row r="33" spans="2:18" ht="17.25" customHeight="1" x14ac:dyDescent="0.3">
      <c r="B33" s="94" t="s">
        <v>139</v>
      </c>
      <c r="C33" s="65">
        <v>0</v>
      </c>
      <c r="D33" s="65">
        <v>12630</v>
      </c>
      <c r="E33" s="65">
        <v>7190</v>
      </c>
      <c r="F33" s="65">
        <v>34291</v>
      </c>
      <c r="G33" s="65">
        <v>19757</v>
      </c>
      <c r="H33" s="65">
        <v>1008</v>
      </c>
      <c r="I33" s="65">
        <v>282469</v>
      </c>
      <c r="J33" s="65">
        <v>211739</v>
      </c>
      <c r="K33" s="65">
        <v>0</v>
      </c>
      <c r="L33" s="65">
        <v>19528</v>
      </c>
      <c r="M33" s="65">
        <v>27465</v>
      </c>
      <c r="N33" s="65">
        <v>77880</v>
      </c>
      <c r="O33" s="65">
        <v>233810</v>
      </c>
      <c r="P33" s="65">
        <v>-1084</v>
      </c>
      <c r="Q33" s="97">
        <v>926683</v>
      </c>
      <c r="R33" s="103"/>
    </row>
    <row r="34" spans="2:18" ht="17.25" customHeight="1" x14ac:dyDescent="0.3">
      <c r="B34" s="94" t="s">
        <v>211</v>
      </c>
      <c r="C34" s="65">
        <v>150</v>
      </c>
      <c r="D34" s="65">
        <v>6169</v>
      </c>
      <c r="E34" s="65">
        <v>5169</v>
      </c>
      <c r="F34" s="65">
        <v>10611</v>
      </c>
      <c r="G34" s="65">
        <v>24222</v>
      </c>
      <c r="H34" s="65">
        <v>9571</v>
      </c>
      <c r="I34" s="65">
        <v>368787</v>
      </c>
      <c r="J34" s="65">
        <v>143428</v>
      </c>
      <c r="K34" s="65">
        <v>0</v>
      </c>
      <c r="L34" s="65">
        <v>2887</v>
      </c>
      <c r="M34" s="65">
        <v>9339</v>
      </c>
      <c r="N34" s="65">
        <v>121592</v>
      </c>
      <c r="O34" s="65">
        <v>0</v>
      </c>
      <c r="P34" s="65">
        <v>-5547</v>
      </c>
      <c r="Q34" s="97">
        <v>696379</v>
      </c>
      <c r="R34" s="103"/>
    </row>
    <row r="35" spans="2:18" ht="17.25" customHeight="1" x14ac:dyDescent="0.3">
      <c r="B35" s="94" t="s">
        <v>140</v>
      </c>
      <c r="C35" s="65">
        <v>0</v>
      </c>
      <c r="D35" s="65">
        <v>1135</v>
      </c>
      <c r="E35" s="65">
        <v>5031</v>
      </c>
      <c r="F35" s="65">
        <v>40</v>
      </c>
      <c r="G35" s="65">
        <v>5394</v>
      </c>
      <c r="H35" s="65">
        <v>1800</v>
      </c>
      <c r="I35" s="65">
        <v>194181</v>
      </c>
      <c r="J35" s="65">
        <v>84037</v>
      </c>
      <c r="K35" s="65">
        <v>13697</v>
      </c>
      <c r="L35" s="65">
        <v>23867</v>
      </c>
      <c r="M35" s="65">
        <v>5278</v>
      </c>
      <c r="N35" s="65">
        <v>18747</v>
      </c>
      <c r="O35" s="65">
        <v>1230938</v>
      </c>
      <c r="P35" s="65">
        <v>455</v>
      </c>
      <c r="Q35" s="97">
        <v>1584600</v>
      </c>
      <c r="R35" s="103"/>
    </row>
    <row r="36" spans="2:18" ht="17.25"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17.25" customHeight="1" x14ac:dyDescent="0.3">
      <c r="B37" s="94" t="s">
        <v>212</v>
      </c>
      <c r="C37" s="65">
        <v>0</v>
      </c>
      <c r="D37" s="65">
        <v>22445</v>
      </c>
      <c r="E37" s="65">
        <v>38564</v>
      </c>
      <c r="F37" s="65">
        <v>63533</v>
      </c>
      <c r="G37" s="65">
        <v>34650</v>
      </c>
      <c r="H37" s="65">
        <v>19764</v>
      </c>
      <c r="I37" s="65">
        <v>681649</v>
      </c>
      <c r="J37" s="65">
        <v>702058</v>
      </c>
      <c r="K37" s="65">
        <v>220596</v>
      </c>
      <c r="L37" s="65">
        <v>3556</v>
      </c>
      <c r="M37" s="65">
        <v>7723</v>
      </c>
      <c r="N37" s="65">
        <v>208391</v>
      </c>
      <c r="O37" s="65">
        <v>154038</v>
      </c>
      <c r="P37" s="65">
        <v>3493</v>
      </c>
      <c r="Q37" s="97">
        <v>2160459</v>
      </c>
      <c r="R37" s="103"/>
    </row>
    <row r="38" spans="2:18" ht="17.25"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17.25" customHeight="1" x14ac:dyDescent="0.3">
      <c r="B39" s="94" t="s">
        <v>39</v>
      </c>
      <c r="C39" s="65">
        <v>0</v>
      </c>
      <c r="D39" s="65">
        <v>10624</v>
      </c>
      <c r="E39" s="65">
        <v>26650</v>
      </c>
      <c r="F39" s="65">
        <v>38028</v>
      </c>
      <c r="G39" s="65">
        <v>15153</v>
      </c>
      <c r="H39" s="65">
        <v>77117</v>
      </c>
      <c r="I39" s="65">
        <v>127020</v>
      </c>
      <c r="J39" s="65">
        <v>97782</v>
      </c>
      <c r="K39" s="65">
        <v>0</v>
      </c>
      <c r="L39" s="65">
        <v>7125</v>
      </c>
      <c r="M39" s="65">
        <v>66098</v>
      </c>
      <c r="N39" s="65">
        <v>117322</v>
      </c>
      <c r="O39" s="65">
        <v>11297</v>
      </c>
      <c r="P39" s="65">
        <v>7942</v>
      </c>
      <c r="Q39" s="97">
        <v>602158</v>
      </c>
      <c r="R39" s="103"/>
    </row>
    <row r="40" spans="2:18" ht="17.25" customHeight="1" x14ac:dyDescent="0.3">
      <c r="B40" s="94" t="s">
        <v>40</v>
      </c>
      <c r="C40" s="65">
        <v>0</v>
      </c>
      <c r="D40" s="65">
        <v>19467</v>
      </c>
      <c r="E40" s="65">
        <v>24989</v>
      </c>
      <c r="F40" s="65">
        <v>35271</v>
      </c>
      <c r="G40" s="65">
        <v>12529</v>
      </c>
      <c r="H40" s="65">
        <v>9414</v>
      </c>
      <c r="I40" s="65">
        <v>350122</v>
      </c>
      <c r="J40" s="65">
        <v>299634</v>
      </c>
      <c r="K40" s="65">
        <v>0</v>
      </c>
      <c r="L40" s="65">
        <v>11074</v>
      </c>
      <c r="M40" s="65">
        <v>15823</v>
      </c>
      <c r="N40" s="65">
        <v>30531</v>
      </c>
      <c r="O40" s="65">
        <v>206777</v>
      </c>
      <c r="P40" s="65">
        <v>-91</v>
      </c>
      <c r="Q40" s="97">
        <v>1015540</v>
      </c>
      <c r="R40" s="103"/>
    </row>
    <row r="41" spans="2:18" ht="17.25" customHeight="1" x14ac:dyDescent="0.3">
      <c r="B41" s="94" t="s">
        <v>41</v>
      </c>
      <c r="C41" s="65">
        <v>0</v>
      </c>
      <c r="D41" s="65">
        <v>6049</v>
      </c>
      <c r="E41" s="65">
        <v>1467</v>
      </c>
      <c r="F41" s="65">
        <v>6656</v>
      </c>
      <c r="G41" s="65">
        <v>19244</v>
      </c>
      <c r="H41" s="65">
        <v>3511</v>
      </c>
      <c r="I41" s="65">
        <v>387635</v>
      </c>
      <c r="J41" s="65">
        <v>304373</v>
      </c>
      <c r="K41" s="65">
        <v>0</v>
      </c>
      <c r="L41" s="65">
        <v>15600</v>
      </c>
      <c r="M41" s="65">
        <v>6068</v>
      </c>
      <c r="N41" s="65">
        <v>34793</v>
      </c>
      <c r="O41" s="65">
        <v>0</v>
      </c>
      <c r="P41" s="65">
        <v>37626</v>
      </c>
      <c r="Q41" s="97">
        <v>823023</v>
      </c>
      <c r="R41" s="103"/>
    </row>
    <row r="42" spans="2:18" ht="17.25" customHeight="1" x14ac:dyDescent="0.3">
      <c r="B42" s="94" t="s">
        <v>42</v>
      </c>
      <c r="C42" s="65">
        <v>118</v>
      </c>
      <c r="D42" s="65">
        <v>233</v>
      </c>
      <c r="E42" s="65">
        <v>275</v>
      </c>
      <c r="F42" s="65">
        <v>1580</v>
      </c>
      <c r="G42" s="65">
        <v>824</v>
      </c>
      <c r="H42" s="65">
        <v>2531</v>
      </c>
      <c r="I42" s="65">
        <v>359203</v>
      </c>
      <c r="J42" s="65">
        <v>123885</v>
      </c>
      <c r="K42" s="65">
        <v>52508</v>
      </c>
      <c r="L42" s="65">
        <v>7322</v>
      </c>
      <c r="M42" s="65">
        <v>1524</v>
      </c>
      <c r="N42" s="65">
        <v>1386</v>
      </c>
      <c r="O42" s="65">
        <v>99830</v>
      </c>
      <c r="P42" s="65">
        <v>865</v>
      </c>
      <c r="Q42" s="97">
        <v>652085</v>
      </c>
      <c r="R42" s="103"/>
    </row>
    <row r="43" spans="2:18" ht="17.25" customHeight="1" x14ac:dyDescent="0.3">
      <c r="B43" s="94" t="s">
        <v>43</v>
      </c>
      <c r="C43" s="65">
        <v>687</v>
      </c>
      <c r="D43" s="65">
        <v>36428</v>
      </c>
      <c r="E43" s="65">
        <v>102797</v>
      </c>
      <c r="F43" s="65">
        <v>173682</v>
      </c>
      <c r="G43" s="65">
        <v>58751</v>
      </c>
      <c r="H43" s="65">
        <v>60657</v>
      </c>
      <c r="I43" s="65">
        <v>745785</v>
      </c>
      <c r="J43" s="65">
        <v>739982</v>
      </c>
      <c r="K43" s="65">
        <v>0</v>
      </c>
      <c r="L43" s="65">
        <v>34793</v>
      </c>
      <c r="M43" s="65">
        <v>104180</v>
      </c>
      <c r="N43" s="65">
        <v>206991</v>
      </c>
      <c r="O43" s="65">
        <v>4900320</v>
      </c>
      <c r="P43" s="65">
        <v>5959</v>
      </c>
      <c r="Q43" s="97">
        <v>7171013</v>
      </c>
      <c r="R43" s="103"/>
    </row>
    <row r="44" spans="2:18" ht="17.25" customHeight="1" x14ac:dyDescent="0.3">
      <c r="B44" s="94" t="s">
        <v>44</v>
      </c>
      <c r="C44" s="65">
        <v>0</v>
      </c>
      <c r="D44" s="65">
        <v>101</v>
      </c>
      <c r="E44" s="65">
        <v>3</v>
      </c>
      <c r="F44" s="65">
        <v>16</v>
      </c>
      <c r="G44" s="65">
        <v>386</v>
      </c>
      <c r="H44" s="65">
        <v>1178</v>
      </c>
      <c r="I44" s="65">
        <v>187884</v>
      </c>
      <c r="J44" s="65">
        <v>54670</v>
      </c>
      <c r="K44" s="65">
        <v>232679</v>
      </c>
      <c r="L44" s="65">
        <v>200</v>
      </c>
      <c r="M44" s="65">
        <v>13</v>
      </c>
      <c r="N44" s="65">
        <v>520</v>
      </c>
      <c r="O44" s="65">
        <v>14</v>
      </c>
      <c r="P44" s="65">
        <v>833</v>
      </c>
      <c r="Q44" s="97">
        <v>478498</v>
      </c>
      <c r="R44" s="103"/>
    </row>
    <row r="45" spans="2:18" ht="17.25" customHeight="1" x14ac:dyDescent="0.3">
      <c r="B45" s="95" t="s">
        <v>45</v>
      </c>
      <c r="C45" s="96">
        <v>8822</v>
      </c>
      <c r="D45" s="96">
        <v>669316</v>
      </c>
      <c r="E45" s="96">
        <v>895263</v>
      </c>
      <c r="F45" s="96">
        <v>2170232</v>
      </c>
      <c r="G45" s="96">
        <v>1086895</v>
      </c>
      <c r="H45" s="96">
        <v>1543867</v>
      </c>
      <c r="I45" s="96">
        <v>16761959</v>
      </c>
      <c r="J45" s="96">
        <v>12689946</v>
      </c>
      <c r="K45" s="96">
        <v>2983869</v>
      </c>
      <c r="L45" s="96">
        <v>1168381</v>
      </c>
      <c r="M45" s="96">
        <v>1699412</v>
      </c>
      <c r="N45" s="96">
        <v>5143802</v>
      </c>
      <c r="O45" s="96">
        <v>26485576</v>
      </c>
      <c r="P45" s="96">
        <v>1433466</v>
      </c>
      <c r="Q45" s="96">
        <f>SUM(Q7:Q44)</f>
        <v>74740805</v>
      </c>
      <c r="R45" s="103"/>
    </row>
    <row r="46" spans="2:18" ht="17.25" customHeight="1" x14ac:dyDescent="0.3">
      <c r="B46" s="312" t="s">
        <v>46</v>
      </c>
      <c r="C46" s="312"/>
      <c r="D46" s="312"/>
      <c r="E46" s="312"/>
      <c r="F46" s="312"/>
      <c r="G46" s="312"/>
      <c r="H46" s="312"/>
      <c r="I46" s="312"/>
      <c r="J46" s="312"/>
      <c r="K46" s="312"/>
      <c r="L46" s="312"/>
      <c r="M46" s="312"/>
      <c r="N46" s="312"/>
      <c r="O46" s="312"/>
      <c r="P46" s="312"/>
      <c r="Q46" s="312"/>
      <c r="R46" s="104"/>
    </row>
    <row r="47" spans="2:18" ht="17.25" customHeight="1" x14ac:dyDescent="0.3">
      <c r="B47" s="94" t="s">
        <v>47</v>
      </c>
      <c r="C47" s="65">
        <v>26313</v>
      </c>
      <c r="D47" s="65">
        <v>292541</v>
      </c>
      <c r="E47" s="65">
        <v>43211</v>
      </c>
      <c r="F47" s="65">
        <v>999612</v>
      </c>
      <c r="G47" s="65">
        <v>120963</v>
      </c>
      <c r="H47" s="65">
        <v>145041</v>
      </c>
      <c r="I47" s="65">
        <v>29769</v>
      </c>
      <c r="J47" s="65">
        <v>90834</v>
      </c>
      <c r="K47" s="65">
        <v>0</v>
      </c>
      <c r="L47" s="65">
        <v>56834</v>
      </c>
      <c r="M47" s="65">
        <v>68876</v>
      </c>
      <c r="N47" s="65">
        <v>37029</v>
      </c>
      <c r="O47" s="65">
        <v>1195187</v>
      </c>
      <c r="P47" s="65">
        <v>472790</v>
      </c>
      <c r="Q47" s="97">
        <v>3579001</v>
      </c>
      <c r="R47" s="103"/>
    </row>
    <row r="48" spans="2:18" ht="17.25" customHeight="1" x14ac:dyDescent="0.3">
      <c r="B48" s="94" t="s">
        <v>64</v>
      </c>
      <c r="C48" s="65">
        <v>7266</v>
      </c>
      <c r="D48" s="65">
        <v>175874</v>
      </c>
      <c r="E48" s="65">
        <v>0</v>
      </c>
      <c r="F48" s="65">
        <v>864582</v>
      </c>
      <c r="G48" s="65">
        <v>15322</v>
      </c>
      <c r="H48" s="65">
        <v>162002</v>
      </c>
      <c r="I48" s="65">
        <v>0</v>
      </c>
      <c r="J48" s="65">
        <v>183318</v>
      </c>
      <c r="K48" s="65">
        <v>0</v>
      </c>
      <c r="L48" s="65">
        <v>37714</v>
      </c>
      <c r="M48" s="65">
        <v>0</v>
      </c>
      <c r="N48" s="65">
        <v>0</v>
      </c>
      <c r="O48" s="65">
        <v>507176</v>
      </c>
      <c r="P48" s="65">
        <v>231603</v>
      </c>
      <c r="Q48" s="97">
        <v>2184856</v>
      </c>
      <c r="R48" s="103"/>
    </row>
    <row r="49" spans="2:18" ht="17.25" customHeight="1" x14ac:dyDescent="0.3">
      <c r="B49" s="5" t="s">
        <v>250</v>
      </c>
      <c r="C49" s="65">
        <v>5088</v>
      </c>
      <c r="D49" s="65">
        <v>59412</v>
      </c>
      <c r="E49" s="65">
        <v>30870</v>
      </c>
      <c r="F49" s="65">
        <v>226381</v>
      </c>
      <c r="G49" s="65">
        <v>25674</v>
      </c>
      <c r="H49" s="65">
        <v>44072</v>
      </c>
      <c r="I49" s="65">
        <v>17889</v>
      </c>
      <c r="J49" s="65">
        <v>19380</v>
      </c>
      <c r="K49" s="65">
        <v>0</v>
      </c>
      <c r="L49" s="65">
        <v>22947</v>
      </c>
      <c r="M49" s="65">
        <v>28750</v>
      </c>
      <c r="N49" s="65">
        <v>6580</v>
      </c>
      <c r="O49" s="65">
        <v>72776</v>
      </c>
      <c r="P49" s="65">
        <v>50232</v>
      </c>
      <c r="Q49" s="97">
        <v>610050</v>
      </c>
      <c r="R49" s="103"/>
    </row>
    <row r="50" spans="2:18" ht="17.25" customHeight="1" x14ac:dyDescent="0.3">
      <c r="B50" s="94" t="s">
        <v>48</v>
      </c>
      <c r="C50" s="65">
        <v>21703</v>
      </c>
      <c r="D50" s="65">
        <v>328591</v>
      </c>
      <c r="E50" s="65">
        <v>2122784</v>
      </c>
      <c r="F50" s="65">
        <v>-194208</v>
      </c>
      <c r="G50" s="65">
        <v>102891</v>
      </c>
      <c r="H50" s="65">
        <v>307972</v>
      </c>
      <c r="I50" s="65">
        <v>36520</v>
      </c>
      <c r="J50" s="65">
        <v>217523</v>
      </c>
      <c r="K50" s="65">
        <v>0</v>
      </c>
      <c r="L50" s="65">
        <v>547698</v>
      </c>
      <c r="M50" s="65">
        <v>703575</v>
      </c>
      <c r="N50" s="65">
        <v>997</v>
      </c>
      <c r="O50" s="65">
        <v>1853908</v>
      </c>
      <c r="P50" s="65">
        <v>3704741</v>
      </c>
      <c r="Q50" s="97">
        <v>9754696</v>
      </c>
      <c r="R50" s="103"/>
    </row>
    <row r="51" spans="2:18" ht="17.25" customHeight="1" x14ac:dyDescent="0.3">
      <c r="B51" s="94" t="s">
        <v>251</v>
      </c>
      <c r="C51" s="65">
        <v>9874</v>
      </c>
      <c r="D51" s="65">
        <v>98583</v>
      </c>
      <c r="E51" s="65">
        <v>550</v>
      </c>
      <c r="F51" s="65">
        <v>365454</v>
      </c>
      <c r="G51" s="65">
        <v>85588</v>
      </c>
      <c r="H51" s="65">
        <v>57676</v>
      </c>
      <c r="I51" s="65">
        <v>8378</v>
      </c>
      <c r="J51" s="65">
        <v>13588</v>
      </c>
      <c r="K51" s="65">
        <v>0</v>
      </c>
      <c r="L51" s="65">
        <v>101089</v>
      </c>
      <c r="M51" s="65">
        <v>7174</v>
      </c>
      <c r="N51" s="65">
        <v>19834</v>
      </c>
      <c r="O51" s="65">
        <v>5637</v>
      </c>
      <c r="P51" s="65">
        <v>55513</v>
      </c>
      <c r="Q51" s="97">
        <v>828938</v>
      </c>
      <c r="R51" s="103"/>
    </row>
    <row r="52" spans="2:18" ht="17.25" customHeight="1" x14ac:dyDescent="0.3">
      <c r="B52" s="95" t="s">
        <v>45</v>
      </c>
      <c r="C52" s="96">
        <v>70244</v>
      </c>
      <c r="D52" s="96">
        <v>955001</v>
      </c>
      <c r="E52" s="96">
        <v>2197415</v>
      </c>
      <c r="F52" s="96">
        <v>2261821</v>
      </c>
      <c r="G52" s="96">
        <v>350438</v>
      </c>
      <c r="H52" s="96">
        <v>716763</v>
      </c>
      <c r="I52" s="96">
        <v>92556</v>
      </c>
      <c r="J52" s="96">
        <v>524643</v>
      </c>
      <c r="K52" s="96">
        <v>0</v>
      </c>
      <c r="L52" s="96">
        <v>766282</v>
      </c>
      <c r="M52" s="96">
        <v>808375</v>
      </c>
      <c r="N52" s="96">
        <v>64440</v>
      </c>
      <c r="O52" s="96">
        <v>3634684</v>
      </c>
      <c r="P52" s="96">
        <v>4514879</v>
      </c>
      <c r="Q52" s="96">
        <f t="shared" ref="Q52" si="0">SUM(Q47:Q51)</f>
        <v>16957541</v>
      </c>
      <c r="R52" s="103"/>
    </row>
    <row r="53" spans="2:18" ht="20.25" customHeight="1" x14ac:dyDescent="0.3">
      <c r="B53" s="313" t="s">
        <v>50</v>
      </c>
      <c r="C53" s="313"/>
      <c r="D53" s="313"/>
      <c r="E53" s="313"/>
      <c r="F53" s="313"/>
      <c r="G53" s="313"/>
      <c r="H53" s="313"/>
      <c r="I53" s="313"/>
      <c r="J53" s="313"/>
      <c r="K53" s="313"/>
      <c r="L53" s="313"/>
      <c r="M53" s="313"/>
      <c r="N53" s="313"/>
      <c r="O53" s="313"/>
      <c r="P53" s="313"/>
      <c r="Q53" s="313"/>
      <c r="R53" s="105"/>
    </row>
    <row r="54" spans="2:18" x14ac:dyDescent="0.3">
      <c r="C54" s="3">
        <f>C45+C52</f>
        <v>79066</v>
      </c>
      <c r="D54" s="3">
        <f t="shared" ref="D54:Q54" si="1">D45+D52</f>
        <v>1624317</v>
      </c>
      <c r="E54" s="3">
        <f t="shared" si="1"/>
        <v>3092678</v>
      </c>
      <c r="F54" s="3">
        <f t="shared" si="1"/>
        <v>4432053</v>
      </c>
      <c r="G54" s="3">
        <f t="shared" si="1"/>
        <v>1437333</v>
      </c>
      <c r="H54" s="3">
        <f t="shared" si="1"/>
        <v>2260630</v>
      </c>
      <c r="I54" s="3">
        <f t="shared" si="1"/>
        <v>16854515</v>
      </c>
      <c r="J54" s="3">
        <f t="shared" si="1"/>
        <v>13214589</v>
      </c>
      <c r="K54" s="3">
        <f t="shared" si="1"/>
        <v>2983869</v>
      </c>
      <c r="L54" s="3">
        <f t="shared" si="1"/>
        <v>1934663</v>
      </c>
      <c r="M54" s="3">
        <f t="shared" si="1"/>
        <v>2507787</v>
      </c>
      <c r="N54" s="3">
        <f t="shared" si="1"/>
        <v>5208242</v>
      </c>
      <c r="O54" s="3">
        <f t="shared" si="1"/>
        <v>30120260</v>
      </c>
      <c r="P54" s="3">
        <f t="shared" si="1"/>
        <v>5948345</v>
      </c>
      <c r="Q54" s="3">
        <f t="shared" si="1"/>
        <v>91698346</v>
      </c>
    </row>
    <row r="55" spans="2:18" x14ac:dyDescent="0.3">
      <c r="Q55" s="3"/>
    </row>
    <row r="56" spans="2:18" x14ac:dyDescent="0.3">
      <c r="Q56" s="3"/>
    </row>
  </sheetData>
  <mergeCells count="4">
    <mergeCell ref="B4:Q4"/>
    <mergeCell ref="B6:Q6"/>
    <mergeCell ref="B46:Q46"/>
    <mergeCell ref="B53:Q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4"/>
  <sheetViews>
    <sheetView showGridLines="0" zoomScale="80" zoomScaleNormal="80" workbookViewId="0">
      <selection activeCell="C13" sqref="C13"/>
    </sheetView>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81"/>
      <c r="B2" s="82"/>
      <c r="C2" s="83"/>
    </row>
    <row r="3" spans="1:3" ht="21.75" customHeight="1" x14ac:dyDescent="0.3">
      <c r="A3" s="81"/>
      <c r="B3" s="256" t="s">
        <v>146</v>
      </c>
      <c r="C3" s="257"/>
    </row>
    <row r="4" spans="1:3" ht="21.75" customHeight="1" x14ac:dyDescent="0.3">
      <c r="A4" s="81"/>
      <c r="B4" s="256"/>
      <c r="C4" s="257"/>
    </row>
    <row r="5" spans="1:3" ht="26.25" customHeight="1" x14ac:dyDescent="0.35">
      <c r="A5" s="81"/>
      <c r="B5" s="258" t="s">
        <v>324</v>
      </c>
      <c r="C5" s="259"/>
    </row>
    <row r="6" spans="1:3" ht="21.75" customHeight="1" thickBot="1" x14ac:dyDescent="0.5">
      <c r="A6" s="81"/>
      <c r="B6" s="254" t="s">
        <v>143</v>
      </c>
      <c r="C6" s="255"/>
    </row>
    <row r="7" spans="1:3" s="6" customFormat="1" ht="21.75" customHeight="1" thickTop="1" thickBot="1" x14ac:dyDescent="0.35">
      <c r="A7" s="81"/>
      <c r="B7" s="37" t="s">
        <v>144</v>
      </c>
      <c r="C7" s="38" t="s">
        <v>145</v>
      </c>
    </row>
    <row r="8" spans="1:3" ht="29.25" customHeight="1" thickTop="1" x14ac:dyDescent="0.3">
      <c r="A8" s="81"/>
      <c r="B8" s="84" t="s">
        <v>161</v>
      </c>
      <c r="C8" s="75" t="s">
        <v>301</v>
      </c>
    </row>
    <row r="9" spans="1:3" ht="29.25" customHeight="1" x14ac:dyDescent="0.3">
      <c r="A9" s="81"/>
      <c r="B9" s="85" t="s">
        <v>162</v>
      </c>
      <c r="C9" s="76" t="s">
        <v>302</v>
      </c>
    </row>
    <row r="10" spans="1:3" ht="29.25" customHeight="1" x14ac:dyDescent="0.3">
      <c r="A10" s="81"/>
      <c r="B10" s="85" t="s">
        <v>163</v>
      </c>
      <c r="C10" s="76" t="s">
        <v>303</v>
      </c>
    </row>
    <row r="11" spans="1:3" ht="29.25" customHeight="1" x14ac:dyDescent="0.3">
      <c r="A11" s="81"/>
      <c r="B11" s="85" t="s">
        <v>164</v>
      </c>
      <c r="C11" s="76" t="s">
        <v>304</v>
      </c>
    </row>
    <row r="12" spans="1:3" ht="29.25" customHeight="1" x14ac:dyDescent="0.3">
      <c r="A12" s="81"/>
      <c r="B12" s="85" t="s">
        <v>165</v>
      </c>
      <c r="C12" s="76" t="s">
        <v>305</v>
      </c>
    </row>
    <row r="13" spans="1:3" ht="29.25" customHeight="1" x14ac:dyDescent="0.3">
      <c r="A13" s="81"/>
      <c r="B13" s="85" t="s">
        <v>166</v>
      </c>
      <c r="C13" s="76" t="s">
        <v>306</v>
      </c>
    </row>
    <row r="14" spans="1:3" ht="29.25" customHeight="1" x14ac:dyDescent="0.3">
      <c r="A14" s="81"/>
      <c r="B14" s="85" t="s">
        <v>167</v>
      </c>
      <c r="C14" s="76" t="s">
        <v>307</v>
      </c>
    </row>
    <row r="15" spans="1:3" ht="29.25" customHeight="1" x14ac:dyDescent="0.3">
      <c r="A15" s="81"/>
      <c r="B15" s="85" t="s">
        <v>168</v>
      </c>
      <c r="C15" s="76" t="s">
        <v>308</v>
      </c>
    </row>
    <row r="16" spans="1:3" ht="29.25" customHeight="1" x14ac:dyDescent="0.3">
      <c r="A16" s="81"/>
      <c r="B16" s="85" t="s">
        <v>169</v>
      </c>
      <c r="C16" s="76" t="s">
        <v>309</v>
      </c>
    </row>
    <row r="17" spans="1:4" ht="29.25" customHeight="1" x14ac:dyDescent="0.3">
      <c r="A17" s="81"/>
      <c r="B17" s="85" t="s">
        <v>170</v>
      </c>
      <c r="C17" s="76" t="s">
        <v>310</v>
      </c>
    </row>
    <row r="18" spans="1:4" ht="29.25" customHeight="1" x14ac:dyDescent="0.3">
      <c r="A18" s="81"/>
      <c r="B18" s="85" t="s">
        <v>171</v>
      </c>
      <c r="C18" s="76" t="s">
        <v>311</v>
      </c>
    </row>
    <row r="19" spans="1:4" ht="29.25" customHeight="1" x14ac:dyDescent="0.3">
      <c r="A19" s="81"/>
      <c r="B19" s="85" t="s">
        <v>257</v>
      </c>
      <c r="C19" s="76" t="s">
        <v>312</v>
      </c>
      <c r="D19" s="86"/>
    </row>
    <row r="20" spans="1:4" ht="29.25" customHeight="1" x14ac:dyDescent="0.3">
      <c r="A20" s="81"/>
      <c r="B20" s="85" t="s">
        <v>172</v>
      </c>
      <c r="C20" s="76" t="s">
        <v>313</v>
      </c>
    </row>
    <row r="21" spans="1:4" ht="29.25" customHeight="1" x14ac:dyDescent="0.3">
      <c r="A21" s="81"/>
      <c r="B21" s="85" t="s">
        <v>173</v>
      </c>
      <c r="C21" s="76" t="s">
        <v>314</v>
      </c>
    </row>
    <row r="22" spans="1:4" ht="29.25" customHeight="1" x14ac:dyDescent="0.3">
      <c r="A22" s="81"/>
      <c r="B22" s="85" t="s">
        <v>174</v>
      </c>
      <c r="C22" s="76" t="s">
        <v>315</v>
      </c>
    </row>
    <row r="23" spans="1:4" ht="29.25" customHeight="1" x14ac:dyDescent="0.3">
      <c r="A23" s="81"/>
      <c r="B23" s="85" t="s">
        <v>175</v>
      </c>
      <c r="C23" s="76" t="s">
        <v>316</v>
      </c>
    </row>
    <row r="24" spans="1:4" ht="29.25" customHeight="1" x14ac:dyDescent="0.3">
      <c r="A24" s="81"/>
      <c r="B24" s="85" t="s">
        <v>176</v>
      </c>
      <c r="C24" s="76" t="s">
        <v>317</v>
      </c>
    </row>
    <row r="25" spans="1:4" ht="29.25" customHeight="1" x14ac:dyDescent="0.3">
      <c r="A25" s="81"/>
      <c r="B25" s="85" t="s">
        <v>177</v>
      </c>
      <c r="C25" s="76" t="s">
        <v>318</v>
      </c>
    </row>
    <row r="26" spans="1:4" ht="29.25" customHeight="1" x14ac:dyDescent="0.3">
      <c r="A26" s="81"/>
      <c r="B26" s="85" t="s">
        <v>178</v>
      </c>
      <c r="C26" s="76" t="s">
        <v>319</v>
      </c>
    </row>
    <row r="27" spans="1:4" ht="29.25" customHeight="1" x14ac:dyDescent="0.3">
      <c r="A27" s="81"/>
      <c r="B27" s="85" t="s">
        <v>179</v>
      </c>
      <c r="C27" s="76" t="s">
        <v>320</v>
      </c>
    </row>
    <row r="28" spans="1:4" ht="29.25" customHeight="1" x14ac:dyDescent="0.3">
      <c r="A28" s="81"/>
      <c r="B28" s="85" t="s">
        <v>180</v>
      </c>
      <c r="C28" s="76" t="s">
        <v>320</v>
      </c>
    </row>
    <row r="29" spans="1:4" ht="29.25" customHeight="1" x14ac:dyDescent="0.3">
      <c r="A29" s="81"/>
      <c r="B29" s="85" t="s">
        <v>181</v>
      </c>
      <c r="C29" s="76" t="s">
        <v>320</v>
      </c>
    </row>
    <row r="30" spans="1:4" ht="29.25" customHeight="1" x14ac:dyDescent="0.3">
      <c r="B30" s="85" t="s">
        <v>182</v>
      </c>
      <c r="C30" s="76" t="s">
        <v>321</v>
      </c>
    </row>
    <row r="31" spans="1:4" ht="29.25" customHeight="1" x14ac:dyDescent="0.3">
      <c r="B31" s="85" t="s">
        <v>183</v>
      </c>
      <c r="C31" s="76" t="s">
        <v>322</v>
      </c>
    </row>
    <row r="32" spans="1:4" ht="29.25" customHeight="1" x14ac:dyDescent="0.3">
      <c r="B32" s="85" t="s">
        <v>184</v>
      </c>
      <c r="C32" s="76" t="s">
        <v>321</v>
      </c>
    </row>
    <row r="33" spans="2:3" ht="29.25" customHeight="1" thickBot="1" x14ac:dyDescent="0.35">
      <c r="B33" s="87" t="s">
        <v>185</v>
      </c>
      <c r="C33" s="77" t="s">
        <v>321</v>
      </c>
    </row>
    <row r="34" spans="2:3" ht="21.75" customHeight="1" thickTop="1" x14ac:dyDescent="0.3">
      <c r="B34" s="88"/>
    </row>
  </sheetData>
  <sheetProtection algorithmName="SHA-512" hashValue="dDvpa3H5v0FWXkrOvPml1u+CHNk8ekX7XTXAeTp3pvN8SYwKW9nHIcQjHFvg8KAR9V1ggblfaw6AVQvotuhymw==" saltValue="q4pDMHQXT6UT+wUxgswghA==" spinCount="100000" sheet="1" objects="1" scenarios="1"/>
  <mergeCells count="3">
    <mergeCell ref="B6:C6"/>
    <mergeCell ref="B3:C4"/>
    <mergeCell ref="B5:C5"/>
  </mergeCells>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 i'!A1" display="'APPENDIX 20 i'" xr:uid="{00000000-0004-0000-0200-000013000000}"/>
    <hyperlink ref="B28" location="'APPENDIX 20 ii'!A1" display="'APPENDIX 20 ii'" xr:uid="{00000000-0004-0000-0200-000014000000}"/>
    <hyperlink ref="B29" location="'APPENDIX 20 iii'!A1" display="'APPENDIX 20 iii'" xr:uid="{00000000-0004-0000-0200-000015000000}"/>
    <hyperlink ref="B30" location="'APPENDIX 21 i'!A1" display="'APPENDIX 21 i'" xr:uid="{00000000-0004-0000-0200-000016000000}"/>
    <hyperlink ref="B31" location="'APPENDIX 21 ii'!A1" display="'APPENDIX 21 ii'" xr:uid="{00000000-0004-0000-0200-000017000000}"/>
    <hyperlink ref="B32" location="'APPENDIX 21 iii'!A1" display="'APPENDIX 21 iii'" xr:uid="{00000000-0004-0000-0200-000018000000}"/>
    <hyperlink ref="B33" location="'APPENDIX  21 iv'!A1" display="'APPENDIX  21 iv'" xr:uid="{00000000-0004-0000-0200-000019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8"/>
  <sheetViews>
    <sheetView topLeftCell="A44" workbookViewId="0">
      <selection activeCell="D57" sqref="D57"/>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10" t="s">
        <v>291</v>
      </c>
      <c r="C4" s="310"/>
      <c r="D4" s="310"/>
      <c r="E4" s="310"/>
      <c r="F4" s="310"/>
      <c r="G4" s="310"/>
      <c r="H4" s="310"/>
      <c r="I4" s="310"/>
      <c r="J4" s="310"/>
      <c r="K4" s="310"/>
      <c r="L4" s="310"/>
      <c r="M4" s="310"/>
      <c r="N4" s="310"/>
      <c r="O4" s="310"/>
      <c r="P4" s="310"/>
      <c r="Q4" s="310"/>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11" t="s">
        <v>16</v>
      </c>
      <c r="C6" s="311"/>
      <c r="D6" s="311"/>
      <c r="E6" s="311"/>
      <c r="F6" s="311"/>
      <c r="G6" s="311"/>
      <c r="H6" s="311"/>
      <c r="I6" s="311"/>
      <c r="J6" s="311"/>
      <c r="K6" s="311"/>
      <c r="L6" s="311"/>
      <c r="M6" s="311"/>
      <c r="N6" s="311"/>
      <c r="O6" s="311"/>
      <c r="P6" s="311"/>
      <c r="Q6" s="311"/>
      <c r="R6" s="102"/>
    </row>
    <row r="7" spans="2:18" ht="18.75" customHeight="1" x14ac:dyDescent="0.3">
      <c r="B7" s="94" t="s">
        <v>17</v>
      </c>
      <c r="C7" s="65">
        <v>0</v>
      </c>
      <c r="D7" s="65">
        <v>64</v>
      </c>
      <c r="E7" s="65">
        <v>176</v>
      </c>
      <c r="F7" s="65">
        <v>920</v>
      </c>
      <c r="G7" s="65">
        <v>1348</v>
      </c>
      <c r="H7" s="65">
        <v>98</v>
      </c>
      <c r="I7" s="65">
        <v>0</v>
      </c>
      <c r="J7" s="65">
        <v>0</v>
      </c>
      <c r="K7" s="65">
        <v>0</v>
      </c>
      <c r="L7" s="65">
        <v>3953</v>
      </c>
      <c r="M7" s="65">
        <v>506</v>
      </c>
      <c r="N7" s="65">
        <v>5340</v>
      </c>
      <c r="O7" s="65">
        <v>864352</v>
      </c>
      <c r="P7" s="65">
        <v>1494</v>
      </c>
      <c r="Q7" s="97">
        <v>878251</v>
      </c>
      <c r="R7" s="103"/>
    </row>
    <row r="8" spans="2:18" ht="21" customHeight="1" x14ac:dyDescent="0.3">
      <c r="B8" s="94" t="s">
        <v>18</v>
      </c>
      <c r="C8" s="65">
        <v>0</v>
      </c>
      <c r="D8" s="65">
        <v>4938</v>
      </c>
      <c r="E8" s="65">
        <v>413</v>
      </c>
      <c r="F8" s="65">
        <v>39615</v>
      </c>
      <c r="G8" s="65">
        <v>1213</v>
      </c>
      <c r="H8" s="65">
        <v>698</v>
      </c>
      <c r="I8" s="65">
        <v>138069</v>
      </c>
      <c r="J8" s="65">
        <v>93994</v>
      </c>
      <c r="K8" s="65">
        <v>13320</v>
      </c>
      <c r="L8" s="65">
        <v>9173</v>
      </c>
      <c r="M8" s="65">
        <v>3774</v>
      </c>
      <c r="N8" s="65">
        <v>10750</v>
      </c>
      <c r="O8" s="65">
        <v>0</v>
      </c>
      <c r="P8" s="65">
        <v>18471</v>
      </c>
      <c r="Q8" s="97">
        <v>334430</v>
      </c>
      <c r="R8" s="103"/>
    </row>
    <row r="9" spans="2:18" ht="21" customHeight="1" x14ac:dyDescent="0.3">
      <c r="B9" s="94" t="s">
        <v>19</v>
      </c>
      <c r="C9" s="65">
        <v>0</v>
      </c>
      <c r="D9" s="65">
        <v>535</v>
      </c>
      <c r="E9" s="65">
        <v>16995</v>
      </c>
      <c r="F9" s="65">
        <v>100315</v>
      </c>
      <c r="G9" s="65">
        <v>185126</v>
      </c>
      <c r="H9" s="65">
        <v>425</v>
      </c>
      <c r="I9" s="65">
        <v>154051</v>
      </c>
      <c r="J9" s="65">
        <v>27712</v>
      </c>
      <c r="K9" s="65">
        <v>0</v>
      </c>
      <c r="L9" s="65">
        <v>23335</v>
      </c>
      <c r="M9" s="65">
        <v>83668</v>
      </c>
      <c r="N9" s="65">
        <v>35965</v>
      </c>
      <c r="O9" s="65">
        <v>0</v>
      </c>
      <c r="P9" s="65">
        <v>0</v>
      </c>
      <c r="Q9" s="97">
        <v>628126</v>
      </c>
      <c r="R9" s="103"/>
    </row>
    <row r="10" spans="2:18" ht="21" customHeight="1" x14ac:dyDescent="0.3">
      <c r="B10" s="94" t="s">
        <v>142</v>
      </c>
      <c r="C10" s="65">
        <v>10182</v>
      </c>
      <c r="D10" s="65">
        <v>12112</v>
      </c>
      <c r="E10" s="65">
        <v>7928</v>
      </c>
      <c r="F10" s="65">
        <v>32891</v>
      </c>
      <c r="G10" s="65">
        <v>33355</v>
      </c>
      <c r="H10" s="65">
        <v>28309</v>
      </c>
      <c r="I10" s="65">
        <v>38210</v>
      </c>
      <c r="J10" s="65">
        <v>25997</v>
      </c>
      <c r="K10" s="65">
        <v>0</v>
      </c>
      <c r="L10" s="65">
        <v>1308</v>
      </c>
      <c r="M10" s="65">
        <v>6285</v>
      </c>
      <c r="N10" s="65">
        <v>17111</v>
      </c>
      <c r="O10" s="65">
        <v>1358</v>
      </c>
      <c r="P10" s="65">
        <v>11003</v>
      </c>
      <c r="Q10" s="97">
        <v>226047</v>
      </c>
      <c r="R10" s="103"/>
    </row>
    <row r="11" spans="2:18" ht="21" customHeight="1" x14ac:dyDescent="0.3">
      <c r="B11" s="94" t="s">
        <v>20</v>
      </c>
      <c r="C11" s="65">
        <v>9470</v>
      </c>
      <c r="D11" s="65">
        <v>26276</v>
      </c>
      <c r="E11" s="65">
        <v>7928</v>
      </c>
      <c r="F11" s="65">
        <v>104374</v>
      </c>
      <c r="G11" s="65">
        <v>17278</v>
      </c>
      <c r="H11" s="65">
        <v>20997</v>
      </c>
      <c r="I11" s="65">
        <v>134432</v>
      </c>
      <c r="J11" s="65">
        <v>124846</v>
      </c>
      <c r="K11" s="65">
        <v>0</v>
      </c>
      <c r="L11" s="65">
        <v>37789</v>
      </c>
      <c r="M11" s="65">
        <v>21454</v>
      </c>
      <c r="N11" s="65">
        <v>105566</v>
      </c>
      <c r="O11" s="65">
        <v>432349</v>
      </c>
      <c r="P11" s="65">
        <v>26968</v>
      </c>
      <c r="Q11" s="97">
        <v>1069726</v>
      </c>
      <c r="R11" s="103"/>
    </row>
    <row r="12" spans="2:18" ht="21" customHeight="1" x14ac:dyDescent="0.3">
      <c r="B12" s="94" t="s">
        <v>137</v>
      </c>
      <c r="C12" s="65">
        <v>0</v>
      </c>
      <c r="D12" s="65">
        <v>14261</v>
      </c>
      <c r="E12" s="65">
        <v>28430</v>
      </c>
      <c r="F12" s="65">
        <v>88817</v>
      </c>
      <c r="G12" s="65">
        <v>35767</v>
      </c>
      <c r="H12" s="65">
        <v>37178</v>
      </c>
      <c r="I12" s="65">
        <v>461636</v>
      </c>
      <c r="J12" s="65">
        <v>309953</v>
      </c>
      <c r="K12" s="65">
        <v>0</v>
      </c>
      <c r="L12" s="65">
        <v>225095</v>
      </c>
      <c r="M12" s="65">
        <v>66565</v>
      </c>
      <c r="N12" s="65">
        <v>107116</v>
      </c>
      <c r="O12" s="65">
        <v>353539</v>
      </c>
      <c r="P12" s="65">
        <v>206177</v>
      </c>
      <c r="Q12" s="97">
        <v>1934534</v>
      </c>
      <c r="R12" s="103"/>
    </row>
    <row r="13" spans="2:18" ht="21" customHeight="1" x14ac:dyDescent="0.3">
      <c r="B13" s="94" t="s">
        <v>21</v>
      </c>
      <c r="C13" s="65">
        <v>0</v>
      </c>
      <c r="D13" s="65">
        <v>30280</v>
      </c>
      <c r="E13" s="65">
        <v>24410</v>
      </c>
      <c r="F13" s="65">
        <v>91051</v>
      </c>
      <c r="G13" s="65">
        <v>13253</v>
      </c>
      <c r="H13" s="65">
        <v>39345</v>
      </c>
      <c r="I13" s="65">
        <v>387147</v>
      </c>
      <c r="J13" s="65">
        <v>493394</v>
      </c>
      <c r="K13" s="65">
        <v>0</v>
      </c>
      <c r="L13" s="65">
        <v>91704</v>
      </c>
      <c r="M13" s="65">
        <v>157705</v>
      </c>
      <c r="N13" s="65">
        <v>66403</v>
      </c>
      <c r="O13" s="65">
        <v>198102</v>
      </c>
      <c r="P13" s="65">
        <v>49929</v>
      </c>
      <c r="Q13" s="97">
        <v>1642723</v>
      </c>
      <c r="R13" s="103"/>
    </row>
    <row r="14" spans="2:18" ht="21" customHeight="1" x14ac:dyDescent="0.3">
      <c r="B14" s="94" t="s">
        <v>22</v>
      </c>
      <c r="C14" s="65">
        <v>0</v>
      </c>
      <c r="D14" s="65">
        <v>8739</v>
      </c>
      <c r="E14" s="65">
        <v>1641</v>
      </c>
      <c r="F14" s="65">
        <v>22730</v>
      </c>
      <c r="G14" s="65">
        <v>2158</v>
      </c>
      <c r="H14" s="65">
        <v>12152</v>
      </c>
      <c r="I14" s="65">
        <v>55030</v>
      </c>
      <c r="J14" s="65">
        <v>35488</v>
      </c>
      <c r="K14" s="65">
        <v>0</v>
      </c>
      <c r="L14" s="65">
        <v>7498</v>
      </c>
      <c r="M14" s="65">
        <v>3891</v>
      </c>
      <c r="N14" s="65">
        <v>14171</v>
      </c>
      <c r="O14" s="65">
        <v>0</v>
      </c>
      <c r="P14" s="65">
        <v>2829</v>
      </c>
      <c r="Q14" s="97">
        <v>166327</v>
      </c>
      <c r="R14" s="103"/>
    </row>
    <row r="15" spans="2:18" ht="21" customHeight="1" x14ac:dyDescent="0.3">
      <c r="B15" s="94" t="s">
        <v>23</v>
      </c>
      <c r="C15" s="65">
        <v>0</v>
      </c>
      <c r="D15" s="65">
        <v>0</v>
      </c>
      <c r="E15" s="65">
        <v>0</v>
      </c>
      <c r="F15" s="65">
        <v>0</v>
      </c>
      <c r="G15" s="65">
        <v>0</v>
      </c>
      <c r="H15" s="65">
        <v>0</v>
      </c>
      <c r="I15" s="65">
        <v>0</v>
      </c>
      <c r="J15" s="65">
        <v>0</v>
      </c>
      <c r="K15" s="65">
        <v>680303</v>
      </c>
      <c r="L15" s="65">
        <v>0</v>
      </c>
      <c r="M15" s="65">
        <v>0</v>
      </c>
      <c r="N15" s="65">
        <v>0</v>
      </c>
      <c r="O15" s="65">
        <v>0</v>
      </c>
      <c r="P15" s="65">
        <v>0</v>
      </c>
      <c r="Q15" s="97">
        <v>680303</v>
      </c>
      <c r="R15" s="103"/>
    </row>
    <row r="16" spans="2:18" ht="21" customHeight="1" x14ac:dyDescent="0.3">
      <c r="B16" s="94" t="s">
        <v>24</v>
      </c>
      <c r="C16" s="65">
        <v>43682</v>
      </c>
      <c r="D16" s="65">
        <v>4590</v>
      </c>
      <c r="E16" s="65">
        <v>2235</v>
      </c>
      <c r="F16" s="65">
        <v>18507</v>
      </c>
      <c r="G16" s="65">
        <v>3516</v>
      </c>
      <c r="H16" s="65">
        <v>38660</v>
      </c>
      <c r="I16" s="65">
        <v>49712</v>
      </c>
      <c r="J16" s="65">
        <v>38889</v>
      </c>
      <c r="K16" s="65">
        <v>1301</v>
      </c>
      <c r="L16" s="65">
        <v>1017</v>
      </c>
      <c r="M16" s="65">
        <v>6431</v>
      </c>
      <c r="N16" s="65">
        <v>17664</v>
      </c>
      <c r="O16" s="65">
        <v>0</v>
      </c>
      <c r="P16" s="65">
        <v>1990</v>
      </c>
      <c r="Q16" s="97">
        <v>228193</v>
      </c>
      <c r="R16" s="103"/>
    </row>
    <row r="17" spans="2:18" ht="21" customHeight="1" x14ac:dyDescent="0.3">
      <c r="B17" s="94" t="s">
        <v>25</v>
      </c>
      <c r="C17" s="65">
        <v>0</v>
      </c>
      <c r="D17" s="65">
        <v>2904</v>
      </c>
      <c r="E17" s="65">
        <v>4446</v>
      </c>
      <c r="F17" s="65">
        <v>27124</v>
      </c>
      <c r="G17" s="65">
        <v>7897</v>
      </c>
      <c r="H17" s="65">
        <v>7648</v>
      </c>
      <c r="I17" s="65">
        <v>187718</v>
      </c>
      <c r="J17" s="65">
        <v>154780</v>
      </c>
      <c r="K17" s="65">
        <v>0</v>
      </c>
      <c r="L17" s="65">
        <v>287</v>
      </c>
      <c r="M17" s="65">
        <v>11998</v>
      </c>
      <c r="N17" s="65">
        <v>17857</v>
      </c>
      <c r="O17" s="65">
        <v>127122</v>
      </c>
      <c r="P17" s="65">
        <v>-9512</v>
      </c>
      <c r="Q17" s="97">
        <v>540269</v>
      </c>
      <c r="R17" s="103"/>
    </row>
    <row r="18" spans="2:18" ht="21" customHeight="1" x14ac:dyDescent="0.3">
      <c r="B18" s="94" t="s">
        <v>26</v>
      </c>
      <c r="C18" s="65">
        <v>41719</v>
      </c>
      <c r="D18" s="65">
        <v>36430</v>
      </c>
      <c r="E18" s="65">
        <v>10157</v>
      </c>
      <c r="F18" s="65">
        <v>118700</v>
      </c>
      <c r="G18" s="65">
        <v>11367</v>
      </c>
      <c r="H18" s="65">
        <v>33911</v>
      </c>
      <c r="I18" s="65">
        <v>89338</v>
      </c>
      <c r="J18" s="65">
        <v>95474</v>
      </c>
      <c r="K18" s="65">
        <v>0</v>
      </c>
      <c r="L18" s="65">
        <v>5341</v>
      </c>
      <c r="M18" s="65">
        <v>32937</v>
      </c>
      <c r="N18" s="65">
        <v>113189</v>
      </c>
      <c r="O18" s="65">
        <v>177906</v>
      </c>
      <c r="P18" s="65">
        <v>17384</v>
      </c>
      <c r="Q18" s="97">
        <v>783852</v>
      </c>
      <c r="R18" s="103"/>
    </row>
    <row r="19" spans="2:18" ht="21" customHeight="1" x14ac:dyDescent="0.3">
      <c r="B19" s="94" t="s">
        <v>27</v>
      </c>
      <c r="C19" s="65">
        <v>11317</v>
      </c>
      <c r="D19" s="65">
        <v>29320</v>
      </c>
      <c r="E19" s="65">
        <v>10149</v>
      </c>
      <c r="F19" s="65">
        <v>92773</v>
      </c>
      <c r="G19" s="65">
        <v>9987</v>
      </c>
      <c r="H19" s="65">
        <v>30916</v>
      </c>
      <c r="I19" s="65">
        <v>204369</v>
      </c>
      <c r="J19" s="65">
        <v>168034</v>
      </c>
      <c r="K19" s="65">
        <v>0</v>
      </c>
      <c r="L19" s="65">
        <v>8073</v>
      </c>
      <c r="M19" s="65">
        <v>35876</v>
      </c>
      <c r="N19" s="65">
        <v>64431</v>
      </c>
      <c r="O19" s="65">
        <v>0</v>
      </c>
      <c r="P19" s="65">
        <v>24717</v>
      </c>
      <c r="Q19" s="97">
        <v>689961</v>
      </c>
      <c r="R19" s="103"/>
    </row>
    <row r="20" spans="2:18" ht="21" customHeight="1" x14ac:dyDescent="0.3">
      <c r="B20" s="94" t="s">
        <v>28</v>
      </c>
      <c r="C20" s="65">
        <v>7439</v>
      </c>
      <c r="D20" s="65">
        <v>36576</v>
      </c>
      <c r="E20" s="65">
        <v>47850</v>
      </c>
      <c r="F20" s="65">
        <v>72537</v>
      </c>
      <c r="G20" s="65">
        <v>52084</v>
      </c>
      <c r="H20" s="65">
        <v>31104</v>
      </c>
      <c r="I20" s="65">
        <v>206511</v>
      </c>
      <c r="J20" s="65">
        <v>110803</v>
      </c>
      <c r="K20" s="65">
        <v>0</v>
      </c>
      <c r="L20" s="65">
        <v>59086</v>
      </c>
      <c r="M20" s="65">
        <v>38903</v>
      </c>
      <c r="N20" s="65">
        <v>55116</v>
      </c>
      <c r="O20" s="65">
        <v>236220</v>
      </c>
      <c r="P20" s="65">
        <v>66274</v>
      </c>
      <c r="Q20" s="97">
        <v>1020504</v>
      </c>
      <c r="R20" s="103"/>
    </row>
    <row r="21" spans="2:18" ht="21" customHeight="1" x14ac:dyDescent="0.3">
      <c r="B21" s="94" t="s">
        <v>29</v>
      </c>
      <c r="C21" s="65">
        <v>12370</v>
      </c>
      <c r="D21" s="65">
        <v>17794</v>
      </c>
      <c r="E21" s="65">
        <v>17926</v>
      </c>
      <c r="F21" s="65">
        <v>49841</v>
      </c>
      <c r="G21" s="65">
        <v>18353</v>
      </c>
      <c r="H21" s="65">
        <v>51988</v>
      </c>
      <c r="I21" s="65">
        <v>339256</v>
      </c>
      <c r="J21" s="65">
        <v>164659</v>
      </c>
      <c r="K21" s="65">
        <v>0</v>
      </c>
      <c r="L21" s="65">
        <v>26146</v>
      </c>
      <c r="M21" s="65">
        <v>52255</v>
      </c>
      <c r="N21" s="65">
        <v>79889</v>
      </c>
      <c r="O21" s="65">
        <v>43296</v>
      </c>
      <c r="P21" s="65">
        <v>9074</v>
      </c>
      <c r="Q21" s="97">
        <v>882847</v>
      </c>
      <c r="R21" s="103"/>
    </row>
    <row r="22" spans="2:18" ht="21" customHeight="1" x14ac:dyDescent="0.3">
      <c r="B22" s="94" t="s">
        <v>30</v>
      </c>
      <c r="C22" s="65">
        <v>0</v>
      </c>
      <c r="D22" s="65">
        <v>13218</v>
      </c>
      <c r="E22" s="65">
        <v>5815</v>
      </c>
      <c r="F22" s="65">
        <v>20825</v>
      </c>
      <c r="G22" s="65">
        <v>3244</v>
      </c>
      <c r="H22" s="65">
        <v>18455</v>
      </c>
      <c r="I22" s="65">
        <v>63631</v>
      </c>
      <c r="J22" s="65">
        <v>43197</v>
      </c>
      <c r="K22" s="65">
        <v>0</v>
      </c>
      <c r="L22" s="65">
        <v>1357</v>
      </c>
      <c r="M22" s="65">
        <v>8789</v>
      </c>
      <c r="N22" s="65">
        <v>71180</v>
      </c>
      <c r="O22" s="65">
        <v>0</v>
      </c>
      <c r="P22" s="65">
        <v>6654</v>
      </c>
      <c r="Q22" s="97">
        <v>256367</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258</v>
      </c>
      <c r="C24" s="65">
        <v>870</v>
      </c>
      <c r="D24" s="65">
        <v>7298</v>
      </c>
      <c r="E24" s="65">
        <v>14897</v>
      </c>
      <c r="F24" s="65">
        <v>75835</v>
      </c>
      <c r="G24" s="65">
        <v>37431</v>
      </c>
      <c r="H24" s="65">
        <v>23604</v>
      </c>
      <c r="I24" s="65">
        <v>256285</v>
      </c>
      <c r="J24" s="65">
        <v>108799</v>
      </c>
      <c r="K24" s="65">
        <v>0</v>
      </c>
      <c r="L24" s="65">
        <v>8534</v>
      </c>
      <c r="M24" s="65">
        <v>13035</v>
      </c>
      <c r="N24" s="65">
        <v>117602</v>
      </c>
      <c r="O24" s="65">
        <v>0</v>
      </c>
      <c r="P24" s="65">
        <v>13857</v>
      </c>
      <c r="Q24" s="97">
        <v>678046</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762661</v>
      </c>
      <c r="P25" s="65">
        <v>0</v>
      </c>
      <c r="Q25" s="97">
        <v>762661</v>
      </c>
      <c r="R25" s="103"/>
    </row>
    <row r="26" spans="2:18" ht="21" customHeight="1" x14ac:dyDescent="0.3">
      <c r="B26" s="94" t="s">
        <v>33</v>
      </c>
      <c r="C26" s="65">
        <v>0</v>
      </c>
      <c r="D26" s="65">
        <v>17721</v>
      </c>
      <c r="E26" s="65">
        <v>8704</v>
      </c>
      <c r="F26" s="65">
        <v>105961</v>
      </c>
      <c r="G26" s="65">
        <v>10342</v>
      </c>
      <c r="H26" s="65">
        <v>44908</v>
      </c>
      <c r="I26" s="65">
        <v>73581</v>
      </c>
      <c r="J26" s="65">
        <v>117724</v>
      </c>
      <c r="K26" s="65">
        <v>0</v>
      </c>
      <c r="L26" s="65">
        <v>4607</v>
      </c>
      <c r="M26" s="65">
        <v>33196</v>
      </c>
      <c r="N26" s="65">
        <v>55381</v>
      </c>
      <c r="O26" s="65">
        <v>28554</v>
      </c>
      <c r="P26" s="65">
        <v>3261</v>
      </c>
      <c r="Q26" s="97">
        <v>503939</v>
      </c>
      <c r="R26" s="103"/>
    </row>
    <row r="27" spans="2:18" ht="21" customHeight="1" x14ac:dyDescent="0.3">
      <c r="B27" s="94" t="s">
        <v>34</v>
      </c>
      <c r="C27" s="65">
        <v>0</v>
      </c>
      <c r="D27" s="65">
        <v>5310</v>
      </c>
      <c r="E27" s="65">
        <v>5138</v>
      </c>
      <c r="F27" s="65">
        <v>7230</v>
      </c>
      <c r="G27" s="65">
        <v>6733</v>
      </c>
      <c r="H27" s="65">
        <v>1698</v>
      </c>
      <c r="I27" s="65">
        <v>150446</v>
      </c>
      <c r="J27" s="65">
        <v>112746</v>
      </c>
      <c r="K27" s="65">
        <v>0</v>
      </c>
      <c r="L27" s="65">
        <v>1618</v>
      </c>
      <c r="M27" s="65">
        <v>8359</v>
      </c>
      <c r="N27" s="65">
        <v>18851</v>
      </c>
      <c r="O27" s="65">
        <v>0</v>
      </c>
      <c r="P27" s="65">
        <v>26710</v>
      </c>
      <c r="Q27" s="97">
        <v>344839</v>
      </c>
      <c r="R27" s="103"/>
    </row>
    <row r="28" spans="2:18" ht="21" customHeight="1" x14ac:dyDescent="0.3">
      <c r="B28" s="94" t="s">
        <v>35</v>
      </c>
      <c r="C28" s="65">
        <v>0</v>
      </c>
      <c r="D28" s="65">
        <v>7309</v>
      </c>
      <c r="E28" s="65">
        <v>755</v>
      </c>
      <c r="F28" s="65">
        <v>8862</v>
      </c>
      <c r="G28" s="65">
        <v>16943</v>
      </c>
      <c r="H28" s="65">
        <v>70</v>
      </c>
      <c r="I28" s="65">
        <v>45684</v>
      </c>
      <c r="J28" s="65">
        <v>316054</v>
      </c>
      <c r="K28" s="65">
        <v>0</v>
      </c>
      <c r="L28" s="65">
        <v>142</v>
      </c>
      <c r="M28" s="65">
        <v>2116</v>
      </c>
      <c r="N28" s="65">
        <v>24084</v>
      </c>
      <c r="O28" s="65">
        <v>200383</v>
      </c>
      <c r="P28" s="65">
        <v>44426</v>
      </c>
      <c r="Q28" s="97">
        <v>666827</v>
      </c>
      <c r="R28" s="103"/>
    </row>
    <row r="29" spans="2:18" ht="21" customHeight="1" x14ac:dyDescent="0.3">
      <c r="B29" s="94" t="s">
        <v>36</v>
      </c>
      <c r="C29" s="65">
        <v>1217</v>
      </c>
      <c r="D29" s="65">
        <v>23041</v>
      </c>
      <c r="E29" s="65">
        <v>8538</v>
      </c>
      <c r="F29" s="65">
        <v>106813</v>
      </c>
      <c r="G29" s="65">
        <v>6549</v>
      </c>
      <c r="H29" s="65">
        <v>29263</v>
      </c>
      <c r="I29" s="65">
        <v>60193</v>
      </c>
      <c r="J29" s="65">
        <v>25280</v>
      </c>
      <c r="K29" s="65">
        <v>0</v>
      </c>
      <c r="L29" s="65">
        <v>3103</v>
      </c>
      <c r="M29" s="65">
        <v>18628</v>
      </c>
      <c r="N29" s="65">
        <v>61708</v>
      </c>
      <c r="O29" s="65">
        <v>0</v>
      </c>
      <c r="P29" s="65">
        <v>16054</v>
      </c>
      <c r="Q29" s="97">
        <v>360388</v>
      </c>
      <c r="R29" s="103"/>
    </row>
    <row r="30" spans="2:18" ht="21" customHeight="1" x14ac:dyDescent="0.3">
      <c r="B30" s="94" t="s">
        <v>192</v>
      </c>
      <c r="C30" s="65">
        <v>0</v>
      </c>
      <c r="D30" s="65">
        <v>18769</v>
      </c>
      <c r="E30" s="65">
        <v>2925</v>
      </c>
      <c r="F30" s="65">
        <v>9072</v>
      </c>
      <c r="G30" s="65">
        <v>4223</v>
      </c>
      <c r="H30" s="65">
        <v>4182</v>
      </c>
      <c r="I30" s="65">
        <v>122875</v>
      </c>
      <c r="J30" s="65">
        <v>55545</v>
      </c>
      <c r="K30" s="65">
        <v>406</v>
      </c>
      <c r="L30" s="65">
        <v>5124</v>
      </c>
      <c r="M30" s="65">
        <v>6419</v>
      </c>
      <c r="N30" s="65">
        <v>14010</v>
      </c>
      <c r="O30" s="65">
        <v>5224</v>
      </c>
      <c r="P30" s="65">
        <v>1421</v>
      </c>
      <c r="Q30" s="97">
        <v>250196</v>
      </c>
      <c r="R30" s="103"/>
    </row>
    <row r="31" spans="2:18" ht="21" customHeight="1" x14ac:dyDescent="0.3">
      <c r="B31" s="94" t="s">
        <v>193</v>
      </c>
      <c r="C31" s="65">
        <v>84986</v>
      </c>
      <c r="D31" s="65">
        <v>6719</v>
      </c>
      <c r="E31" s="65">
        <v>6592</v>
      </c>
      <c r="F31" s="65">
        <v>25747</v>
      </c>
      <c r="G31" s="65">
        <v>8335</v>
      </c>
      <c r="H31" s="65">
        <v>20356</v>
      </c>
      <c r="I31" s="65">
        <v>226779</v>
      </c>
      <c r="J31" s="65">
        <v>94590</v>
      </c>
      <c r="K31" s="65">
        <v>0</v>
      </c>
      <c r="L31" s="65">
        <v>2115</v>
      </c>
      <c r="M31" s="65">
        <v>9382</v>
      </c>
      <c r="N31" s="65">
        <v>87024</v>
      </c>
      <c r="O31" s="65">
        <v>59755</v>
      </c>
      <c r="P31" s="65">
        <v>9903</v>
      </c>
      <c r="Q31" s="97">
        <v>642281</v>
      </c>
      <c r="R31" s="103"/>
    </row>
    <row r="32" spans="2:18" ht="21" customHeight="1" x14ac:dyDescent="0.3">
      <c r="B32" s="94" t="s">
        <v>37</v>
      </c>
      <c r="C32" s="65">
        <v>-488</v>
      </c>
      <c r="D32" s="65">
        <v>4772</v>
      </c>
      <c r="E32" s="65">
        <v>9552</v>
      </c>
      <c r="F32" s="65">
        <v>11678</v>
      </c>
      <c r="G32" s="65">
        <v>1341</v>
      </c>
      <c r="H32" s="65">
        <v>12829</v>
      </c>
      <c r="I32" s="65">
        <v>202131</v>
      </c>
      <c r="J32" s="65">
        <v>170722</v>
      </c>
      <c r="K32" s="65">
        <v>0</v>
      </c>
      <c r="L32" s="65">
        <v>2905</v>
      </c>
      <c r="M32" s="65">
        <v>11347</v>
      </c>
      <c r="N32" s="65">
        <v>48026</v>
      </c>
      <c r="O32" s="65">
        <v>0</v>
      </c>
      <c r="P32" s="65">
        <v>2189</v>
      </c>
      <c r="Q32" s="97">
        <v>477003</v>
      </c>
      <c r="R32" s="103"/>
    </row>
    <row r="33" spans="2:18" ht="21" customHeight="1" x14ac:dyDescent="0.3">
      <c r="B33" s="94" t="s">
        <v>139</v>
      </c>
      <c r="C33" s="65">
        <v>0</v>
      </c>
      <c r="D33" s="65">
        <v>3509</v>
      </c>
      <c r="E33" s="65">
        <v>2722</v>
      </c>
      <c r="F33" s="65">
        <v>36333</v>
      </c>
      <c r="G33" s="65">
        <v>7113</v>
      </c>
      <c r="H33" s="65">
        <v>539</v>
      </c>
      <c r="I33" s="65">
        <v>89933</v>
      </c>
      <c r="J33" s="65">
        <v>92655</v>
      </c>
      <c r="K33" s="65">
        <v>0</v>
      </c>
      <c r="L33" s="65">
        <v>15716</v>
      </c>
      <c r="M33" s="65">
        <v>15321</v>
      </c>
      <c r="N33" s="65">
        <v>22811</v>
      </c>
      <c r="O33" s="65">
        <v>50665</v>
      </c>
      <c r="P33" s="65">
        <v>449</v>
      </c>
      <c r="Q33" s="97">
        <v>337766</v>
      </c>
      <c r="R33" s="103"/>
    </row>
    <row r="34" spans="2:18" ht="21" customHeight="1" x14ac:dyDescent="0.3">
      <c r="B34" s="94" t="s">
        <v>211</v>
      </c>
      <c r="C34" s="65">
        <v>502</v>
      </c>
      <c r="D34" s="65">
        <v>2431</v>
      </c>
      <c r="E34" s="65">
        <v>1212</v>
      </c>
      <c r="F34" s="65">
        <v>9460</v>
      </c>
      <c r="G34" s="65">
        <v>8260</v>
      </c>
      <c r="H34" s="65">
        <v>4479</v>
      </c>
      <c r="I34" s="65">
        <v>75274</v>
      </c>
      <c r="J34" s="65">
        <v>29652</v>
      </c>
      <c r="K34" s="65">
        <v>0</v>
      </c>
      <c r="L34" s="65">
        <v>1093</v>
      </c>
      <c r="M34" s="65">
        <v>2911</v>
      </c>
      <c r="N34" s="65">
        <v>50446</v>
      </c>
      <c r="O34" s="65">
        <v>0</v>
      </c>
      <c r="P34" s="65">
        <v>16105</v>
      </c>
      <c r="Q34" s="97">
        <v>201824</v>
      </c>
      <c r="R34" s="103"/>
    </row>
    <row r="35" spans="2:18" ht="21" customHeight="1" x14ac:dyDescent="0.3">
      <c r="B35" s="94" t="s">
        <v>140</v>
      </c>
      <c r="C35" s="65">
        <v>0</v>
      </c>
      <c r="D35" s="65">
        <v>1950</v>
      </c>
      <c r="E35" s="65">
        <v>3508</v>
      </c>
      <c r="F35" s="65">
        <v>1284</v>
      </c>
      <c r="G35" s="65">
        <v>2888</v>
      </c>
      <c r="H35" s="65">
        <v>1347</v>
      </c>
      <c r="I35" s="65">
        <v>106681</v>
      </c>
      <c r="J35" s="65">
        <v>40479</v>
      </c>
      <c r="K35" s="65">
        <v>6688</v>
      </c>
      <c r="L35" s="65">
        <v>14642</v>
      </c>
      <c r="M35" s="65">
        <v>2785</v>
      </c>
      <c r="N35" s="65">
        <v>14505</v>
      </c>
      <c r="O35" s="65">
        <v>583379</v>
      </c>
      <c r="P35" s="65">
        <v>5967</v>
      </c>
      <c r="Q35" s="97">
        <v>786103</v>
      </c>
      <c r="R35" s="103"/>
    </row>
    <row r="36" spans="2:18" ht="21"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21" customHeight="1" x14ac:dyDescent="0.3">
      <c r="B37" s="94" t="s">
        <v>212</v>
      </c>
      <c r="C37" s="65">
        <v>0</v>
      </c>
      <c r="D37" s="65">
        <v>12721</v>
      </c>
      <c r="E37" s="65">
        <v>21088</v>
      </c>
      <c r="F37" s="65">
        <v>60539</v>
      </c>
      <c r="G37" s="65">
        <v>18183</v>
      </c>
      <c r="H37" s="65">
        <v>12599</v>
      </c>
      <c r="I37" s="65">
        <v>285005</v>
      </c>
      <c r="J37" s="65">
        <v>192069</v>
      </c>
      <c r="K37" s="65">
        <v>54197</v>
      </c>
      <c r="L37" s="65">
        <v>2134</v>
      </c>
      <c r="M37" s="65">
        <v>10606</v>
      </c>
      <c r="N37" s="65">
        <v>47439</v>
      </c>
      <c r="O37" s="65">
        <v>237777</v>
      </c>
      <c r="P37" s="65">
        <v>5985</v>
      </c>
      <c r="Q37" s="97">
        <v>960342</v>
      </c>
      <c r="R37" s="103"/>
    </row>
    <row r="38" spans="2:18"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21" customHeight="1" x14ac:dyDescent="0.3">
      <c r="B39" s="94" t="s">
        <v>39</v>
      </c>
      <c r="C39" s="65">
        <v>0</v>
      </c>
      <c r="D39" s="65">
        <v>5786</v>
      </c>
      <c r="E39" s="65">
        <v>14631</v>
      </c>
      <c r="F39" s="65">
        <v>20565</v>
      </c>
      <c r="G39" s="65">
        <v>7287</v>
      </c>
      <c r="H39" s="65">
        <v>34974</v>
      </c>
      <c r="I39" s="65">
        <v>66527</v>
      </c>
      <c r="J39" s="65">
        <v>51116</v>
      </c>
      <c r="K39" s="65">
        <v>0</v>
      </c>
      <c r="L39" s="65">
        <v>4110</v>
      </c>
      <c r="M39" s="65">
        <v>33378</v>
      </c>
      <c r="N39" s="65">
        <v>64001</v>
      </c>
      <c r="O39" s="65">
        <v>6650</v>
      </c>
      <c r="P39" s="65">
        <v>3510</v>
      </c>
      <c r="Q39" s="97">
        <v>312534</v>
      </c>
      <c r="R39" s="103"/>
    </row>
    <row r="40" spans="2:18" ht="21" customHeight="1" x14ac:dyDescent="0.3">
      <c r="B40" s="94" t="s">
        <v>40</v>
      </c>
      <c r="C40" s="65">
        <v>0</v>
      </c>
      <c r="D40" s="65">
        <v>27371</v>
      </c>
      <c r="E40" s="65">
        <v>20502</v>
      </c>
      <c r="F40" s="65">
        <v>30585</v>
      </c>
      <c r="G40" s="65">
        <v>7364</v>
      </c>
      <c r="H40" s="65">
        <v>9312</v>
      </c>
      <c r="I40" s="65">
        <v>203969</v>
      </c>
      <c r="J40" s="65">
        <v>195762</v>
      </c>
      <c r="K40" s="65">
        <v>0</v>
      </c>
      <c r="L40" s="65">
        <v>11991</v>
      </c>
      <c r="M40" s="65">
        <v>25523</v>
      </c>
      <c r="N40" s="65">
        <v>41675</v>
      </c>
      <c r="O40" s="65">
        <v>49368</v>
      </c>
      <c r="P40" s="65">
        <v>4183</v>
      </c>
      <c r="Q40" s="97">
        <v>627604</v>
      </c>
      <c r="R40" s="103"/>
    </row>
    <row r="41" spans="2:18" ht="21" customHeight="1" x14ac:dyDescent="0.3">
      <c r="B41" s="94" t="s">
        <v>41</v>
      </c>
      <c r="C41" s="65">
        <v>0</v>
      </c>
      <c r="D41" s="65">
        <v>15734</v>
      </c>
      <c r="E41" s="65">
        <v>615</v>
      </c>
      <c r="F41" s="65">
        <v>18359</v>
      </c>
      <c r="G41" s="65">
        <v>5458</v>
      </c>
      <c r="H41" s="65">
        <v>3525</v>
      </c>
      <c r="I41" s="65">
        <v>132504</v>
      </c>
      <c r="J41" s="65">
        <v>106926</v>
      </c>
      <c r="K41" s="65">
        <v>0</v>
      </c>
      <c r="L41" s="65">
        <v>3112</v>
      </c>
      <c r="M41" s="65">
        <v>4521</v>
      </c>
      <c r="N41" s="65">
        <v>12459</v>
      </c>
      <c r="O41" s="65">
        <v>0</v>
      </c>
      <c r="P41" s="65">
        <v>28773</v>
      </c>
      <c r="Q41" s="97">
        <v>331985</v>
      </c>
      <c r="R41" s="103"/>
    </row>
    <row r="42" spans="2:18" ht="21" customHeight="1" x14ac:dyDescent="0.3">
      <c r="B42" s="94" t="s">
        <v>42</v>
      </c>
      <c r="C42" s="65">
        <v>0</v>
      </c>
      <c r="D42" s="65">
        <v>214</v>
      </c>
      <c r="E42" s="65">
        <v>114</v>
      </c>
      <c r="F42" s="65">
        <v>1276</v>
      </c>
      <c r="G42" s="65">
        <v>499</v>
      </c>
      <c r="H42" s="65">
        <v>789</v>
      </c>
      <c r="I42" s="65">
        <v>119982</v>
      </c>
      <c r="J42" s="65">
        <v>57784</v>
      </c>
      <c r="K42" s="65">
        <v>0</v>
      </c>
      <c r="L42" s="65">
        <v>1900</v>
      </c>
      <c r="M42" s="65">
        <v>435</v>
      </c>
      <c r="N42" s="65">
        <v>576</v>
      </c>
      <c r="O42" s="65">
        <v>328</v>
      </c>
      <c r="P42" s="65">
        <v>32362</v>
      </c>
      <c r="Q42" s="97">
        <v>216257</v>
      </c>
      <c r="R42" s="103"/>
    </row>
    <row r="43" spans="2:18" ht="21" customHeight="1" x14ac:dyDescent="0.3">
      <c r="B43" s="94" t="s">
        <v>43</v>
      </c>
      <c r="C43" s="65">
        <v>0</v>
      </c>
      <c r="D43" s="65">
        <v>33559</v>
      </c>
      <c r="E43" s="65">
        <v>43928</v>
      </c>
      <c r="F43" s="65">
        <v>124101</v>
      </c>
      <c r="G43" s="65">
        <v>27419</v>
      </c>
      <c r="H43" s="65">
        <v>52612</v>
      </c>
      <c r="I43" s="65">
        <v>266634</v>
      </c>
      <c r="J43" s="65">
        <v>212074</v>
      </c>
      <c r="K43" s="65">
        <v>0</v>
      </c>
      <c r="L43" s="65">
        <v>46345</v>
      </c>
      <c r="M43" s="65">
        <v>48126</v>
      </c>
      <c r="N43" s="65">
        <v>83643</v>
      </c>
      <c r="O43" s="65">
        <v>751624</v>
      </c>
      <c r="P43" s="65">
        <v>40094</v>
      </c>
      <c r="Q43" s="97">
        <v>1730158</v>
      </c>
      <c r="R43" s="103"/>
    </row>
    <row r="44" spans="2:18" ht="21" customHeight="1" x14ac:dyDescent="0.3">
      <c r="B44" s="94" t="s">
        <v>44</v>
      </c>
      <c r="C44" s="65">
        <v>0</v>
      </c>
      <c r="D44" s="65">
        <v>117</v>
      </c>
      <c r="E44" s="65">
        <v>3</v>
      </c>
      <c r="F44" s="65">
        <v>9</v>
      </c>
      <c r="G44" s="65">
        <v>583</v>
      </c>
      <c r="H44" s="65">
        <v>7</v>
      </c>
      <c r="I44" s="65">
        <v>94425</v>
      </c>
      <c r="J44" s="65">
        <v>27988</v>
      </c>
      <c r="K44" s="65">
        <v>109428</v>
      </c>
      <c r="L44" s="65">
        <v>84</v>
      </c>
      <c r="M44" s="65">
        <v>16</v>
      </c>
      <c r="N44" s="65">
        <v>183</v>
      </c>
      <c r="O44" s="65">
        <v>0</v>
      </c>
      <c r="P44" s="65">
        <v>214</v>
      </c>
      <c r="Q44" s="97">
        <v>233057</v>
      </c>
      <c r="R44" s="103"/>
    </row>
    <row r="45" spans="2:18" ht="21" customHeight="1" x14ac:dyDescent="0.3">
      <c r="B45" s="95" t="s">
        <v>45</v>
      </c>
      <c r="C45" s="96">
        <v>223266</v>
      </c>
      <c r="D45" s="96">
        <v>432368</v>
      </c>
      <c r="E45" s="96">
        <v>351923</v>
      </c>
      <c r="F45" s="96">
        <v>1534729</v>
      </c>
      <c r="G45" s="96">
        <v>572897</v>
      </c>
      <c r="H45" s="96">
        <v>608977</v>
      </c>
      <c r="I45" s="96">
        <v>5088018</v>
      </c>
      <c r="J45" s="96">
        <v>3895185</v>
      </c>
      <c r="K45" s="96">
        <v>865643</v>
      </c>
      <c r="L45" s="96">
        <v>630437</v>
      </c>
      <c r="M45" s="96">
        <v>777141</v>
      </c>
      <c r="N45" s="96">
        <v>1546172</v>
      </c>
      <c r="O45" s="96">
        <v>5170612</v>
      </c>
      <c r="P45" s="96">
        <v>688915</v>
      </c>
      <c r="Q45" s="96">
        <f t="shared" ref="Q45" si="0">SUM(Q7:Q44)</f>
        <v>22386270</v>
      </c>
      <c r="R45" s="103"/>
    </row>
    <row r="46" spans="2:18" ht="21" customHeight="1" x14ac:dyDescent="0.3">
      <c r="B46" s="312" t="s">
        <v>46</v>
      </c>
      <c r="C46" s="312"/>
      <c r="D46" s="312"/>
      <c r="E46" s="312"/>
      <c r="F46" s="312"/>
      <c r="G46" s="312"/>
      <c r="H46" s="312"/>
      <c r="I46" s="312"/>
      <c r="J46" s="312"/>
      <c r="K46" s="312"/>
      <c r="L46" s="312"/>
      <c r="M46" s="312"/>
      <c r="N46" s="312"/>
      <c r="O46" s="312"/>
      <c r="P46" s="312"/>
      <c r="Q46" s="312"/>
      <c r="R46" s="104"/>
    </row>
    <row r="47" spans="2:18" ht="21" customHeight="1" x14ac:dyDescent="0.3">
      <c r="B47" s="94" t="s">
        <v>47</v>
      </c>
      <c r="C47" s="65">
        <v>2614</v>
      </c>
      <c r="D47" s="65">
        <v>37739</v>
      </c>
      <c r="E47" s="65">
        <v>2891</v>
      </c>
      <c r="F47" s="65">
        <v>99386</v>
      </c>
      <c r="G47" s="65">
        <v>8347</v>
      </c>
      <c r="H47" s="65">
        <v>12148</v>
      </c>
      <c r="I47" s="65">
        <v>1637</v>
      </c>
      <c r="J47" s="65">
        <v>5602</v>
      </c>
      <c r="K47" s="65">
        <v>0</v>
      </c>
      <c r="L47" s="65">
        <v>5227</v>
      </c>
      <c r="M47" s="65">
        <v>5211</v>
      </c>
      <c r="N47" s="65">
        <v>9515</v>
      </c>
      <c r="O47" s="65">
        <v>89273</v>
      </c>
      <c r="P47" s="65">
        <v>40507</v>
      </c>
      <c r="Q47" s="97">
        <v>320096</v>
      </c>
      <c r="R47" s="103"/>
    </row>
    <row r="48" spans="2:18" ht="21" customHeight="1" x14ac:dyDescent="0.3">
      <c r="B48" s="94" t="s">
        <v>64</v>
      </c>
      <c r="C48" s="65">
        <v>9886</v>
      </c>
      <c r="D48" s="65">
        <v>52944</v>
      </c>
      <c r="E48" s="65">
        <v>0</v>
      </c>
      <c r="F48" s="65">
        <v>8101</v>
      </c>
      <c r="G48" s="65">
        <v>1607</v>
      </c>
      <c r="H48" s="65">
        <v>40298</v>
      </c>
      <c r="I48" s="65">
        <v>0</v>
      </c>
      <c r="J48" s="65">
        <v>122141</v>
      </c>
      <c r="K48" s="65">
        <v>0</v>
      </c>
      <c r="L48" s="65">
        <v>7521</v>
      </c>
      <c r="M48" s="65">
        <v>0</v>
      </c>
      <c r="N48" s="65">
        <v>0</v>
      </c>
      <c r="O48" s="65">
        <v>-75028</v>
      </c>
      <c r="P48" s="65">
        <v>74005</v>
      </c>
      <c r="Q48" s="97">
        <v>241474</v>
      </c>
      <c r="R48" s="103"/>
    </row>
    <row r="49" spans="2:19" ht="21" customHeight="1" x14ac:dyDescent="0.3">
      <c r="B49" s="5" t="s">
        <v>250</v>
      </c>
      <c r="C49" s="65">
        <v>1365</v>
      </c>
      <c r="D49" s="65">
        <v>12664</v>
      </c>
      <c r="E49" s="65">
        <v>11225</v>
      </c>
      <c r="F49" s="65">
        <v>82319</v>
      </c>
      <c r="G49" s="65">
        <v>6917</v>
      </c>
      <c r="H49" s="65">
        <v>13464</v>
      </c>
      <c r="I49" s="65">
        <v>5281</v>
      </c>
      <c r="J49" s="65">
        <v>5721</v>
      </c>
      <c r="K49" s="65">
        <v>0</v>
      </c>
      <c r="L49" s="65">
        <v>7487</v>
      </c>
      <c r="M49" s="65">
        <v>8279</v>
      </c>
      <c r="N49" s="65">
        <v>1730</v>
      </c>
      <c r="O49" s="65">
        <v>19402</v>
      </c>
      <c r="P49" s="65">
        <v>10950</v>
      </c>
      <c r="Q49" s="97">
        <v>186801</v>
      </c>
      <c r="R49" s="103"/>
    </row>
    <row r="50" spans="2:19" ht="21" customHeight="1" x14ac:dyDescent="0.3">
      <c r="B50" s="94" t="s">
        <v>48</v>
      </c>
      <c r="C50" s="65">
        <v>4382</v>
      </c>
      <c r="D50" s="65">
        <v>87245</v>
      </c>
      <c r="E50" s="65">
        <v>1070</v>
      </c>
      <c r="F50" s="65">
        <v>439761</v>
      </c>
      <c r="G50" s="65">
        <v>14001</v>
      </c>
      <c r="H50" s="65">
        <v>50923</v>
      </c>
      <c r="I50" s="65">
        <v>1220</v>
      </c>
      <c r="J50" s="65">
        <v>63672</v>
      </c>
      <c r="K50" s="65">
        <v>0</v>
      </c>
      <c r="L50" s="65">
        <v>20113</v>
      </c>
      <c r="M50" s="65">
        <v>198</v>
      </c>
      <c r="N50" s="65">
        <v>192</v>
      </c>
      <c r="O50" s="65">
        <v>371141</v>
      </c>
      <c r="P50" s="65">
        <v>306186</v>
      </c>
      <c r="Q50" s="97">
        <v>1360104</v>
      </c>
      <c r="R50" s="103"/>
    </row>
    <row r="51" spans="2:19" ht="21" customHeight="1" x14ac:dyDescent="0.3">
      <c r="B51" s="94" t="s">
        <v>251</v>
      </c>
      <c r="C51" s="65">
        <v>2553</v>
      </c>
      <c r="D51" s="65">
        <v>27143</v>
      </c>
      <c r="E51" s="65">
        <v>318</v>
      </c>
      <c r="F51" s="65">
        <v>104164</v>
      </c>
      <c r="G51" s="65">
        <v>42511</v>
      </c>
      <c r="H51" s="65">
        <v>14768</v>
      </c>
      <c r="I51" s="65">
        <v>2845</v>
      </c>
      <c r="J51" s="65">
        <v>2845</v>
      </c>
      <c r="K51" s="65">
        <v>0</v>
      </c>
      <c r="L51" s="65">
        <v>6404</v>
      </c>
      <c r="M51" s="65">
        <v>5535</v>
      </c>
      <c r="N51" s="65">
        <v>3497</v>
      </c>
      <c r="O51" s="65">
        <v>1449</v>
      </c>
      <c r="P51" s="65">
        <v>12279</v>
      </c>
      <c r="Q51" s="97">
        <v>226310</v>
      </c>
      <c r="R51" s="103"/>
    </row>
    <row r="52" spans="2:19" ht="21" customHeight="1" x14ac:dyDescent="0.3">
      <c r="B52" s="95" t="s">
        <v>45</v>
      </c>
      <c r="C52" s="96">
        <v>20800</v>
      </c>
      <c r="D52" s="96">
        <v>217735</v>
      </c>
      <c r="E52" s="96">
        <v>15504</v>
      </c>
      <c r="F52" s="96">
        <v>733731</v>
      </c>
      <c r="G52" s="96">
        <v>73383</v>
      </c>
      <c r="H52" s="96">
        <v>131601</v>
      </c>
      <c r="I52" s="96">
        <v>10983</v>
      </c>
      <c r="J52" s="96">
        <v>199981</v>
      </c>
      <c r="K52" s="96">
        <v>0</v>
      </c>
      <c r="L52" s="96">
        <v>46752</v>
      </c>
      <c r="M52" s="96">
        <v>19223</v>
      </c>
      <c r="N52" s="96">
        <v>14934</v>
      </c>
      <c r="O52" s="96">
        <v>406237</v>
      </c>
      <c r="P52" s="96">
        <v>443927</v>
      </c>
      <c r="Q52" s="96">
        <f>SUM(Q47:Q51)</f>
        <v>2334785</v>
      </c>
      <c r="R52" s="103"/>
    </row>
    <row r="53" spans="2:19" ht="20.25" customHeight="1" x14ac:dyDescent="0.3">
      <c r="B53" s="313" t="s">
        <v>50</v>
      </c>
      <c r="C53" s="313"/>
      <c r="D53" s="313"/>
      <c r="E53" s="313"/>
      <c r="F53" s="313"/>
      <c r="G53" s="313"/>
      <c r="H53" s="313"/>
      <c r="I53" s="313"/>
      <c r="J53" s="313"/>
      <c r="K53" s="313"/>
      <c r="L53" s="313"/>
      <c r="M53" s="313"/>
      <c r="N53" s="313"/>
      <c r="O53" s="313"/>
      <c r="P53" s="313"/>
      <c r="Q53" s="313"/>
      <c r="R53" s="105"/>
      <c r="S53" s="3"/>
    </row>
    <row r="54" spans="2:19" x14ac:dyDescent="0.3">
      <c r="C54" s="115">
        <f>C45+C52</f>
        <v>244066</v>
      </c>
      <c r="D54" s="115">
        <f t="shared" ref="D54:Q54" si="1">D45+D52</f>
        <v>650103</v>
      </c>
      <c r="E54" s="115">
        <f t="shared" si="1"/>
        <v>367427</v>
      </c>
      <c r="F54" s="115">
        <f t="shared" si="1"/>
        <v>2268460</v>
      </c>
      <c r="G54" s="115">
        <f t="shared" si="1"/>
        <v>646280</v>
      </c>
      <c r="H54" s="115">
        <f t="shared" si="1"/>
        <v>740578</v>
      </c>
      <c r="I54" s="115">
        <f t="shared" si="1"/>
        <v>5099001</v>
      </c>
      <c r="J54" s="115">
        <f t="shared" si="1"/>
        <v>4095166</v>
      </c>
      <c r="K54" s="115">
        <f t="shared" si="1"/>
        <v>865643</v>
      </c>
      <c r="L54" s="115">
        <f t="shared" si="1"/>
        <v>677189</v>
      </c>
      <c r="M54" s="115">
        <f t="shared" si="1"/>
        <v>796364</v>
      </c>
      <c r="N54" s="115">
        <f t="shared" si="1"/>
        <v>1561106</v>
      </c>
      <c r="O54" s="115">
        <f t="shared" si="1"/>
        <v>5576849</v>
      </c>
      <c r="P54" s="115">
        <f t="shared" si="1"/>
        <v>1132842</v>
      </c>
      <c r="Q54" s="115">
        <f t="shared" si="1"/>
        <v>24721055</v>
      </c>
    </row>
    <row r="55" spans="2:19" x14ac:dyDescent="0.3">
      <c r="C55" s="115"/>
      <c r="D55" s="115"/>
      <c r="E55" s="115"/>
      <c r="F55" s="115"/>
      <c r="G55" s="115"/>
      <c r="H55" s="115"/>
      <c r="I55" s="115"/>
      <c r="J55" s="115"/>
      <c r="K55" s="115"/>
      <c r="L55" s="115"/>
      <c r="M55" s="115"/>
      <c r="N55" s="115"/>
      <c r="O55" s="115"/>
      <c r="P55" s="115"/>
      <c r="Q55" s="115"/>
    </row>
    <row r="56" spans="2:19" x14ac:dyDescent="0.3">
      <c r="C56" s="2" t="s">
        <v>252</v>
      </c>
      <c r="Q56" s="3"/>
    </row>
    <row r="58" spans="2:19" x14ac:dyDescent="0.3">
      <c r="Q58" s="3"/>
    </row>
  </sheetData>
  <mergeCells count="4">
    <mergeCell ref="B4:Q4"/>
    <mergeCell ref="B6:Q6"/>
    <mergeCell ref="B46:Q46"/>
    <mergeCell ref="B53:Q5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5"/>
  <sheetViews>
    <sheetView topLeftCell="A40" workbookViewId="0">
      <selection activeCell="C54" sqref="C54"/>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16.5" customHeight="1" x14ac:dyDescent="0.3">
      <c r="B4" s="310" t="s">
        <v>292</v>
      </c>
      <c r="C4" s="310"/>
      <c r="D4" s="310"/>
      <c r="E4" s="310"/>
      <c r="F4" s="310"/>
      <c r="G4" s="310"/>
      <c r="H4" s="310"/>
      <c r="I4" s="310"/>
      <c r="J4" s="310"/>
      <c r="K4" s="310"/>
      <c r="L4" s="310"/>
      <c r="M4" s="310"/>
      <c r="N4" s="310"/>
      <c r="O4" s="310"/>
      <c r="P4" s="310"/>
      <c r="Q4" s="310"/>
      <c r="R4" s="98"/>
    </row>
    <row r="5" spans="2:18" ht="16.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16.5" customHeight="1" x14ac:dyDescent="0.3">
      <c r="B6" s="311" t="s">
        <v>16</v>
      </c>
      <c r="C6" s="311"/>
      <c r="D6" s="311"/>
      <c r="E6" s="311"/>
      <c r="F6" s="311"/>
      <c r="G6" s="311"/>
      <c r="H6" s="311"/>
      <c r="I6" s="311"/>
      <c r="J6" s="311"/>
      <c r="K6" s="311"/>
      <c r="L6" s="311"/>
      <c r="M6" s="311"/>
      <c r="N6" s="311"/>
      <c r="O6" s="311"/>
      <c r="P6" s="311"/>
      <c r="Q6" s="311"/>
      <c r="R6" s="102"/>
    </row>
    <row r="7" spans="2:18" ht="16.5" customHeight="1" x14ac:dyDescent="0.3">
      <c r="B7" s="94" t="s">
        <v>17</v>
      </c>
      <c r="C7" s="65">
        <v>0</v>
      </c>
      <c r="D7" s="65">
        <v>-34</v>
      </c>
      <c r="E7" s="65">
        <v>-99</v>
      </c>
      <c r="F7" s="65">
        <v>73</v>
      </c>
      <c r="G7" s="65">
        <v>1634</v>
      </c>
      <c r="H7" s="65">
        <v>93</v>
      </c>
      <c r="I7" s="65">
        <v>0</v>
      </c>
      <c r="J7" s="65">
        <v>0</v>
      </c>
      <c r="K7" s="65">
        <v>0</v>
      </c>
      <c r="L7" s="65">
        <v>4857</v>
      </c>
      <c r="M7" s="65">
        <v>624</v>
      </c>
      <c r="N7" s="65">
        <v>6584</v>
      </c>
      <c r="O7" s="65">
        <v>117752</v>
      </c>
      <c r="P7" s="65">
        <v>-615</v>
      </c>
      <c r="Q7" s="97">
        <v>130868</v>
      </c>
      <c r="R7" s="103"/>
    </row>
    <row r="8" spans="2:18" ht="16.5" customHeight="1" x14ac:dyDescent="0.3">
      <c r="B8" s="94" t="s">
        <v>18</v>
      </c>
      <c r="C8" s="65">
        <v>0</v>
      </c>
      <c r="D8" s="65">
        <v>2043</v>
      </c>
      <c r="E8" s="65">
        <v>121</v>
      </c>
      <c r="F8" s="65">
        <v>-6128</v>
      </c>
      <c r="G8" s="65">
        <v>469</v>
      </c>
      <c r="H8" s="65">
        <v>180</v>
      </c>
      <c r="I8" s="65">
        <v>24780</v>
      </c>
      <c r="J8" s="65">
        <v>12557</v>
      </c>
      <c r="K8" s="65">
        <v>0</v>
      </c>
      <c r="L8" s="65">
        <v>-838</v>
      </c>
      <c r="M8" s="65">
        <v>793</v>
      </c>
      <c r="N8" s="65">
        <v>1478</v>
      </c>
      <c r="O8" s="65">
        <v>0</v>
      </c>
      <c r="P8" s="65">
        <v>1536</v>
      </c>
      <c r="Q8" s="97">
        <v>36990</v>
      </c>
      <c r="R8" s="103"/>
    </row>
    <row r="9" spans="2:18" ht="16.5" customHeight="1" x14ac:dyDescent="0.3">
      <c r="B9" s="94" t="s">
        <v>19</v>
      </c>
      <c r="C9" s="65">
        <v>1895</v>
      </c>
      <c r="D9" s="65">
        <v>-24777</v>
      </c>
      <c r="E9" s="65">
        <v>-6746</v>
      </c>
      <c r="F9" s="65">
        <v>-31480</v>
      </c>
      <c r="G9" s="65">
        <v>-102092</v>
      </c>
      <c r="H9" s="65">
        <v>-5487</v>
      </c>
      <c r="I9" s="65">
        <v>-96814</v>
      </c>
      <c r="J9" s="65">
        <v>-18386</v>
      </c>
      <c r="K9" s="65">
        <v>0</v>
      </c>
      <c r="L9" s="65">
        <v>-18552</v>
      </c>
      <c r="M9" s="65">
        <v>-49431</v>
      </c>
      <c r="N9" s="65">
        <v>-4177</v>
      </c>
      <c r="O9" s="65">
        <v>0</v>
      </c>
      <c r="P9" s="65">
        <v>0</v>
      </c>
      <c r="Q9" s="97">
        <v>-356049</v>
      </c>
      <c r="R9" s="103"/>
    </row>
    <row r="10" spans="2:18" ht="16.5" customHeight="1" x14ac:dyDescent="0.3">
      <c r="B10" s="94" t="s">
        <v>142</v>
      </c>
      <c r="C10" s="65">
        <v>-1662</v>
      </c>
      <c r="D10" s="65">
        <v>843</v>
      </c>
      <c r="E10" s="65">
        <v>4341</v>
      </c>
      <c r="F10" s="65">
        <v>16792</v>
      </c>
      <c r="G10" s="65">
        <v>-1300</v>
      </c>
      <c r="H10" s="65">
        <v>8409</v>
      </c>
      <c r="I10" s="65">
        <v>15738</v>
      </c>
      <c r="J10" s="65">
        <v>13611</v>
      </c>
      <c r="K10" s="65">
        <v>0</v>
      </c>
      <c r="L10" s="65">
        <v>364</v>
      </c>
      <c r="M10" s="65">
        <v>-1303</v>
      </c>
      <c r="N10" s="65">
        <v>13398</v>
      </c>
      <c r="O10" s="65">
        <v>-12929</v>
      </c>
      <c r="P10" s="65">
        <v>-3256</v>
      </c>
      <c r="Q10" s="97">
        <v>53045</v>
      </c>
      <c r="R10" s="103"/>
    </row>
    <row r="11" spans="2:18" ht="16.5" customHeight="1" x14ac:dyDescent="0.3">
      <c r="B11" s="94" t="s">
        <v>20</v>
      </c>
      <c r="C11" s="65">
        <v>-10427</v>
      </c>
      <c r="D11" s="65">
        <v>-11369</v>
      </c>
      <c r="E11" s="65">
        <v>9736</v>
      </c>
      <c r="F11" s="65">
        <v>-9647</v>
      </c>
      <c r="G11" s="65">
        <v>6651</v>
      </c>
      <c r="H11" s="65">
        <v>143</v>
      </c>
      <c r="I11" s="65">
        <v>106333</v>
      </c>
      <c r="J11" s="65">
        <v>105887</v>
      </c>
      <c r="K11" s="65">
        <v>0</v>
      </c>
      <c r="L11" s="65">
        <v>7641</v>
      </c>
      <c r="M11" s="65">
        <v>13527</v>
      </c>
      <c r="N11" s="65">
        <v>63656</v>
      </c>
      <c r="O11" s="65">
        <v>31141</v>
      </c>
      <c r="P11" s="65">
        <v>-10092</v>
      </c>
      <c r="Q11" s="97">
        <v>303178</v>
      </c>
      <c r="R11" s="103"/>
    </row>
    <row r="12" spans="2:18" ht="16.5" customHeight="1" x14ac:dyDescent="0.3">
      <c r="B12" s="94" t="s">
        <v>137</v>
      </c>
      <c r="C12" s="65">
        <v>0</v>
      </c>
      <c r="D12" s="65">
        <v>-17187</v>
      </c>
      <c r="E12" s="65">
        <v>7836</v>
      </c>
      <c r="F12" s="65">
        <v>30341</v>
      </c>
      <c r="G12" s="65">
        <v>7400</v>
      </c>
      <c r="H12" s="65">
        <v>676</v>
      </c>
      <c r="I12" s="65">
        <v>94656</v>
      </c>
      <c r="J12" s="65">
        <v>78876</v>
      </c>
      <c r="K12" s="65">
        <v>0</v>
      </c>
      <c r="L12" s="65">
        <v>91861</v>
      </c>
      <c r="M12" s="65">
        <v>16757</v>
      </c>
      <c r="N12" s="65">
        <v>-9937</v>
      </c>
      <c r="O12" s="65">
        <v>173504</v>
      </c>
      <c r="P12" s="65">
        <v>79983</v>
      </c>
      <c r="Q12" s="97">
        <v>554766</v>
      </c>
      <c r="R12" s="103"/>
    </row>
    <row r="13" spans="2:18" ht="16.5" customHeight="1" x14ac:dyDescent="0.3">
      <c r="B13" s="94" t="s">
        <v>21</v>
      </c>
      <c r="C13" s="65">
        <v>0</v>
      </c>
      <c r="D13" s="65">
        <v>-9350</v>
      </c>
      <c r="E13" s="65">
        <v>6981</v>
      </c>
      <c r="F13" s="65">
        <v>-27220</v>
      </c>
      <c r="G13" s="65">
        <v>5610</v>
      </c>
      <c r="H13" s="65">
        <v>9078</v>
      </c>
      <c r="I13" s="65">
        <v>130719</v>
      </c>
      <c r="J13" s="65">
        <v>124990</v>
      </c>
      <c r="K13" s="65">
        <v>0</v>
      </c>
      <c r="L13" s="65">
        <v>6889</v>
      </c>
      <c r="M13" s="65">
        <v>-22100</v>
      </c>
      <c r="N13" s="65">
        <v>12725</v>
      </c>
      <c r="O13" s="65">
        <v>299050</v>
      </c>
      <c r="P13" s="65">
        <v>-11432</v>
      </c>
      <c r="Q13" s="97">
        <v>525939</v>
      </c>
      <c r="R13" s="103"/>
    </row>
    <row r="14" spans="2:18" ht="16.5" customHeight="1" x14ac:dyDescent="0.3">
      <c r="B14" s="94" t="s">
        <v>22</v>
      </c>
      <c r="C14" s="65">
        <v>0</v>
      </c>
      <c r="D14" s="65">
        <v>4036</v>
      </c>
      <c r="E14" s="65">
        <v>1515</v>
      </c>
      <c r="F14" s="65">
        <v>12806</v>
      </c>
      <c r="G14" s="65">
        <v>7049</v>
      </c>
      <c r="H14" s="65">
        <v>1057</v>
      </c>
      <c r="I14" s="65">
        <v>19605</v>
      </c>
      <c r="J14" s="65">
        <v>15698</v>
      </c>
      <c r="K14" s="65">
        <v>0</v>
      </c>
      <c r="L14" s="65">
        <v>7656</v>
      </c>
      <c r="M14" s="65">
        <v>1350</v>
      </c>
      <c r="N14" s="65">
        <v>10282</v>
      </c>
      <c r="O14" s="65">
        <v>0</v>
      </c>
      <c r="P14" s="65">
        <v>-4712</v>
      </c>
      <c r="Q14" s="97">
        <v>76343</v>
      </c>
      <c r="R14" s="103"/>
    </row>
    <row r="15" spans="2:18" ht="16.5" customHeight="1" x14ac:dyDescent="0.3">
      <c r="B15" s="94" t="s">
        <v>23</v>
      </c>
      <c r="C15" s="65">
        <v>0</v>
      </c>
      <c r="D15" s="65">
        <v>0</v>
      </c>
      <c r="E15" s="65">
        <v>0</v>
      </c>
      <c r="F15" s="65">
        <v>0</v>
      </c>
      <c r="G15" s="65">
        <v>0</v>
      </c>
      <c r="H15" s="65">
        <v>0</v>
      </c>
      <c r="I15" s="65">
        <v>18573</v>
      </c>
      <c r="J15" s="65">
        <v>9464</v>
      </c>
      <c r="K15" s="65">
        <v>214317</v>
      </c>
      <c r="L15" s="65">
        <v>0</v>
      </c>
      <c r="M15" s="65">
        <v>0</v>
      </c>
      <c r="N15" s="65">
        <v>0</v>
      </c>
      <c r="O15" s="65">
        <v>0</v>
      </c>
      <c r="P15" s="65">
        <v>0</v>
      </c>
      <c r="Q15" s="97">
        <v>242354</v>
      </c>
      <c r="R15" s="103"/>
    </row>
    <row r="16" spans="2:18" ht="16.5" customHeight="1" x14ac:dyDescent="0.3">
      <c r="B16" s="94" t="s">
        <v>24</v>
      </c>
      <c r="C16" s="65">
        <v>-1310</v>
      </c>
      <c r="D16" s="65">
        <v>-1826</v>
      </c>
      <c r="E16" s="65">
        <v>696</v>
      </c>
      <c r="F16" s="65">
        <v>-6449</v>
      </c>
      <c r="G16" s="65">
        <v>3565</v>
      </c>
      <c r="H16" s="65">
        <v>70785</v>
      </c>
      <c r="I16" s="65">
        <v>36808</v>
      </c>
      <c r="J16" s="65">
        <v>26424</v>
      </c>
      <c r="K16" s="65">
        <v>818</v>
      </c>
      <c r="L16" s="65">
        <v>1367</v>
      </c>
      <c r="M16" s="65">
        <v>-682</v>
      </c>
      <c r="N16" s="65">
        <v>-17070</v>
      </c>
      <c r="O16" s="65">
        <v>0</v>
      </c>
      <c r="P16" s="65">
        <v>-1542</v>
      </c>
      <c r="Q16" s="97">
        <v>111583</v>
      </c>
      <c r="R16" s="103"/>
    </row>
    <row r="17" spans="2:18" ht="16.5" customHeight="1" x14ac:dyDescent="0.3">
      <c r="B17" s="94" t="s">
        <v>25</v>
      </c>
      <c r="C17" s="65">
        <v>0</v>
      </c>
      <c r="D17" s="65">
        <v>-2887</v>
      </c>
      <c r="E17" s="65">
        <v>4468</v>
      </c>
      <c r="F17" s="65">
        <v>25669</v>
      </c>
      <c r="G17" s="65">
        <v>6709</v>
      </c>
      <c r="H17" s="65">
        <v>5621</v>
      </c>
      <c r="I17" s="65">
        <v>79277</v>
      </c>
      <c r="J17" s="65">
        <v>65863</v>
      </c>
      <c r="K17" s="65">
        <v>0</v>
      </c>
      <c r="L17" s="65">
        <v>9023</v>
      </c>
      <c r="M17" s="65">
        <v>6824</v>
      </c>
      <c r="N17" s="65">
        <v>13846</v>
      </c>
      <c r="O17" s="65">
        <v>-16180</v>
      </c>
      <c r="P17" s="65">
        <v>-13724</v>
      </c>
      <c r="Q17" s="97">
        <v>184509</v>
      </c>
      <c r="R17" s="103"/>
    </row>
    <row r="18" spans="2:18" ht="16.5" customHeight="1" x14ac:dyDescent="0.3">
      <c r="B18" s="94" t="s">
        <v>26</v>
      </c>
      <c r="C18" s="65">
        <v>-13318</v>
      </c>
      <c r="D18" s="65">
        <v>-34850</v>
      </c>
      <c r="E18" s="65">
        <v>10681</v>
      </c>
      <c r="F18" s="65">
        <v>-94824</v>
      </c>
      <c r="G18" s="65">
        <v>3211</v>
      </c>
      <c r="H18" s="65">
        <v>13674</v>
      </c>
      <c r="I18" s="65">
        <v>75530</v>
      </c>
      <c r="J18" s="65">
        <v>56863</v>
      </c>
      <c r="K18" s="65">
        <v>21851</v>
      </c>
      <c r="L18" s="65">
        <v>8837</v>
      </c>
      <c r="M18" s="65">
        <v>36105</v>
      </c>
      <c r="N18" s="65">
        <v>-47943</v>
      </c>
      <c r="O18" s="65">
        <v>-97795</v>
      </c>
      <c r="P18" s="65">
        <v>-29817</v>
      </c>
      <c r="Q18" s="97">
        <v>-91794</v>
      </c>
      <c r="R18" s="103"/>
    </row>
    <row r="19" spans="2:18" ht="16.5" customHeight="1" x14ac:dyDescent="0.3">
      <c r="B19" s="94" t="s">
        <v>27</v>
      </c>
      <c r="C19" s="65">
        <v>-2867</v>
      </c>
      <c r="D19" s="65">
        <v>-16492</v>
      </c>
      <c r="E19" s="65">
        <v>4079</v>
      </c>
      <c r="F19" s="65">
        <v>-77996</v>
      </c>
      <c r="G19" s="65">
        <v>7771</v>
      </c>
      <c r="H19" s="65">
        <v>10171</v>
      </c>
      <c r="I19" s="65">
        <v>102684</v>
      </c>
      <c r="J19" s="65">
        <v>98912</v>
      </c>
      <c r="K19" s="65">
        <v>0</v>
      </c>
      <c r="L19" s="65">
        <v>-4195</v>
      </c>
      <c r="M19" s="65">
        <v>-5478</v>
      </c>
      <c r="N19" s="65">
        <v>60642</v>
      </c>
      <c r="O19" s="65">
        <v>0</v>
      </c>
      <c r="P19" s="65">
        <v>14745</v>
      </c>
      <c r="Q19" s="97">
        <v>191975</v>
      </c>
      <c r="R19" s="103"/>
    </row>
    <row r="20" spans="2:18" ht="16.5" customHeight="1" x14ac:dyDescent="0.3">
      <c r="B20" s="94" t="s">
        <v>28</v>
      </c>
      <c r="C20" s="65">
        <v>-13262</v>
      </c>
      <c r="D20" s="65">
        <v>3757</v>
      </c>
      <c r="E20" s="65">
        <v>16691</v>
      </c>
      <c r="F20" s="65">
        <v>-5722</v>
      </c>
      <c r="G20" s="65">
        <v>17254</v>
      </c>
      <c r="H20" s="65">
        <v>12730</v>
      </c>
      <c r="I20" s="65">
        <v>65998</v>
      </c>
      <c r="J20" s="65">
        <v>38096</v>
      </c>
      <c r="K20" s="65">
        <v>0</v>
      </c>
      <c r="L20" s="65">
        <v>14630</v>
      </c>
      <c r="M20" s="65">
        <v>11166</v>
      </c>
      <c r="N20" s="65">
        <v>44302</v>
      </c>
      <c r="O20" s="65">
        <v>-46883</v>
      </c>
      <c r="P20" s="65">
        <v>3808</v>
      </c>
      <c r="Q20" s="97">
        <v>162565</v>
      </c>
      <c r="R20" s="103"/>
    </row>
    <row r="21" spans="2:18" ht="16.5" customHeight="1" x14ac:dyDescent="0.3">
      <c r="B21" s="94" t="s">
        <v>29</v>
      </c>
      <c r="C21" s="65">
        <v>-18229</v>
      </c>
      <c r="D21" s="65">
        <v>3221</v>
      </c>
      <c r="E21" s="65">
        <v>12677</v>
      </c>
      <c r="F21" s="65">
        <v>-27925</v>
      </c>
      <c r="G21" s="65">
        <v>-2836</v>
      </c>
      <c r="H21" s="65">
        <v>12646</v>
      </c>
      <c r="I21" s="65">
        <v>90241</v>
      </c>
      <c r="J21" s="65">
        <v>36296</v>
      </c>
      <c r="K21" s="65">
        <v>0</v>
      </c>
      <c r="L21" s="65">
        <v>7300</v>
      </c>
      <c r="M21" s="65">
        <v>19698</v>
      </c>
      <c r="N21" s="65">
        <v>55052</v>
      </c>
      <c r="O21" s="65">
        <v>10261</v>
      </c>
      <c r="P21" s="65">
        <v>-7579</v>
      </c>
      <c r="Q21" s="97">
        <v>190823</v>
      </c>
      <c r="R21" s="103"/>
    </row>
    <row r="22" spans="2:18" ht="16.5" customHeight="1" x14ac:dyDescent="0.3">
      <c r="B22" s="94" t="s">
        <v>30</v>
      </c>
      <c r="C22" s="65">
        <v>0</v>
      </c>
      <c r="D22" s="65">
        <v>553</v>
      </c>
      <c r="E22" s="65">
        <v>1418</v>
      </c>
      <c r="F22" s="65">
        <v>3928</v>
      </c>
      <c r="G22" s="65">
        <v>2300</v>
      </c>
      <c r="H22" s="65">
        <v>10965</v>
      </c>
      <c r="I22" s="65">
        <v>17733</v>
      </c>
      <c r="J22" s="65">
        <v>11582</v>
      </c>
      <c r="K22" s="65">
        <v>0</v>
      </c>
      <c r="L22" s="65">
        <v>626</v>
      </c>
      <c r="M22" s="65">
        <v>3712</v>
      </c>
      <c r="N22" s="65">
        <v>37728</v>
      </c>
      <c r="O22" s="65">
        <v>0</v>
      </c>
      <c r="P22" s="65">
        <v>-6136</v>
      </c>
      <c r="Q22" s="97">
        <v>84410</v>
      </c>
      <c r="R22" s="103"/>
    </row>
    <row r="23" spans="2:18" ht="16.5"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16.5" customHeight="1" x14ac:dyDescent="0.3">
      <c r="B24" s="94" t="s">
        <v>258</v>
      </c>
      <c r="C24" s="65">
        <v>-3722</v>
      </c>
      <c r="D24" s="65">
        <v>-9452</v>
      </c>
      <c r="E24" s="65">
        <v>4337</v>
      </c>
      <c r="F24" s="65">
        <v>-15993</v>
      </c>
      <c r="G24" s="65">
        <v>3670</v>
      </c>
      <c r="H24" s="65">
        <v>-4383</v>
      </c>
      <c r="I24" s="65">
        <v>55706</v>
      </c>
      <c r="J24" s="65">
        <v>24827</v>
      </c>
      <c r="K24" s="65">
        <v>0</v>
      </c>
      <c r="L24" s="65">
        <v>2123</v>
      </c>
      <c r="M24" s="65">
        <v>2423</v>
      </c>
      <c r="N24" s="65">
        <v>4978</v>
      </c>
      <c r="O24" s="65">
        <v>0</v>
      </c>
      <c r="P24" s="65">
        <v>-5187</v>
      </c>
      <c r="Q24" s="97">
        <v>59326</v>
      </c>
      <c r="R24" s="103"/>
    </row>
    <row r="25" spans="2:18" ht="16.5" customHeight="1" x14ac:dyDescent="0.3">
      <c r="B25" s="94" t="s">
        <v>259</v>
      </c>
      <c r="C25" s="65">
        <v>0</v>
      </c>
      <c r="D25" s="65">
        <v>0</v>
      </c>
      <c r="E25" s="65">
        <v>0</v>
      </c>
      <c r="F25" s="65">
        <v>0</v>
      </c>
      <c r="G25" s="65">
        <v>0</v>
      </c>
      <c r="H25" s="65">
        <v>0</v>
      </c>
      <c r="I25" s="65">
        <v>0</v>
      </c>
      <c r="J25" s="65">
        <v>0</v>
      </c>
      <c r="K25" s="65">
        <v>0</v>
      </c>
      <c r="L25" s="65">
        <v>0</v>
      </c>
      <c r="M25" s="65">
        <v>0</v>
      </c>
      <c r="N25" s="65">
        <v>0</v>
      </c>
      <c r="O25" s="65">
        <v>455081</v>
      </c>
      <c r="P25" s="65">
        <v>0</v>
      </c>
      <c r="Q25" s="97">
        <v>455081</v>
      </c>
      <c r="R25" s="103"/>
    </row>
    <row r="26" spans="2:18" ht="16.5" customHeight="1" x14ac:dyDescent="0.3">
      <c r="B26" s="94" t="s">
        <v>33</v>
      </c>
      <c r="C26" s="65">
        <v>0</v>
      </c>
      <c r="D26" s="65">
        <v>-794</v>
      </c>
      <c r="E26" s="65">
        <v>5115</v>
      </c>
      <c r="F26" s="65">
        <v>-21768</v>
      </c>
      <c r="G26" s="65">
        <v>-2044</v>
      </c>
      <c r="H26" s="65">
        <v>27143</v>
      </c>
      <c r="I26" s="65">
        <v>23907</v>
      </c>
      <c r="J26" s="65">
        <v>38267</v>
      </c>
      <c r="K26" s="65">
        <v>0</v>
      </c>
      <c r="L26" s="65">
        <v>-820</v>
      </c>
      <c r="M26" s="65">
        <v>-14525</v>
      </c>
      <c r="N26" s="65">
        <v>44178</v>
      </c>
      <c r="O26" s="65">
        <v>-4173</v>
      </c>
      <c r="P26" s="65">
        <v>813</v>
      </c>
      <c r="Q26" s="97">
        <v>95298</v>
      </c>
      <c r="R26" s="103"/>
    </row>
    <row r="27" spans="2:18" ht="16.5" customHeight="1" x14ac:dyDescent="0.3">
      <c r="B27" s="94" t="s">
        <v>34</v>
      </c>
      <c r="C27" s="65">
        <v>0</v>
      </c>
      <c r="D27" s="65">
        <v>-4521</v>
      </c>
      <c r="E27" s="65">
        <v>3096</v>
      </c>
      <c r="F27" s="65">
        <v>4460</v>
      </c>
      <c r="G27" s="65">
        <v>3928</v>
      </c>
      <c r="H27" s="65">
        <v>936</v>
      </c>
      <c r="I27" s="65">
        <v>29982</v>
      </c>
      <c r="J27" s="65">
        <v>19735</v>
      </c>
      <c r="K27" s="65">
        <v>0</v>
      </c>
      <c r="L27" s="65">
        <v>756</v>
      </c>
      <c r="M27" s="65">
        <v>-2356</v>
      </c>
      <c r="N27" s="65">
        <v>9336</v>
      </c>
      <c r="O27" s="65">
        <v>0</v>
      </c>
      <c r="P27" s="65">
        <v>4488</v>
      </c>
      <c r="Q27" s="97">
        <v>69841</v>
      </c>
      <c r="R27" s="103"/>
    </row>
    <row r="28" spans="2:18" ht="16.5" customHeight="1" x14ac:dyDescent="0.3">
      <c r="B28" s="94" t="s">
        <v>35</v>
      </c>
      <c r="C28" s="65">
        <v>0</v>
      </c>
      <c r="D28" s="65">
        <v>3175</v>
      </c>
      <c r="E28" s="65">
        <v>947</v>
      </c>
      <c r="F28" s="65">
        <v>8042</v>
      </c>
      <c r="G28" s="65">
        <v>12560</v>
      </c>
      <c r="H28" s="65">
        <v>-11249</v>
      </c>
      <c r="I28" s="65">
        <v>37851</v>
      </c>
      <c r="J28" s="65">
        <v>90029</v>
      </c>
      <c r="K28" s="65">
        <v>0</v>
      </c>
      <c r="L28" s="65">
        <v>1849</v>
      </c>
      <c r="M28" s="65">
        <v>-63</v>
      </c>
      <c r="N28" s="65">
        <v>20284</v>
      </c>
      <c r="O28" s="65">
        <v>164708</v>
      </c>
      <c r="P28" s="65">
        <v>9341</v>
      </c>
      <c r="Q28" s="97">
        <v>337473</v>
      </c>
      <c r="R28" s="103"/>
    </row>
    <row r="29" spans="2:18" ht="16.5" customHeight="1" x14ac:dyDescent="0.3">
      <c r="B29" s="94" t="s">
        <v>36</v>
      </c>
      <c r="C29" s="65">
        <v>-1331</v>
      </c>
      <c r="D29" s="65">
        <v>-34</v>
      </c>
      <c r="E29" s="65">
        <v>4859</v>
      </c>
      <c r="F29" s="65">
        <v>-33740</v>
      </c>
      <c r="G29" s="65">
        <v>6089</v>
      </c>
      <c r="H29" s="65">
        <v>19723</v>
      </c>
      <c r="I29" s="65">
        <v>39911</v>
      </c>
      <c r="J29" s="65">
        <v>31812</v>
      </c>
      <c r="K29" s="65">
        <v>0</v>
      </c>
      <c r="L29" s="65">
        <v>2283</v>
      </c>
      <c r="M29" s="65">
        <v>-140</v>
      </c>
      <c r="N29" s="65">
        <v>59040</v>
      </c>
      <c r="O29" s="65">
        <v>0</v>
      </c>
      <c r="P29" s="65">
        <v>-21604</v>
      </c>
      <c r="Q29" s="97">
        <v>106869</v>
      </c>
      <c r="R29" s="103"/>
    </row>
    <row r="30" spans="2:18" ht="16.5" customHeight="1" x14ac:dyDescent="0.3">
      <c r="B30" s="94" t="s">
        <v>192</v>
      </c>
      <c r="C30" s="65">
        <v>0</v>
      </c>
      <c r="D30" s="65">
        <v>-9168</v>
      </c>
      <c r="E30" s="65">
        <v>1808</v>
      </c>
      <c r="F30" s="65">
        <v>903</v>
      </c>
      <c r="G30" s="65">
        <v>1463</v>
      </c>
      <c r="H30" s="65">
        <v>-549</v>
      </c>
      <c r="I30" s="65">
        <v>48464</v>
      </c>
      <c r="J30" s="65">
        <v>21412</v>
      </c>
      <c r="K30" s="65">
        <v>0</v>
      </c>
      <c r="L30" s="65">
        <v>-84</v>
      </c>
      <c r="M30" s="65">
        <v>1725</v>
      </c>
      <c r="N30" s="65">
        <v>12724</v>
      </c>
      <c r="O30" s="65">
        <v>0</v>
      </c>
      <c r="P30" s="65">
        <v>-2844</v>
      </c>
      <c r="Q30" s="97">
        <v>75854</v>
      </c>
      <c r="R30" s="103"/>
    </row>
    <row r="31" spans="2:18" ht="16.5" customHeight="1" x14ac:dyDescent="0.3">
      <c r="B31" s="94" t="s">
        <v>193</v>
      </c>
      <c r="C31" s="65">
        <v>-11704</v>
      </c>
      <c r="D31" s="65">
        <v>1546</v>
      </c>
      <c r="E31" s="65">
        <v>3356</v>
      </c>
      <c r="F31" s="65">
        <v>-6852</v>
      </c>
      <c r="G31" s="65">
        <v>4219</v>
      </c>
      <c r="H31" s="65">
        <v>-4701</v>
      </c>
      <c r="I31" s="65">
        <v>64934</v>
      </c>
      <c r="J31" s="65">
        <v>27178</v>
      </c>
      <c r="K31" s="65">
        <v>0</v>
      </c>
      <c r="L31" s="65">
        <v>-779</v>
      </c>
      <c r="M31" s="65">
        <v>2764</v>
      </c>
      <c r="N31" s="65">
        <v>58763</v>
      </c>
      <c r="O31" s="65">
        <v>-11101</v>
      </c>
      <c r="P31" s="65">
        <v>109</v>
      </c>
      <c r="Q31" s="97">
        <v>127733</v>
      </c>
      <c r="R31" s="103"/>
    </row>
    <row r="32" spans="2:18" ht="16.5" customHeight="1" x14ac:dyDescent="0.3">
      <c r="B32" s="94" t="s">
        <v>37</v>
      </c>
      <c r="C32" s="65">
        <v>-1410</v>
      </c>
      <c r="D32" s="65">
        <v>-2672</v>
      </c>
      <c r="E32" s="65">
        <v>5653</v>
      </c>
      <c r="F32" s="65">
        <v>-7551</v>
      </c>
      <c r="G32" s="65">
        <v>346</v>
      </c>
      <c r="H32" s="65">
        <v>1111</v>
      </c>
      <c r="I32" s="65">
        <v>71557</v>
      </c>
      <c r="J32" s="65">
        <v>60820</v>
      </c>
      <c r="K32" s="65">
        <v>0</v>
      </c>
      <c r="L32" s="65">
        <v>-978</v>
      </c>
      <c r="M32" s="65">
        <v>-1715</v>
      </c>
      <c r="N32" s="65">
        <v>33321</v>
      </c>
      <c r="O32" s="65">
        <v>0</v>
      </c>
      <c r="P32" s="65">
        <v>-4007</v>
      </c>
      <c r="Q32" s="97">
        <v>154475</v>
      </c>
      <c r="R32" s="103"/>
    </row>
    <row r="33" spans="2:18" ht="16.5" customHeight="1" x14ac:dyDescent="0.3">
      <c r="B33" s="94" t="s">
        <v>139</v>
      </c>
      <c r="C33" s="65">
        <v>0</v>
      </c>
      <c r="D33" s="65">
        <v>1822</v>
      </c>
      <c r="E33" s="65">
        <v>1067</v>
      </c>
      <c r="F33" s="65">
        <v>5785</v>
      </c>
      <c r="G33" s="65">
        <v>3839</v>
      </c>
      <c r="H33" s="65">
        <v>90</v>
      </c>
      <c r="I33" s="65">
        <v>29169</v>
      </c>
      <c r="J33" s="65">
        <v>20212</v>
      </c>
      <c r="K33" s="65">
        <v>0</v>
      </c>
      <c r="L33" s="65">
        <v>4992</v>
      </c>
      <c r="M33" s="65">
        <v>5500</v>
      </c>
      <c r="N33" s="65">
        <v>20762</v>
      </c>
      <c r="O33" s="65">
        <v>3637</v>
      </c>
      <c r="P33" s="65">
        <v>-93</v>
      </c>
      <c r="Q33" s="97">
        <v>96781</v>
      </c>
      <c r="R33" s="103"/>
    </row>
    <row r="34" spans="2:18" ht="16.5" customHeight="1" x14ac:dyDescent="0.3">
      <c r="B34" s="94" t="s">
        <v>211</v>
      </c>
      <c r="C34" s="65">
        <v>-13</v>
      </c>
      <c r="D34" s="65">
        <v>581</v>
      </c>
      <c r="E34" s="65">
        <v>796</v>
      </c>
      <c r="F34" s="65">
        <v>-1030</v>
      </c>
      <c r="G34" s="65">
        <v>4744</v>
      </c>
      <c r="H34" s="65">
        <v>1135</v>
      </c>
      <c r="I34" s="65">
        <v>37071</v>
      </c>
      <c r="J34" s="65">
        <v>13889</v>
      </c>
      <c r="K34" s="65">
        <v>0</v>
      </c>
      <c r="L34" s="65">
        <v>367</v>
      </c>
      <c r="M34" s="65">
        <v>1678</v>
      </c>
      <c r="N34" s="65">
        <v>23723</v>
      </c>
      <c r="O34" s="65">
        <v>0</v>
      </c>
      <c r="P34" s="65">
        <v>-6011</v>
      </c>
      <c r="Q34" s="97">
        <v>76932</v>
      </c>
      <c r="R34" s="103"/>
    </row>
    <row r="35" spans="2:18" ht="16.5" customHeight="1" x14ac:dyDescent="0.3">
      <c r="B35" s="94" t="s">
        <v>140</v>
      </c>
      <c r="C35" s="65">
        <v>0</v>
      </c>
      <c r="D35" s="65">
        <v>315</v>
      </c>
      <c r="E35" s="65">
        <v>783</v>
      </c>
      <c r="F35" s="65">
        <v>222</v>
      </c>
      <c r="G35" s="65">
        <v>811</v>
      </c>
      <c r="H35" s="65">
        <v>20</v>
      </c>
      <c r="I35" s="65">
        <v>21490</v>
      </c>
      <c r="J35" s="65">
        <v>9279</v>
      </c>
      <c r="K35" s="65">
        <v>1550</v>
      </c>
      <c r="L35" s="65">
        <v>3508</v>
      </c>
      <c r="M35" s="65">
        <v>982</v>
      </c>
      <c r="N35" s="65">
        <v>1934</v>
      </c>
      <c r="O35" s="65">
        <v>-63307</v>
      </c>
      <c r="P35" s="65">
        <v>1045</v>
      </c>
      <c r="Q35" s="97">
        <v>-21367</v>
      </c>
      <c r="R35" s="103"/>
    </row>
    <row r="36" spans="2:18" ht="16.5" customHeight="1" x14ac:dyDescent="0.3">
      <c r="B36" s="94" t="s">
        <v>141</v>
      </c>
      <c r="C36" s="65">
        <v>0</v>
      </c>
      <c r="D36" s="65">
        <v>0</v>
      </c>
      <c r="E36" s="65">
        <v>0</v>
      </c>
      <c r="F36" s="65">
        <v>0</v>
      </c>
      <c r="G36" s="65">
        <v>0</v>
      </c>
      <c r="H36" s="65">
        <v>0</v>
      </c>
      <c r="I36" s="65">
        <v>0</v>
      </c>
      <c r="J36" s="65">
        <v>0</v>
      </c>
      <c r="K36" s="65">
        <v>0</v>
      </c>
      <c r="L36" s="65">
        <v>0</v>
      </c>
      <c r="M36" s="65">
        <v>0</v>
      </c>
      <c r="N36" s="65">
        <v>0</v>
      </c>
      <c r="O36" s="65">
        <v>0</v>
      </c>
      <c r="P36" s="65">
        <v>0</v>
      </c>
      <c r="Q36" s="97">
        <v>0</v>
      </c>
      <c r="R36" s="103"/>
    </row>
    <row r="37" spans="2:18" ht="16.5" customHeight="1" x14ac:dyDescent="0.3">
      <c r="B37" s="94" t="s">
        <v>212</v>
      </c>
      <c r="C37" s="65">
        <v>0</v>
      </c>
      <c r="D37" s="65">
        <v>2308</v>
      </c>
      <c r="E37" s="65">
        <v>6786</v>
      </c>
      <c r="F37" s="65">
        <v>-4836</v>
      </c>
      <c r="G37" s="65">
        <v>5121</v>
      </c>
      <c r="H37" s="65">
        <v>1778</v>
      </c>
      <c r="I37" s="65">
        <v>67530</v>
      </c>
      <c r="J37" s="65">
        <v>72245</v>
      </c>
      <c r="K37" s="65">
        <v>13021</v>
      </c>
      <c r="L37" s="65">
        <v>-1085</v>
      </c>
      <c r="M37" s="65">
        <v>-3683</v>
      </c>
      <c r="N37" s="65">
        <v>45164</v>
      </c>
      <c r="O37" s="65">
        <v>-37067</v>
      </c>
      <c r="P37" s="65">
        <v>-1348</v>
      </c>
      <c r="Q37" s="97">
        <v>165934</v>
      </c>
      <c r="R37" s="103"/>
    </row>
    <row r="38" spans="2:18" ht="16.5"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16.5" customHeight="1" x14ac:dyDescent="0.3">
      <c r="B39" s="94" t="s">
        <v>39</v>
      </c>
      <c r="C39" s="65">
        <v>0</v>
      </c>
      <c r="D39" s="65">
        <v>-2231</v>
      </c>
      <c r="E39" s="65">
        <v>3901</v>
      </c>
      <c r="F39" s="65">
        <v>-5022</v>
      </c>
      <c r="G39" s="65">
        <v>2896</v>
      </c>
      <c r="H39" s="65">
        <v>10351</v>
      </c>
      <c r="I39" s="65">
        <v>12913</v>
      </c>
      <c r="J39" s="65">
        <v>9986</v>
      </c>
      <c r="K39" s="65">
        <v>0</v>
      </c>
      <c r="L39" s="65">
        <v>1652</v>
      </c>
      <c r="M39" s="65">
        <v>13758</v>
      </c>
      <c r="N39" s="65">
        <v>24990</v>
      </c>
      <c r="O39" s="65">
        <v>1129</v>
      </c>
      <c r="P39" s="65">
        <v>-834</v>
      </c>
      <c r="Q39" s="97">
        <v>73488</v>
      </c>
      <c r="R39" s="103"/>
    </row>
    <row r="40" spans="2:18" ht="16.5" customHeight="1" x14ac:dyDescent="0.3">
      <c r="B40" s="94" t="s">
        <v>40</v>
      </c>
      <c r="C40" s="65">
        <v>0</v>
      </c>
      <c r="D40" s="65">
        <v>-209</v>
      </c>
      <c r="E40" s="65">
        <v>5075</v>
      </c>
      <c r="F40" s="65">
        <v>-2711</v>
      </c>
      <c r="G40" s="65">
        <v>3068</v>
      </c>
      <c r="H40" s="65">
        <v>1056</v>
      </c>
      <c r="I40" s="65">
        <v>21464</v>
      </c>
      <c r="J40" s="65">
        <v>25172</v>
      </c>
      <c r="K40" s="65">
        <v>0</v>
      </c>
      <c r="L40" s="65">
        <v>-3141</v>
      </c>
      <c r="M40" s="65">
        <v>2412</v>
      </c>
      <c r="N40" s="65">
        <v>-3528</v>
      </c>
      <c r="O40" s="65">
        <v>8289</v>
      </c>
      <c r="P40" s="65">
        <v>-639</v>
      </c>
      <c r="Q40" s="97">
        <v>56310</v>
      </c>
      <c r="R40" s="103"/>
    </row>
    <row r="41" spans="2:18" ht="16.5" customHeight="1" x14ac:dyDescent="0.3">
      <c r="B41" s="94" t="s">
        <v>41</v>
      </c>
      <c r="C41" s="65">
        <v>0</v>
      </c>
      <c r="D41" s="65">
        <v>-575</v>
      </c>
      <c r="E41" s="65">
        <v>304</v>
      </c>
      <c r="F41" s="65">
        <v>-823</v>
      </c>
      <c r="G41" s="65">
        <v>4640</v>
      </c>
      <c r="H41" s="65">
        <v>979</v>
      </c>
      <c r="I41" s="65">
        <v>38670</v>
      </c>
      <c r="J41" s="65">
        <v>30448</v>
      </c>
      <c r="K41" s="65">
        <v>0</v>
      </c>
      <c r="L41" s="65">
        <v>3797</v>
      </c>
      <c r="M41" s="65">
        <v>981</v>
      </c>
      <c r="N41" s="65">
        <v>7706</v>
      </c>
      <c r="O41" s="65">
        <v>0</v>
      </c>
      <c r="P41" s="65">
        <v>1975</v>
      </c>
      <c r="Q41" s="97">
        <v>88101</v>
      </c>
      <c r="R41" s="103"/>
    </row>
    <row r="42" spans="2:18" ht="16.5" customHeight="1" x14ac:dyDescent="0.3">
      <c r="B42" s="94" t="s">
        <v>42</v>
      </c>
      <c r="C42" s="65">
        <v>0</v>
      </c>
      <c r="D42" s="65">
        <v>104</v>
      </c>
      <c r="E42" s="65">
        <v>32</v>
      </c>
      <c r="F42" s="65">
        <v>1151</v>
      </c>
      <c r="G42" s="65">
        <v>285</v>
      </c>
      <c r="H42" s="65">
        <v>62</v>
      </c>
      <c r="I42" s="65">
        <v>34760</v>
      </c>
      <c r="J42" s="65">
        <v>13327</v>
      </c>
      <c r="K42" s="65">
        <v>3910</v>
      </c>
      <c r="L42" s="65">
        <v>400</v>
      </c>
      <c r="M42" s="65">
        <v>64</v>
      </c>
      <c r="N42" s="65">
        <v>133</v>
      </c>
      <c r="O42" s="65">
        <v>6130</v>
      </c>
      <c r="P42" s="65">
        <v>115</v>
      </c>
      <c r="Q42" s="97">
        <v>60472</v>
      </c>
      <c r="R42" s="103"/>
    </row>
    <row r="43" spans="2:18" ht="16.5" customHeight="1" x14ac:dyDescent="0.3">
      <c r="B43" s="94" t="s">
        <v>43</v>
      </c>
      <c r="C43" s="65">
        <v>-5838</v>
      </c>
      <c r="D43" s="65">
        <v>-7005</v>
      </c>
      <c r="E43" s="65">
        <v>16439</v>
      </c>
      <c r="F43" s="65">
        <v>2310</v>
      </c>
      <c r="G43" s="65">
        <v>9671</v>
      </c>
      <c r="H43" s="65">
        <v>5084</v>
      </c>
      <c r="I43" s="65">
        <v>73649</v>
      </c>
      <c r="J43" s="65">
        <v>75511</v>
      </c>
      <c r="K43" s="65">
        <v>0</v>
      </c>
      <c r="L43" s="65">
        <v>5745</v>
      </c>
      <c r="M43" s="65">
        <v>14140</v>
      </c>
      <c r="N43" s="65">
        <v>10466</v>
      </c>
      <c r="O43" s="65">
        <v>455786</v>
      </c>
      <c r="P43" s="65">
        <v>-7969</v>
      </c>
      <c r="Q43" s="97">
        <v>647989</v>
      </c>
      <c r="R43" s="103"/>
    </row>
    <row r="44" spans="2:18" ht="16.5" customHeight="1" x14ac:dyDescent="0.3">
      <c r="B44" s="94" t="s">
        <v>44</v>
      </c>
      <c r="C44" s="65">
        <v>0</v>
      </c>
      <c r="D44" s="65">
        <v>22</v>
      </c>
      <c r="E44" s="65">
        <v>1</v>
      </c>
      <c r="F44" s="65">
        <v>4</v>
      </c>
      <c r="G44" s="65">
        <v>64</v>
      </c>
      <c r="H44" s="65">
        <v>8</v>
      </c>
      <c r="I44" s="65">
        <v>19428</v>
      </c>
      <c r="J44" s="65">
        <v>5752</v>
      </c>
      <c r="K44" s="65">
        <v>24336</v>
      </c>
      <c r="L44" s="65">
        <v>21</v>
      </c>
      <c r="M44" s="65">
        <v>3</v>
      </c>
      <c r="N44" s="65">
        <v>105</v>
      </c>
      <c r="O44" s="65">
        <v>0</v>
      </c>
      <c r="P44" s="65">
        <v>49</v>
      </c>
      <c r="Q44" s="97">
        <v>49793</v>
      </c>
      <c r="R44" s="103"/>
    </row>
    <row r="45" spans="2:18" ht="16.5" customHeight="1" x14ac:dyDescent="0.3">
      <c r="B45" s="95" t="s">
        <v>45</v>
      </c>
      <c r="C45" s="96">
        <v>-83198</v>
      </c>
      <c r="D45" s="96">
        <v>-131107</v>
      </c>
      <c r="E45" s="96">
        <v>138750</v>
      </c>
      <c r="F45" s="96">
        <v>-275231</v>
      </c>
      <c r="G45" s="96">
        <v>28765</v>
      </c>
      <c r="H45" s="96">
        <v>199335</v>
      </c>
      <c r="I45" s="96">
        <v>1510317</v>
      </c>
      <c r="J45" s="96">
        <v>1266634</v>
      </c>
      <c r="K45" s="96">
        <v>279803</v>
      </c>
      <c r="L45" s="96">
        <v>158072</v>
      </c>
      <c r="M45" s="96">
        <v>55510</v>
      </c>
      <c r="N45" s="96">
        <v>614645</v>
      </c>
      <c r="O45" s="96">
        <v>1437033</v>
      </c>
      <c r="P45" s="96">
        <v>-21434</v>
      </c>
      <c r="Q45" s="96">
        <f t="shared" ref="Q45" si="0">SUM(Q7:Q44)</f>
        <v>5177888</v>
      </c>
      <c r="R45" s="103"/>
    </row>
    <row r="46" spans="2:18" ht="16.5" customHeight="1" x14ac:dyDescent="0.3">
      <c r="B46" s="312" t="s">
        <v>46</v>
      </c>
      <c r="C46" s="312"/>
      <c r="D46" s="312"/>
      <c r="E46" s="312"/>
      <c r="F46" s="312"/>
      <c r="G46" s="312"/>
      <c r="H46" s="312"/>
      <c r="I46" s="312"/>
      <c r="J46" s="312"/>
      <c r="K46" s="312"/>
      <c r="L46" s="312"/>
      <c r="M46" s="312"/>
      <c r="N46" s="312"/>
      <c r="O46" s="312"/>
      <c r="P46" s="312"/>
      <c r="Q46" s="312"/>
      <c r="R46" s="104"/>
    </row>
    <row r="47" spans="2:18" ht="16.5" customHeight="1" x14ac:dyDescent="0.3">
      <c r="B47" s="94" t="s">
        <v>47</v>
      </c>
      <c r="C47" s="65">
        <v>8544</v>
      </c>
      <c r="D47" s="65">
        <v>95017</v>
      </c>
      <c r="E47" s="65">
        <v>16386</v>
      </c>
      <c r="F47" s="65">
        <v>395276</v>
      </c>
      <c r="G47" s="65">
        <v>25691</v>
      </c>
      <c r="H47" s="65">
        <v>54435</v>
      </c>
      <c r="I47" s="65">
        <v>3456</v>
      </c>
      <c r="J47" s="65">
        <v>11998</v>
      </c>
      <c r="K47" s="65">
        <v>0</v>
      </c>
      <c r="L47" s="65">
        <v>20659</v>
      </c>
      <c r="M47" s="65">
        <v>21524</v>
      </c>
      <c r="N47" s="65">
        <v>29559</v>
      </c>
      <c r="O47" s="65">
        <v>355083</v>
      </c>
      <c r="P47" s="65">
        <v>141427</v>
      </c>
      <c r="Q47" s="97">
        <v>1179054</v>
      </c>
      <c r="R47" s="103"/>
    </row>
    <row r="48" spans="2:18" ht="16.5" customHeight="1" x14ac:dyDescent="0.3">
      <c r="B48" s="94" t="s">
        <v>64</v>
      </c>
      <c r="C48" s="65">
        <v>1298</v>
      </c>
      <c r="D48" s="65">
        <v>51668</v>
      </c>
      <c r="E48" s="65">
        <v>0</v>
      </c>
      <c r="F48" s="65">
        <v>296049</v>
      </c>
      <c r="G48" s="65">
        <v>3014</v>
      </c>
      <c r="H48" s="65">
        <v>51292</v>
      </c>
      <c r="I48" s="65">
        <v>0</v>
      </c>
      <c r="J48" s="65">
        <v>23418</v>
      </c>
      <c r="K48" s="65">
        <v>0</v>
      </c>
      <c r="L48" s="65">
        <v>18391</v>
      </c>
      <c r="M48" s="65">
        <v>0</v>
      </c>
      <c r="N48" s="65">
        <v>0</v>
      </c>
      <c r="O48" s="65">
        <v>118631</v>
      </c>
      <c r="P48" s="65">
        <v>81826</v>
      </c>
      <c r="Q48" s="97">
        <v>645587</v>
      </c>
      <c r="R48" s="103"/>
    </row>
    <row r="49" spans="2:19" ht="16.5" customHeight="1" x14ac:dyDescent="0.3">
      <c r="B49" s="5" t="s">
        <v>250</v>
      </c>
      <c r="C49" s="65">
        <v>1827</v>
      </c>
      <c r="D49" s="65">
        <v>26203</v>
      </c>
      <c r="E49" s="65">
        <v>14085</v>
      </c>
      <c r="F49" s="65">
        <v>103289</v>
      </c>
      <c r="G49" s="65">
        <v>7093</v>
      </c>
      <c r="H49" s="65">
        <v>14591</v>
      </c>
      <c r="I49" s="65">
        <v>3995</v>
      </c>
      <c r="J49" s="65">
        <v>4328</v>
      </c>
      <c r="K49" s="65">
        <v>0</v>
      </c>
      <c r="L49" s="65">
        <v>8262</v>
      </c>
      <c r="M49" s="65">
        <v>10153</v>
      </c>
      <c r="N49" s="65">
        <v>1756</v>
      </c>
      <c r="O49" s="65">
        <v>23192</v>
      </c>
      <c r="P49" s="65">
        <v>19029</v>
      </c>
      <c r="Q49" s="97">
        <v>237805</v>
      </c>
      <c r="R49" s="103"/>
    </row>
    <row r="50" spans="2:19" ht="16.5" customHeight="1" x14ac:dyDescent="0.3">
      <c r="B50" s="94" t="s">
        <v>48</v>
      </c>
      <c r="C50" s="65">
        <v>12764</v>
      </c>
      <c r="D50" s="65">
        <v>163432</v>
      </c>
      <c r="E50" s="65">
        <v>644125</v>
      </c>
      <c r="F50" s="65">
        <v>-23748</v>
      </c>
      <c r="G50" s="65">
        <v>34523</v>
      </c>
      <c r="H50" s="65">
        <v>114536</v>
      </c>
      <c r="I50" s="65">
        <v>174773</v>
      </c>
      <c r="J50" s="65">
        <v>-13277</v>
      </c>
      <c r="K50" s="65">
        <v>0</v>
      </c>
      <c r="L50" s="65">
        <v>174421</v>
      </c>
      <c r="M50" s="65">
        <v>5212</v>
      </c>
      <c r="N50" s="65">
        <v>135</v>
      </c>
      <c r="O50" s="65">
        <v>487062</v>
      </c>
      <c r="P50" s="65">
        <v>585483</v>
      </c>
      <c r="Q50" s="97">
        <v>2359442</v>
      </c>
      <c r="R50" s="103"/>
    </row>
    <row r="51" spans="2:19" ht="16.5" customHeight="1" x14ac:dyDescent="0.3">
      <c r="B51" s="94" t="s">
        <v>251</v>
      </c>
      <c r="C51" s="65">
        <v>23050</v>
      </c>
      <c r="D51" s="65">
        <v>12466</v>
      </c>
      <c r="E51" s="65">
        <v>131085</v>
      </c>
      <c r="F51" s="65">
        <v>-31261</v>
      </c>
      <c r="G51" s="65">
        <v>29634</v>
      </c>
      <c r="H51" s="65">
        <v>10033</v>
      </c>
      <c r="I51" s="65">
        <v>2198</v>
      </c>
      <c r="J51" s="65">
        <v>432</v>
      </c>
      <c r="K51" s="65">
        <v>28424</v>
      </c>
      <c r="L51" s="65">
        <v>3844</v>
      </c>
      <c r="M51" s="65">
        <v>4237</v>
      </c>
      <c r="N51" s="65">
        <v>1185</v>
      </c>
      <c r="O51" s="65">
        <v>3170</v>
      </c>
      <c r="P51" s="65">
        <v>3429</v>
      </c>
      <c r="Q51" s="97">
        <v>221926</v>
      </c>
      <c r="R51" s="103"/>
    </row>
    <row r="52" spans="2:19" ht="16.5" customHeight="1" x14ac:dyDescent="0.3">
      <c r="B52" s="95" t="s">
        <v>45</v>
      </c>
      <c r="C52" s="96">
        <v>47483</v>
      </c>
      <c r="D52" s="96">
        <v>348786</v>
      </c>
      <c r="E52" s="96">
        <v>805681</v>
      </c>
      <c r="F52" s="96">
        <v>739605</v>
      </c>
      <c r="G52" s="96">
        <v>99955</v>
      </c>
      <c r="H52" s="96">
        <v>244887</v>
      </c>
      <c r="I52" s="96">
        <v>184422</v>
      </c>
      <c r="J52" s="96">
        <v>26899</v>
      </c>
      <c r="K52" s="96">
        <v>28424</v>
      </c>
      <c r="L52" s="96">
        <v>225577</v>
      </c>
      <c r="M52" s="96">
        <v>41126</v>
      </c>
      <c r="N52" s="96">
        <v>32635</v>
      </c>
      <c r="O52" s="96">
        <v>987138</v>
      </c>
      <c r="P52" s="96">
        <v>831194</v>
      </c>
      <c r="Q52" s="96">
        <f t="shared" ref="Q52" si="1">SUM(Q47:Q51)</f>
        <v>4643814</v>
      </c>
      <c r="R52" s="103"/>
    </row>
    <row r="53" spans="2:19" ht="20.25" customHeight="1" x14ac:dyDescent="0.3">
      <c r="B53" s="313" t="s">
        <v>50</v>
      </c>
      <c r="C53" s="313"/>
      <c r="D53" s="313"/>
      <c r="E53" s="313"/>
      <c r="F53" s="313"/>
      <c r="G53" s="313"/>
      <c r="H53" s="313"/>
      <c r="I53" s="313"/>
      <c r="J53" s="313"/>
      <c r="K53" s="313"/>
      <c r="L53" s="313"/>
      <c r="M53" s="313"/>
      <c r="N53" s="313"/>
      <c r="O53" s="313"/>
      <c r="P53" s="313"/>
      <c r="Q53" s="313"/>
      <c r="R53" s="105"/>
      <c r="S53" s="3"/>
    </row>
    <row r="54" spans="2:19" x14ac:dyDescent="0.3">
      <c r="B54" s="2" t="s">
        <v>252</v>
      </c>
      <c r="C54" s="3"/>
      <c r="D54" s="3"/>
      <c r="E54" s="3"/>
      <c r="F54" s="3"/>
      <c r="G54" s="3"/>
      <c r="H54" s="3"/>
      <c r="I54" s="3"/>
      <c r="J54" s="3"/>
      <c r="K54" s="3"/>
      <c r="L54" s="3"/>
      <c r="M54" s="3"/>
      <c r="N54" s="3"/>
      <c r="O54" s="3"/>
      <c r="P54" s="3"/>
      <c r="Q54" s="3"/>
    </row>
    <row r="55" spans="2:19" x14ac:dyDescent="0.3">
      <c r="C55" s="3">
        <f>C52+C45</f>
        <v>-35715</v>
      </c>
      <c r="D55" s="3">
        <f t="shared" ref="D55:Q55" si="2">D52+D45</f>
        <v>217679</v>
      </c>
      <c r="E55" s="3">
        <f t="shared" si="2"/>
        <v>944431</v>
      </c>
      <c r="F55" s="3">
        <f t="shared" si="2"/>
        <v>464374</v>
      </c>
      <c r="G55" s="3">
        <f t="shared" si="2"/>
        <v>128720</v>
      </c>
      <c r="H55" s="3">
        <f t="shared" si="2"/>
        <v>444222</v>
      </c>
      <c r="I55" s="3">
        <f t="shared" si="2"/>
        <v>1694739</v>
      </c>
      <c r="J55" s="3">
        <f t="shared" si="2"/>
        <v>1293533</v>
      </c>
      <c r="K55" s="3">
        <f t="shared" si="2"/>
        <v>308227</v>
      </c>
      <c r="L55" s="3">
        <f t="shared" si="2"/>
        <v>383649</v>
      </c>
      <c r="M55" s="3">
        <f t="shared" si="2"/>
        <v>96636</v>
      </c>
      <c r="N55" s="3">
        <f t="shared" si="2"/>
        <v>647280</v>
      </c>
      <c r="O55" s="3">
        <f t="shared" si="2"/>
        <v>2424171</v>
      </c>
      <c r="P55" s="3">
        <f t="shared" si="2"/>
        <v>809760</v>
      </c>
      <c r="Q55" s="3">
        <f t="shared" si="2"/>
        <v>9821702</v>
      </c>
    </row>
  </sheetData>
  <mergeCells count="4">
    <mergeCell ref="B4:Q4"/>
    <mergeCell ref="B6:Q6"/>
    <mergeCell ref="B46:Q46"/>
    <mergeCell ref="B53:Q5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6"/>
  <sheetViews>
    <sheetView showGridLines="0" zoomScale="80" zoomScaleNormal="80" workbookViewId="0">
      <selection activeCell="C9" sqref="C9"/>
    </sheetView>
  </sheetViews>
  <sheetFormatPr defaultColWidth="12" defaultRowHeight="21" customHeight="1" x14ac:dyDescent="0.3"/>
  <cols>
    <col min="1" max="1" width="20.453125" style="2" customWidth="1"/>
    <col min="2" max="2" width="47.54296875" style="2" bestFit="1" customWidth="1"/>
    <col min="3" max="17" width="22.54296875" style="2" customWidth="1"/>
    <col min="18" max="19" width="16.54296875" style="2" bestFit="1" customWidth="1"/>
    <col min="20" max="16384" width="12" style="2"/>
  </cols>
  <sheetData>
    <row r="1" spans="2:20" ht="24.75" customHeight="1" x14ac:dyDescent="0.3"/>
    <row r="2" spans="2:20" ht="14" x14ac:dyDescent="0.3"/>
    <row r="3" spans="2:20" ht="24.75" customHeight="1" x14ac:dyDescent="0.3">
      <c r="B3" s="310" t="s">
        <v>293</v>
      </c>
      <c r="C3" s="310"/>
      <c r="D3" s="310"/>
      <c r="E3" s="310"/>
      <c r="F3" s="310"/>
      <c r="G3" s="310"/>
      <c r="H3" s="310"/>
      <c r="I3" s="310"/>
      <c r="J3" s="310"/>
      <c r="K3" s="310"/>
      <c r="L3" s="310"/>
      <c r="M3" s="310"/>
      <c r="N3" s="310"/>
      <c r="O3" s="310"/>
      <c r="P3" s="310"/>
      <c r="Q3" s="310"/>
      <c r="R3" s="98"/>
    </row>
    <row r="4" spans="2:20" ht="28" x14ac:dyDescent="0.3">
      <c r="B4" s="62" t="s">
        <v>0</v>
      </c>
      <c r="C4" s="64" t="s">
        <v>214</v>
      </c>
      <c r="D4" s="64" t="s">
        <v>215</v>
      </c>
      <c r="E4" s="64" t="s">
        <v>216</v>
      </c>
      <c r="F4" s="64" t="s">
        <v>217</v>
      </c>
      <c r="G4" s="64" t="s">
        <v>218</v>
      </c>
      <c r="H4" s="64" t="s">
        <v>219</v>
      </c>
      <c r="I4" s="64" t="s">
        <v>220</v>
      </c>
      <c r="J4" s="64" t="s">
        <v>219</v>
      </c>
      <c r="K4" s="64" t="s">
        <v>221</v>
      </c>
      <c r="L4" s="64" t="s">
        <v>222</v>
      </c>
      <c r="M4" s="64" t="s">
        <v>73</v>
      </c>
      <c r="N4" s="64" t="s">
        <v>74</v>
      </c>
      <c r="O4" s="64" t="s">
        <v>223</v>
      </c>
      <c r="P4" s="64" t="s">
        <v>2</v>
      </c>
      <c r="Q4" s="64" t="s">
        <v>224</v>
      </c>
      <c r="R4" s="102"/>
    </row>
    <row r="5" spans="2:20" ht="28.5" customHeight="1" x14ac:dyDescent="0.3">
      <c r="B5" s="312" t="s">
        <v>16</v>
      </c>
      <c r="C5" s="312"/>
      <c r="D5" s="312"/>
      <c r="E5" s="312"/>
      <c r="F5" s="312"/>
      <c r="G5" s="312"/>
      <c r="H5" s="312"/>
      <c r="I5" s="312"/>
      <c r="J5" s="312"/>
      <c r="K5" s="312"/>
      <c r="L5" s="312"/>
      <c r="M5" s="312"/>
      <c r="N5" s="312"/>
      <c r="O5" s="312"/>
      <c r="P5" s="312"/>
      <c r="Q5" s="312"/>
      <c r="R5" s="102"/>
    </row>
    <row r="6" spans="2:20" ht="28.5" customHeight="1" x14ac:dyDescent="0.3">
      <c r="B6" s="94" t="s">
        <v>17</v>
      </c>
      <c r="C6" s="65">
        <v>5410043</v>
      </c>
      <c r="D6" s="65">
        <v>0</v>
      </c>
      <c r="E6" s="65">
        <v>1639016</v>
      </c>
      <c r="F6" s="65">
        <v>3771027</v>
      </c>
      <c r="G6" s="65">
        <v>1460135</v>
      </c>
      <c r="H6" s="65">
        <v>0</v>
      </c>
      <c r="I6" s="65">
        <v>2132015</v>
      </c>
      <c r="J6" s="65">
        <v>0</v>
      </c>
      <c r="K6" s="65">
        <v>3099146</v>
      </c>
      <c r="L6" s="65">
        <v>2177691</v>
      </c>
      <c r="M6" s="65">
        <v>130868</v>
      </c>
      <c r="N6" s="65">
        <v>878251</v>
      </c>
      <c r="O6" s="65">
        <v>-87664</v>
      </c>
      <c r="P6" s="65">
        <v>305879</v>
      </c>
      <c r="Q6" s="97">
        <v>218215</v>
      </c>
      <c r="R6" s="103"/>
      <c r="S6" s="103"/>
      <c r="T6" s="3"/>
    </row>
    <row r="7" spans="2:20" ht="28.5" customHeight="1" x14ac:dyDescent="0.3">
      <c r="B7" s="94" t="s">
        <v>18</v>
      </c>
      <c r="C7" s="65">
        <v>714843</v>
      </c>
      <c r="D7" s="65">
        <v>1506</v>
      </c>
      <c r="E7" s="65">
        <v>40289</v>
      </c>
      <c r="F7" s="65">
        <v>676060</v>
      </c>
      <c r="G7" s="65">
        <v>290273</v>
      </c>
      <c r="H7" s="65">
        <v>0</v>
      </c>
      <c r="I7" s="65">
        <v>145326</v>
      </c>
      <c r="J7" s="65">
        <v>0</v>
      </c>
      <c r="K7" s="65">
        <v>821007</v>
      </c>
      <c r="L7" s="65">
        <v>347725</v>
      </c>
      <c r="M7" s="65">
        <v>36990</v>
      </c>
      <c r="N7" s="65">
        <v>334430</v>
      </c>
      <c r="O7" s="65">
        <v>101862</v>
      </c>
      <c r="P7" s="65">
        <v>51668</v>
      </c>
      <c r="Q7" s="97">
        <v>153530</v>
      </c>
      <c r="R7" s="103"/>
      <c r="S7" s="103"/>
      <c r="T7" s="3"/>
    </row>
    <row r="8" spans="2:20" ht="28.5" customHeight="1" x14ac:dyDescent="0.3">
      <c r="B8" s="94" t="s">
        <v>19</v>
      </c>
      <c r="C8" s="65">
        <v>2554961</v>
      </c>
      <c r="D8" s="65">
        <v>128558</v>
      </c>
      <c r="E8" s="65">
        <v>2094632</v>
      </c>
      <c r="F8" s="65">
        <v>588888</v>
      </c>
      <c r="G8" s="65">
        <v>274094</v>
      </c>
      <c r="H8" s="65">
        <v>0</v>
      </c>
      <c r="I8" s="65">
        <v>313083</v>
      </c>
      <c r="J8" s="65">
        <v>0</v>
      </c>
      <c r="K8" s="65">
        <v>549898</v>
      </c>
      <c r="L8" s="65">
        <v>165564</v>
      </c>
      <c r="M8" s="65">
        <v>-356049</v>
      </c>
      <c r="N8" s="65">
        <v>628126</v>
      </c>
      <c r="O8" s="65">
        <v>112257</v>
      </c>
      <c r="P8" s="65">
        <v>0</v>
      </c>
      <c r="Q8" s="97">
        <v>112257</v>
      </c>
      <c r="R8" s="103"/>
      <c r="S8" s="103"/>
      <c r="T8" s="3"/>
    </row>
    <row r="9" spans="2:20" ht="28.5" customHeight="1" x14ac:dyDescent="0.3">
      <c r="B9" s="94" t="s">
        <v>142</v>
      </c>
      <c r="C9" s="65">
        <v>880880</v>
      </c>
      <c r="D9" s="65">
        <v>0</v>
      </c>
      <c r="E9" s="65">
        <v>370547</v>
      </c>
      <c r="F9" s="65">
        <v>510333</v>
      </c>
      <c r="G9" s="65">
        <v>179673</v>
      </c>
      <c r="H9" s="65">
        <v>0</v>
      </c>
      <c r="I9" s="65">
        <v>274521</v>
      </c>
      <c r="J9" s="65">
        <v>0</v>
      </c>
      <c r="K9" s="65">
        <v>415485</v>
      </c>
      <c r="L9" s="65">
        <v>285880</v>
      </c>
      <c r="M9" s="65">
        <v>53045</v>
      </c>
      <c r="N9" s="65">
        <v>226047</v>
      </c>
      <c r="O9" s="65">
        <v>-149487</v>
      </c>
      <c r="P9" s="65">
        <v>83469</v>
      </c>
      <c r="Q9" s="97">
        <v>-66018</v>
      </c>
      <c r="R9" s="103"/>
      <c r="S9" s="103"/>
      <c r="T9" s="3"/>
    </row>
    <row r="10" spans="2:20" ht="28.5" customHeight="1" x14ac:dyDescent="0.3">
      <c r="B10" s="94" t="s">
        <v>20</v>
      </c>
      <c r="C10" s="65">
        <v>8468247</v>
      </c>
      <c r="D10" s="65">
        <v>138381</v>
      </c>
      <c r="E10" s="65">
        <v>3155972</v>
      </c>
      <c r="F10" s="65">
        <v>5450656</v>
      </c>
      <c r="G10" s="65">
        <v>2399261</v>
      </c>
      <c r="H10" s="65">
        <v>0</v>
      </c>
      <c r="I10" s="65">
        <v>2864652</v>
      </c>
      <c r="J10" s="65">
        <v>0</v>
      </c>
      <c r="K10" s="65">
        <v>4985264</v>
      </c>
      <c r="L10" s="65">
        <v>3767605</v>
      </c>
      <c r="M10" s="65">
        <v>303178</v>
      </c>
      <c r="N10" s="65">
        <v>1069726</v>
      </c>
      <c r="O10" s="65">
        <v>-155245</v>
      </c>
      <c r="P10" s="65">
        <v>0</v>
      </c>
      <c r="Q10" s="97">
        <v>-155245</v>
      </c>
      <c r="R10" s="103"/>
      <c r="S10" s="103"/>
      <c r="T10" s="3"/>
    </row>
    <row r="11" spans="2:20" ht="28.5" customHeight="1" x14ac:dyDescent="0.3">
      <c r="B11" s="94" t="s">
        <v>137</v>
      </c>
      <c r="C11" s="65">
        <v>7842803</v>
      </c>
      <c r="D11" s="65">
        <v>0</v>
      </c>
      <c r="E11" s="65">
        <v>2070766</v>
      </c>
      <c r="F11" s="65">
        <v>5772037</v>
      </c>
      <c r="G11" s="65">
        <v>2426304</v>
      </c>
      <c r="H11" s="65">
        <v>81035</v>
      </c>
      <c r="I11" s="65">
        <v>2792484</v>
      </c>
      <c r="J11" s="65">
        <v>148792</v>
      </c>
      <c r="K11" s="65">
        <v>5338100</v>
      </c>
      <c r="L11" s="65">
        <v>4149948</v>
      </c>
      <c r="M11" s="65">
        <v>554766</v>
      </c>
      <c r="N11" s="65">
        <v>1934534</v>
      </c>
      <c r="O11" s="65">
        <v>-1301148</v>
      </c>
      <c r="P11" s="65">
        <v>838828</v>
      </c>
      <c r="Q11" s="97">
        <v>-462320</v>
      </c>
      <c r="R11" s="103"/>
      <c r="S11" s="103"/>
      <c r="T11" s="3"/>
    </row>
    <row r="12" spans="2:20" ht="28.5" customHeight="1" x14ac:dyDescent="0.3">
      <c r="B12" s="94" t="s">
        <v>21</v>
      </c>
      <c r="C12" s="65">
        <v>9571675</v>
      </c>
      <c r="D12" s="65">
        <v>123717</v>
      </c>
      <c r="E12" s="65">
        <v>2270142</v>
      </c>
      <c r="F12" s="65">
        <v>7425250</v>
      </c>
      <c r="G12" s="65">
        <v>3435993</v>
      </c>
      <c r="H12" s="65">
        <v>0</v>
      </c>
      <c r="I12" s="65">
        <v>4405139</v>
      </c>
      <c r="J12" s="65">
        <v>0</v>
      </c>
      <c r="K12" s="65">
        <v>6456105</v>
      </c>
      <c r="L12" s="65">
        <v>4621870</v>
      </c>
      <c r="M12" s="65">
        <v>525939</v>
      </c>
      <c r="N12" s="65">
        <v>1642723</v>
      </c>
      <c r="O12" s="65">
        <v>-334427</v>
      </c>
      <c r="P12" s="65">
        <v>651262</v>
      </c>
      <c r="Q12" s="97">
        <v>316836</v>
      </c>
      <c r="R12" s="103"/>
      <c r="S12" s="103"/>
      <c r="T12" s="3"/>
    </row>
    <row r="13" spans="2:20" ht="28.5" customHeight="1" x14ac:dyDescent="0.3">
      <c r="B13" s="94" t="s">
        <v>22</v>
      </c>
      <c r="C13" s="65">
        <v>556448</v>
      </c>
      <c r="D13" s="65">
        <v>53733</v>
      </c>
      <c r="E13" s="65">
        <v>62579</v>
      </c>
      <c r="F13" s="65">
        <v>547602</v>
      </c>
      <c r="G13" s="65">
        <v>376165</v>
      </c>
      <c r="H13" s="65">
        <v>57334</v>
      </c>
      <c r="I13" s="65">
        <v>288992</v>
      </c>
      <c r="J13" s="65">
        <v>5930</v>
      </c>
      <c r="K13" s="65">
        <v>686179</v>
      </c>
      <c r="L13" s="65">
        <v>503190</v>
      </c>
      <c r="M13" s="65">
        <v>76343</v>
      </c>
      <c r="N13" s="65">
        <v>166327</v>
      </c>
      <c r="O13" s="65">
        <v>-59680</v>
      </c>
      <c r="P13" s="65">
        <v>25133</v>
      </c>
      <c r="Q13" s="97">
        <v>-34547</v>
      </c>
      <c r="R13" s="103"/>
      <c r="S13" s="103"/>
      <c r="T13" s="3"/>
    </row>
    <row r="14" spans="2:20" ht="28.5" customHeight="1" x14ac:dyDescent="0.3">
      <c r="B14" s="94" t="s">
        <v>23</v>
      </c>
      <c r="C14" s="65">
        <v>2535433</v>
      </c>
      <c r="D14" s="65">
        <v>0</v>
      </c>
      <c r="E14" s="65">
        <v>34249</v>
      </c>
      <c r="F14" s="65">
        <v>2501184</v>
      </c>
      <c r="G14" s="65">
        <v>523133</v>
      </c>
      <c r="H14" s="65">
        <v>0</v>
      </c>
      <c r="I14" s="65">
        <v>604047</v>
      </c>
      <c r="J14" s="65">
        <v>0</v>
      </c>
      <c r="K14" s="65">
        <v>2420270</v>
      </c>
      <c r="L14" s="65">
        <v>1458038</v>
      </c>
      <c r="M14" s="65">
        <v>242354</v>
      </c>
      <c r="N14" s="65">
        <v>680303</v>
      </c>
      <c r="O14" s="65">
        <v>39575</v>
      </c>
      <c r="P14" s="65">
        <v>18743</v>
      </c>
      <c r="Q14" s="97">
        <v>58318</v>
      </c>
      <c r="R14" s="103"/>
      <c r="S14" s="103"/>
      <c r="T14" s="3"/>
    </row>
    <row r="15" spans="2:20" ht="28.5" customHeight="1" x14ac:dyDescent="0.3">
      <c r="B15" s="94" t="s">
        <v>24</v>
      </c>
      <c r="C15" s="65">
        <v>1698758</v>
      </c>
      <c r="D15" s="65">
        <v>287189</v>
      </c>
      <c r="E15" s="65">
        <v>745894</v>
      </c>
      <c r="F15" s="65">
        <v>1240054</v>
      </c>
      <c r="G15" s="65">
        <v>448387</v>
      </c>
      <c r="H15" s="65">
        <v>0</v>
      </c>
      <c r="I15" s="65">
        <v>662490</v>
      </c>
      <c r="J15" s="65">
        <v>0</v>
      </c>
      <c r="K15" s="65">
        <v>1025951</v>
      </c>
      <c r="L15" s="65">
        <v>732902</v>
      </c>
      <c r="M15" s="65">
        <v>111583</v>
      </c>
      <c r="N15" s="65">
        <v>228193</v>
      </c>
      <c r="O15" s="65">
        <v>-46728</v>
      </c>
      <c r="P15" s="65">
        <v>0</v>
      </c>
      <c r="Q15" s="97">
        <v>-46728</v>
      </c>
      <c r="R15" s="103"/>
      <c r="S15" s="103"/>
      <c r="T15" s="3"/>
    </row>
    <row r="16" spans="2:20" ht="28.5" customHeight="1" x14ac:dyDescent="0.3">
      <c r="B16" s="94" t="s">
        <v>25</v>
      </c>
      <c r="C16" s="65">
        <v>3201951</v>
      </c>
      <c r="D16" s="65">
        <v>46192</v>
      </c>
      <c r="E16" s="65">
        <v>1239464</v>
      </c>
      <c r="F16" s="65">
        <v>2008679</v>
      </c>
      <c r="G16" s="65">
        <v>979521</v>
      </c>
      <c r="H16" s="65">
        <v>27859</v>
      </c>
      <c r="I16" s="65">
        <v>1062704</v>
      </c>
      <c r="J16" s="65">
        <v>40451</v>
      </c>
      <c r="K16" s="65">
        <v>1912904</v>
      </c>
      <c r="L16" s="65">
        <v>1271729</v>
      </c>
      <c r="M16" s="65">
        <v>184509</v>
      </c>
      <c r="N16" s="65">
        <v>540269</v>
      </c>
      <c r="O16" s="65">
        <v>-83603</v>
      </c>
      <c r="P16" s="65">
        <v>0</v>
      </c>
      <c r="Q16" s="97">
        <v>-83603</v>
      </c>
      <c r="R16" s="103"/>
      <c r="S16" s="103"/>
      <c r="T16" s="3"/>
    </row>
    <row r="17" spans="2:20" ht="28.5" customHeight="1" x14ac:dyDescent="0.3">
      <c r="B17" s="94" t="s">
        <v>26</v>
      </c>
      <c r="C17" s="65">
        <v>8854634</v>
      </c>
      <c r="D17" s="65">
        <v>117506</v>
      </c>
      <c r="E17" s="65">
        <v>4533861</v>
      </c>
      <c r="F17" s="65">
        <v>4438280</v>
      </c>
      <c r="G17" s="65">
        <v>1677139</v>
      </c>
      <c r="H17" s="65">
        <v>0</v>
      </c>
      <c r="I17" s="65">
        <v>2664294</v>
      </c>
      <c r="J17" s="65">
        <v>0</v>
      </c>
      <c r="K17" s="65">
        <v>3451125</v>
      </c>
      <c r="L17" s="65">
        <v>2265770</v>
      </c>
      <c r="M17" s="65">
        <v>-91794</v>
      </c>
      <c r="N17" s="65">
        <v>783852</v>
      </c>
      <c r="O17" s="65">
        <v>493297</v>
      </c>
      <c r="P17" s="65">
        <v>787357</v>
      </c>
      <c r="Q17" s="97">
        <v>1280654</v>
      </c>
      <c r="R17" s="103"/>
      <c r="S17" s="103"/>
      <c r="T17" s="3"/>
    </row>
    <row r="18" spans="2:20" ht="28.5" customHeight="1" x14ac:dyDescent="0.3">
      <c r="B18" s="94" t="s">
        <v>27</v>
      </c>
      <c r="C18" s="65">
        <v>3593551</v>
      </c>
      <c r="D18" s="65">
        <v>53813</v>
      </c>
      <c r="E18" s="65">
        <v>847635</v>
      </c>
      <c r="F18" s="65">
        <v>2799730</v>
      </c>
      <c r="G18" s="65">
        <v>1878275</v>
      </c>
      <c r="H18" s="65">
        <v>0</v>
      </c>
      <c r="I18" s="65">
        <v>1727296</v>
      </c>
      <c r="J18" s="65">
        <v>0</v>
      </c>
      <c r="K18" s="65">
        <v>2950709</v>
      </c>
      <c r="L18" s="65">
        <v>2275549</v>
      </c>
      <c r="M18" s="65">
        <v>191975</v>
      </c>
      <c r="N18" s="65">
        <v>689961</v>
      </c>
      <c r="O18" s="65">
        <v>-206777</v>
      </c>
      <c r="P18" s="65">
        <v>226095</v>
      </c>
      <c r="Q18" s="97">
        <v>19318</v>
      </c>
      <c r="R18" s="103"/>
      <c r="S18" s="103"/>
      <c r="T18" s="3"/>
    </row>
    <row r="19" spans="2:20" ht="28.5" customHeight="1" x14ac:dyDescent="0.3">
      <c r="B19" s="94" t="s">
        <v>28</v>
      </c>
      <c r="C19" s="65">
        <v>4895084</v>
      </c>
      <c r="D19" s="65">
        <v>319358</v>
      </c>
      <c r="E19" s="65">
        <v>2147008</v>
      </c>
      <c r="F19" s="65">
        <v>3067434</v>
      </c>
      <c r="G19" s="65">
        <v>1465029</v>
      </c>
      <c r="H19" s="65">
        <v>0</v>
      </c>
      <c r="I19" s="65">
        <v>1881377</v>
      </c>
      <c r="J19" s="65">
        <v>0</v>
      </c>
      <c r="K19" s="65">
        <v>2651085</v>
      </c>
      <c r="L19" s="65">
        <v>1324612</v>
      </c>
      <c r="M19" s="65">
        <v>162565</v>
      </c>
      <c r="N19" s="65">
        <v>1020504</v>
      </c>
      <c r="O19" s="65">
        <v>143403</v>
      </c>
      <c r="P19" s="65">
        <v>444644</v>
      </c>
      <c r="Q19" s="97">
        <v>588047</v>
      </c>
      <c r="R19" s="103"/>
      <c r="S19" s="103"/>
      <c r="T19" s="3"/>
    </row>
    <row r="20" spans="2:20" ht="28.5" customHeight="1" x14ac:dyDescent="0.3">
      <c r="B20" s="94" t="s">
        <v>29</v>
      </c>
      <c r="C20" s="65">
        <v>4935574</v>
      </c>
      <c r="D20" s="65">
        <v>50660</v>
      </c>
      <c r="E20" s="65">
        <v>2368528</v>
      </c>
      <c r="F20" s="65">
        <v>2617705</v>
      </c>
      <c r="G20" s="65">
        <v>1216242</v>
      </c>
      <c r="H20" s="65">
        <v>30494</v>
      </c>
      <c r="I20" s="65">
        <v>1511743</v>
      </c>
      <c r="J20" s="65">
        <v>30494</v>
      </c>
      <c r="K20" s="65">
        <v>2322203</v>
      </c>
      <c r="L20" s="65">
        <v>1260896</v>
      </c>
      <c r="M20" s="65">
        <v>190823</v>
      </c>
      <c r="N20" s="65">
        <v>882847</v>
      </c>
      <c r="O20" s="65">
        <v>-12363</v>
      </c>
      <c r="P20" s="65">
        <v>0</v>
      </c>
      <c r="Q20" s="97">
        <v>-12363</v>
      </c>
      <c r="R20" s="103"/>
      <c r="S20" s="103"/>
      <c r="T20" s="3"/>
    </row>
    <row r="21" spans="2:20" ht="28.5" customHeight="1" x14ac:dyDescent="0.3">
      <c r="B21" s="94" t="s">
        <v>30</v>
      </c>
      <c r="C21" s="65">
        <v>1048855</v>
      </c>
      <c r="D21" s="65">
        <v>181016</v>
      </c>
      <c r="E21" s="65">
        <v>146996</v>
      </c>
      <c r="F21" s="65">
        <v>1082875</v>
      </c>
      <c r="G21" s="65">
        <v>317533</v>
      </c>
      <c r="H21" s="65">
        <v>0</v>
      </c>
      <c r="I21" s="65">
        <v>570801</v>
      </c>
      <c r="J21" s="65">
        <v>0</v>
      </c>
      <c r="K21" s="65">
        <v>829607</v>
      </c>
      <c r="L21" s="65">
        <v>477755</v>
      </c>
      <c r="M21" s="65">
        <v>84410</v>
      </c>
      <c r="N21" s="65">
        <v>256367</v>
      </c>
      <c r="O21" s="65">
        <v>11075</v>
      </c>
      <c r="P21" s="65">
        <v>16797</v>
      </c>
      <c r="Q21" s="97">
        <v>27873</v>
      </c>
      <c r="R21" s="103"/>
      <c r="S21" s="103"/>
      <c r="T21" s="3"/>
    </row>
    <row r="22" spans="2:20" ht="28.5" customHeight="1" x14ac:dyDescent="0.3">
      <c r="B22" s="94" t="s">
        <v>31</v>
      </c>
      <c r="C22" s="65">
        <v>0</v>
      </c>
      <c r="D22" s="65">
        <v>0</v>
      </c>
      <c r="E22" s="65">
        <v>0</v>
      </c>
      <c r="F22" s="65">
        <v>0</v>
      </c>
      <c r="G22" s="65">
        <v>0</v>
      </c>
      <c r="H22" s="65">
        <v>0</v>
      </c>
      <c r="I22" s="65">
        <v>0</v>
      </c>
      <c r="J22" s="65">
        <v>0</v>
      </c>
      <c r="K22" s="65">
        <v>0</v>
      </c>
      <c r="L22" s="65">
        <v>0</v>
      </c>
      <c r="M22" s="65">
        <v>0</v>
      </c>
      <c r="N22" s="65">
        <v>0</v>
      </c>
      <c r="O22" s="65">
        <v>0</v>
      </c>
      <c r="P22" s="65">
        <v>0</v>
      </c>
      <c r="Q22" s="97">
        <v>0</v>
      </c>
      <c r="R22" s="103"/>
      <c r="S22" s="103"/>
      <c r="T22" s="3"/>
    </row>
    <row r="23" spans="2:20" ht="28.5" customHeight="1" x14ac:dyDescent="0.3">
      <c r="B23" s="94" t="s">
        <v>258</v>
      </c>
      <c r="C23" s="65">
        <v>2944870</v>
      </c>
      <c r="D23" s="65">
        <v>0</v>
      </c>
      <c r="E23" s="65">
        <v>1590061</v>
      </c>
      <c r="F23" s="65">
        <v>1354809</v>
      </c>
      <c r="G23" s="65">
        <v>913931</v>
      </c>
      <c r="H23" s="65">
        <v>53241</v>
      </c>
      <c r="I23" s="65">
        <v>884647</v>
      </c>
      <c r="J23" s="65">
        <v>0</v>
      </c>
      <c r="K23" s="65">
        <v>1437334</v>
      </c>
      <c r="L23" s="65">
        <v>954669</v>
      </c>
      <c r="M23" s="65">
        <v>59326</v>
      </c>
      <c r="N23" s="65">
        <v>678046</v>
      </c>
      <c r="O23" s="65">
        <v>-254707</v>
      </c>
      <c r="P23" s="65">
        <v>276614</v>
      </c>
      <c r="Q23" s="97">
        <v>21908</v>
      </c>
      <c r="R23" s="103"/>
      <c r="S23" s="103"/>
      <c r="T23" s="3"/>
    </row>
    <row r="24" spans="2:20" ht="28.5" customHeight="1" x14ac:dyDescent="0.3">
      <c r="B24" s="94" t="s">
        <v>259</v>
      </c>
      <c r="C24" s="65">
        <v>7655717</v>
      </c>
      <c r="D24" s="65">
        <v>0</v>
      </c>
      <c r="E24" s="65">
        <v>88748</v>
      </c>
      <c r="F24" s="65">
        <v>7566969</v>
      </c>
      <c r="G24" s="65">
        <v>2550884</v>
      </c>
      <c r="H24" s="65">
        <v>0</v>
      </c>
      <c r="I24" s="65">
        <v>3913629</v>
      </c>
      <c r="J24" s="65">
        <v>0</v>
      </c>
      <c r="K24" s="65">
        <v>6204224</v>
      </c>
      <c r="L24" s="65">
        <v>4400415</v>
      </c>
      <c r="M24" s="65">
        <v>455081</v>
      </c>
      <c r="N24" s="65">
        <v>762661</v>
      </c>
      <c r="O24" s="65">
        <v>586067</v>
      </c>
      <c r="P24" s="65">
        <v>475683</v>
      </c>
      <c r="Q24" s="97">
        <v>1061751</v>
      </c>
      <c r="R24" s="103"/>
      <c r="S24" s="103"/>
      <c r="T24" s="3"/>
    </row>
    <row r="25" spans="2:20" ht="28.5" customHeight="1" x14ac:dyDescent="0.3">
      <c r="B25" s="94" t="s">
        <v>33</v>
      </c>
      <c r="C25" s="65">
        <v>2109076</v>
      </c>
      <c r="D25" s="65">
        <v>56428</v>
      </c>
      <c r="E25" s="65">
        <v>706552</v>
      </c>
      <c r="F25" s="65">
        <v>1458952</v>
      </c>
      <c r="G25" s="65">
        <v>485764</v>
      </c>
      <c r="H25" s="65">
        <v>63822</v>
      </c>
      <c r="I25" s="65">
        <v>768331</v>
      </c>
      <c r="J25" s="65">
        <v>64435</v>
      </c>
      <c r="K25" s="65">
        <v>1175773</v>
      </c>
      <c r="L25" s="65">
        <v>869064</v>
      </c>
      <c r="M25" s="65">
        <v>95298</v>
      </c>
      <c r="N25" s="65">
        <v>503939</v>
      </c>
      <c r="O25" s="65">
        <v>-292528</v>
      </c>
      <c r="P25" s="65">
        <v>377570</v>
      </c>
      <c r="Q25" s="97">
        <v>85042</v>
      </c>
      <c r="R25" s="103"/>
      <c r="S25" s="103"/>
      <c r="T25" s="3"/>
    </row>
    <row r="26" spans="2:20" ht="28.5" customHeight="1" x14ac:dyDescent="0.3">
      <c r="B26" s="94" t="s">
        <v>34</v>
      </c>
      <c r="C26" s="65">
        <v>1244561</v>
      </c>
      <c r="D26" s="65">
        <v>6052</v>
      </c>
      <c r="E26" s="65">
        <v>331239</v>
      </c>
      <c r="F26" s="65">
        <v>919374</v>
      </c>
      <c r="G26" s="65">
        <v>507463</v>
      </c>
      <c r="H26" s="65">
        <v>0</v>
      </c>
      <c r="I26" s="65">
        <v>559148</v>
      </c>
      <c r="J26" s="65">
        <v>0</v>
      </c>
      <c r="K26" s="65">
        <v>867689</v>
      </c>
      <c r="L26" s="65">
        <v>595105</v>
      </c>
      <c r="M26" s="65">
        <v>69841</v>
      </c>
      <c r="N26" s="65">
        <v>344839</v>
      </c>
      <c r="O26" s="65">
        <v>-142096</v>
      </c>
      <c r="P26" s="65">
        <v>0</v>
      </c>
      <c r="Q26" s="97">
        <v>-142096</v>
      </c>
      <c r="R26" s="103"/>
      <c r="S26" s="103"/>
      <c r="T26" s="3"/>
    </row>
    <row r="27" spans="2:20" ht="28.5" customHeight="1" x14ac:dyDescent="0.3">
      <c r="B27" s="94" t="s">
        <v>35</v>
      </c>
      <c r="C27" s="65">
        <v>4533411</v>
      </c>
      <c r="D27" s="65">
        <v>202396</v>
      </c>
      <c r="E27" s="65">
        <v>431001</v>
      </c>
      <c r="F27" s="65">
        <v>4304806</v>
      </c>
      <c r="G27" s="65">
        <v>1694969</v>
      </c>
      <c r="H27" s="65">
        <v>0</v>
      </c>
      <c r="I27" s="65">
        <v>2488357</v>
      </c>
      <c r="J27" s="65">
        <v>0</v>
      </c>
      <c r="K27" s="65">
        <v>3511418</v>
      </c>
      <c r="L27" s="65">
        <v>2604001</v>
      </c>
      <c r="M27" s="65">
        <v>337473</v>
      </c>
      <c r="N27" s="65">
        <v>666827</v>
      </c>
      <c r="O27" s="65">
        <v>-96884</v>
      </c>
      <c r="P27" s="65">
        <v>149971</v>
      </c>
      <c r="Q27" s="97">
        <v>53087</v>
      </c>
      <c r="R27" s="103"/>
      <c r="S27" s="103"/>
      <c r="T27" s="3"/>
    </row>
    <row r="28" spans="2:20" ht="28.5" customHeight="1" x14ac:dyDescent="0.3">
      <c r="B28" s="94" t="s">
        <v>36</v>
      </c>
      <c r="C28" s="65">
        <v>3139660</v>
      </c>
      <c r="D28" s="65">
        <v>262953</v>
      </c>
      <c r="E28" s="65">
        <v>1669585</v>
      </c>
      <c r="F28" s="65">
        <v>1733028</v>
      </c>
      <c r="G28" s="65">
        <v>645332</v>
      </c>
      <c r="H28" s="65">
        <v>5628</v>
      </c>
      <c r="I28" s="65">
        <v>889505</v>
      </c>
      <c r="J28" s="65">
        <v>31085</v>
      </c>
      <c r="K28" s="65">
        <v>1463398</v>
      </c>
      <c r="L28" s="65">
        <v>825408</v>
      </c>
      <c r="M28" s="65">
        <v>106869</v>
      </c>
      <c r="N28" s="65">
        <v>360388</v>
      </c>
      <c r="O28" s="65">
        <v>170732</v>
      </c>
      <c r="P28" s="65">
        <v>0</v>
      </c>
      <c r="Q28" s="97">
        <v>170732</v>
      </c>
      <c r="R28" s="103"/>
      <c r="S28" s="103"/>
      <c r="T28" s="3"/>
    </row>
    <row r="29" spans="2:20" ht="28.5" customHeight="1" x14ac:dyDescent="0.3">
      <c r="B29" s="94" t="s">
        <v>192</v>
      </c>
      <c r="C29" s="65">
        <v>1216555</v>
      </c>
      <c r="D29" s="65">
        <v>4665</v>
      </c>
      <c r="E29" s="65">
        <v>171039</v>
      </c>
      <c r="F29" s="65">
        <v>1050181</v>
      </c>
      <c r="G29" s="65">
        <v>392624</v>
      </c>
      <c r="H29" s="65">
        <v>74250</v>
      </c>
      <c r="I29" s="65">
        <v>559899</v>
      </c>
      <c r="J29" s="65">
        <v>73149</v>
      </c>
      <c r="K29" s="65">
        <v>884006</v>
      </c>
      <c r="L29" s="65">
        <v>734589</v>
      </c>
      <c r="M29" s="65">
        <v>75854</v>
      </c>
      <c r="N29" s="65">
        <v>250196</v>
      </c>
      <c r="O29" s="65">
        <v>-176633</v>
      </c>
      <c r="P29" s="65">
        <v>0</v>
      </c>
      <c r="Q29" s="97">
        <v>-176633</v>
      </c>
      <c r="R29" s="103"/>
      <c r="S29" s="103"/>
      <c r="T29" s="3"/>
    </row>
    <row r="30" spans="2:20" ht="28.5" customHeight="1" x14ac:dyDescent="0.3">
      <c r="B30" s="94" t="s">
        <v>193</v>
      </c>
      <c r="C30" s="65">
        <v>2106707</v>
      </c>
      <c r="D30" s="65">
        <v>503295</v>
      </c>
      <c r="E30" s="65">
        <v>897125</v>
      </c>
      <c r="F30" s="65">
        <v>1712877</v>
      </c>
      <c r="G30" s="65">
        <v>780092</v>
      </c>
      <c r="H30" s="65">
        <v>67085</v>
      </c>
      <c r="I30" s="65">
        <v>995444</v>
      </c>
      <c r="J30" s="65">
        <v>67371</v>
      </c>
      <c r="K30" s="65">
        <v>1497240</v>
      </c>
      <c r="L30" s="65">
        <v>1026798</v>
      </c>
      <c r="M30" s="65">
        <v>127733</v>
      </c>
      <c r="N30" s="65">
        <v>642281</v>
      </c>
      <c r="O30" s="65">
        <v>-299572</v>
      </c>
      <c r="P30" s="65">
        <v>158819</v>
      </c>
      <c r="Q30" s="97">
        <v>-140752</v>
      </c>
      <c r="R30" s="103"/>
      <c r="S30" s="103"/>
      <c r="T30" s="3"/>
    </row>
    <row r="31" spans="2:20" ht="28.5" customHeight="1" x14ac:dyDescent="0.3">
      <c r="B31" s="94" t="s">
        <v>37</v>
      </c>
      <c r="C31" s="65">
        <v>2431711</v>
      </c>
      <c r="D31" s="65">
        <v>3942</v>
      </c>
      <c r="E31" s="65">
        <v>696397</v>
      </c>
      <c r="F31" s="65">
        <v>1739256</v>
      </c>
      <c r="G31" s="65">
        <v>760728</v>
      </c>
      <c r="H31" s="65">
        <v>0</v>
      </c>
      <c r="I31" s="65">
        <v>825737</v>
      </c>
      <c r="J31" s="65">
        <v>0</v>
      </c>
      <c r="K31" s="65">
        <v>1674247</v>
      </c>
      <c r="L31" s="65">
        <v>1415452</v>
      </c>
      <c r="M31" s="65">
        <v>154475</v>
      </c>
      <c r="N31" s="65">
        <v>477003</v>
      </c>
      <c r="O31" s="65">
        <v>-372683</v>
      </c>
      <c r="P31" s="65">
        <v>220264</v>
      </c>
      <c r="Q31" s="97">
        <v>-152420</v>
      </c>
      <c r="R31" s="103"/>
      <c r="S31" s="103"/>
      <c r="T31" s="3"/>
    </row>
    <row r="32" spans="2:20" ht="28.5" customHeight="1" x14ac:dyDescent="0.3">
      <c r="B32" s="94" t="s">
        <v>139</v>
      </c>
      <c r="C32" s="65">
        <v>1316131</v>
      </c>
      <c r="D32" s="65">
        <v>0</v>
      </c>
      <c r="E32" s="65">
        <v>267451</v>
      </c>
      <c r="F32" s="65">
        <v>1048680</v>
      </c>
      <c r="G32" s="65">
        <v>555451</v>
      </c>
      <c r="H32" s="65">
        <v>0</v>
      </c>
      <c r="I32" s="65">
        <v>677448</v>
      </c>
      <c r="J32" s="65">
        <v>0</v>
      </c>
      <c r="K32" s="65">
        <v>926683</v>
      </c>
      <c r="L32" s="65">
        <v>557892</v>
      </c>
      <c r="M32" s="65">
        <v>96781</v>
      </c>
      <c r="N32" s="65">
        <v>337766</v>
      </c>
      <c r="O32" s="65">
        <v>-65756</v>
      </c>
      <c r="P32" s="65">
        <v>37557</v>
      </c>
      <c r="Q32" s="97">
        <v>-28200</v>
      </c>
      <c r="R32" s="103"/>
      <c r="S32" s="103"/>
      <c r="T32" s="3"/>
    </row>
    <row r="33" spans="2:20" ht="28.5" customHeight="1" x14ac:dyDescent="0.3">
      <c r="B33" s="94" t="s">
        <v>211</v>
      </c>
      <c r="C33" s="65">
        <v>898904</v>
      </c>
      <c r="D33" s="65">
        <v>201590</v>
      </c>
      <c r="E33" s="65">
        <v>208832</v>
      </c>
      <c r="F33" s="65">
        <v>891663</v>
      </c>
      <c r="G33" s="65">
        <v>263391</v>
      </c>
      <c r="H33" s="65">
        <v>0</v>
      </c>
      <c r="I33" s="65">
        <v>458675</v>
      </c>
      <c r="J33" s="65">
        <v>0</v>
      </c>
      <c r="K33" s="65">
        <v>696379</v>
      </c>
      <c r="L33" s="65">
        <v>503026</v>
      </c>
      <c r="M33" s="65">
        <v>76932</v>
      </c>
      <c r="N33" s="65">
        <v>201824</v>
      </c>
      <c r="O33" s="65">
        <v>-85403</v>
      </c>
      <c r="P33" s="65">
        <v>0</v>
      </c>
      <c r="Q33" s="97">
        <v>-85403</v>
      </c>
      <c r="R33" s="103"/>
      <c r="S33" s="103"/>
      <c r="T33" s="3"/>
    </row>
    <row r="34" spans="2:20" ht="28.5" customHeight="1" x14ac:dyDescent="0.3">
      <c r="B34" s="94" t="s">
        <v>140</v>
      </c>
      <c r="C34" s="65">
        <v>3217895</v>
      </c>
      <c r="D34" s="65">
        <v>0</v>
      </c>
      <c r="E34" s="65">
        <v>1862090</v>
      </c>
      <c r="F34" s="65">
        <v>1355805</v>
      </c>
      <c r="G34" s="65">
        <v>1059917</v>
      </c>
      <c r="H34" s="65">
        <v>74417</v>
      </c>
      <c r="I34" s="65">
        <v>831122</v>
      </c>
      <c r="J34" s="65">
        <v>74417</v>
      </c>
      <c r="K34" s="65">
        <v>1584600</v>
      </c>
      <c r="L34" s="65">
        <v>1285154</v>
      </c>
      <c r="M34" s="65">
        <v>-21367</v>
      </c>
      <c r="N34" s="65">
        <v>786103</v>
      </c>
      <c r="O34" s="65">
        <v>-465290</v>
      </c>
      <c r="P34" s="65">
        <v>52268</v>
      </c>
      <c r="Q34" s="97">
        <v>-413022</v>
      </c>
      <c r="R34" s="103"/>
      <c r="S34" s="103"/>
      <c r="T34" s="3"/>
    </row>
    <row r="35" spans="2:20" ht="28.5" customHeight="1" x14ac:dyDescent="0.3">
      <c r="B35" s="94" t="s">
        <v>141</v>
      </c>
      <c r="C35" s="65">
        <v>0</v>
      </c>
      <c r="D35" s="65">
        <v>0</v>
      </c>
      <c r="E35" s="65">
        <v>0</v>
      </c>
      <c r="F35" s="65">
        <v>0</v>
      </c>
      <c r="G35" s="65">
        <v>0</v>
      </c>
      <c r="H35" s="65">
        <v>0</v>
      </c>
      <c r="I35" s="65">
        <v>0</v>
      </c>
      <c r="J35" s="65">
        <v>0</v>
      </c>
      <c r="K35" s="65">
        <v>0</v>
      </c>
      <c r="L35" s="65">
        <v>0</v>
      </c>
      <c r="M35" s="65">
        <v>0</v>
      </c>
      <c r="N35" s="65">
        <v>0</v>
      </c>
      <c r="O35" s="65">
        <v>0</v>
      </c>
      <c r="P35" s="65">
        <v>0</v>
      </c>
      <c r="Q35" s="97">
        <v>0</v>
      </c>
      <c r="R35" s="103"/>
      <c r="S35" s="103"/>
      <c r="T35" s="3"/>
    </row>
    <row r="36" spans="2:20" ht="28.5" customHeight="1" x14ac:dyDescent="0.3">
      <c r="B36" s="94" t="s">
        <v>212</v>
      </c>
      <c r="C36" s="65">
        <v>3890578</v>
      </c>
      <c r="D36" s="65">
        <v>0</v>
      </c>
      <c r="E36" s="65">
        <v>1501059</v>
      </c>
      <c r="F36" s="65">
        <v>2389520</v>
      </c>
      <c r="G36" s="65">
        <v>1240582</v>
      </c>
      <c r="H36" s="65">
        <v>0</v>
      </c>
      <c r="I36" s="65">
        <v>1469643</v>
      </c>
      <c r="J36" s="65">
        <v>0</v>
      </c>
      <c r="K36" s="65">
        <v>2160459</v>
      </c>
      <c r="L36" s="65">
        <v>1500555</v>
      </c>
      <c r="M36" s="65">
        <v>165934</v>
      </c>
      <c r="N36" s="65">
        <v>960342</v>
      </c>
      <c r="O36" s="65">
        <v>-466373</v>
      </c>
      <c r="P36" s="65">
        <v>141997</v>
      </c>
      <c r="Q36" s="97">
        <v>-324376</v>
      </c>
      <c r="R36" s="103"/>
      <c r="S36" s="103"/>
      <c r="T36" s="3"/>
    </row>
    <row r="37" spans="2:20" ht="28.5" customHeight="1" x14ac:dyDescent="0.3">
      <c r="B37" s="94" t="s">
        <v>38</v>
      </c>
      <c r="C37" s="65">
        <v>0</v>
      </c>
      <c r="D37" s="65">
        <v>0</v>
      </c>
      <c r="E37" s="65">
        <v>0</v>
      </c>
      <c r="F37" s="65">
        <v>0</v>
      </c>
      <c r="G37" s="65">
        <v>0</v>
      </c>
      <c r="H37" s="65">
        <v>0</v>
      </c>
      <c r="I37" s="65">
        <v>0</v>
      </c>
      <c r="J37" s="65">
        <v>0</v>
      </c>
      <c r="K37" s="65">
        <v>0</v>
      </c>
      <c r="L37" s="65">
        <v>0</v>
      </c>
      <c r="M37" s="65">
        <v>0</v>
      </c>
      <c r="N37" s="65">
        <v>0</v>
      </c>
      <c r="O37" s="65">
        <v>0</v>
      </c>
      <c r="P37" s="65">
        <v>0</v>
      </c>
      <c r="Q37" s="97">
        <v>0</v>
      </c>
      <c r="R37" s="103"/>
      <c r="S37" s="103"/>
      <c r="T37" s="3"/>
    </row>
    <row r="38" spans="2:20" ht="28.5" customHeight="1" x14ac:dyDescent="0.3">
      <c r="B38" s="94" t="s">
        <v>39</v>
      </c>
      <c r="C38" s="65">
        <v>1097716</v>
      </c>
      <c r="D38" s="65">
        <v>10757</v>
      </c>
      <c r="E38" s="65">
        <v>401231</v>
      </c>
      <c r="F38" s="65">
        <v>707242</v>
      </c>
      <c r="G38" s="65">
        <v>223802</v>
      </c>
      <c r="H38" s="65">
        <v>0</v>
      </c>
      <c r="I38" s="65">
        <v>328886</v>
      </c>
      <c r="J38" s="65">
        <v>0</v>
      </c>
      <c r="K38" s="65">
        <v>602158</v>
      </c>
      <c r="L38" s="65">
        <v>171956</v>
      </c>
      <c r="M38" s="65">
        <v>73488</v>
      </c>
      <c r="N38" s="65">
        <v>312534</v>
      </c>
      <c r="O38" s="65">
        <v>44180</v>
      </c>
      <c r="P38" s="65">
        <v>0</v>
      </c>
      <c r="Q38" s="97">
        <v>44180</v>
      </c>
      <c r="R38" s="103"/>
      <c r="S38" s="103"/>
      <c r="T38" s="3"/>
    </row>
    <row r="39" spans="2:20" ht="28.5" customHeight="1" x14ac:dyDescent="0.3">
      <c r="B39" s="94" t="s">
        <v>40</v>
      </c>
      <c r="C39" s="65">
        <v>1459923</v>
      </c>
      <c r="D39" s="65">
        <v>0</v>
      </c>
      <c r="E39" s="65">
        <v>518448</v>
      </c>
      <c r="F39" s="65">
        <v>941475</v>
      </c>
      <c r="G39" s="65">
        <v>773387</v>
      </c>
      <c r="H39" s="65">
        <v>0</v>
      </c>
      <c r="I39" s="65">
        <v>598814</v>
      </c>
      <c r="J39" s="65">
        <v>100508</v>
      </c>
      <c r="K39" s="65">
        <v>1015540</v>
      </c>
      <c r="L39" s="65">
        <v>649575</v>
      </c>
      <c r="M39" s="65">
        <v>56310</v>
      </c>
      <c r="N39" s="65">
        <v>627604</v>
      </c>
      <c r="O39" s="65">
        <v>-317949</v>
      </c>
      <c r="P39" s="65">
        <v>36006</v>
      </c>
      <c r="Q39" s="97">
        <v>-281943</v>
      </c>
      <c r="R39" s="103"/>
      <c r="S39" s="103"/>
      <c r="T39" s="3"/>
    </row>
    <row r="40" spans="2:20" ht="28.5" customHeight="1" x14ac:dyDescent="0.3">
      <c r="B40" s="94" t="s">
        <v>41</v>
      </c>
      <c r="C40" s="65">
        <v>782478</v>
      </c>
      <c r="D40" s="65">
        <v>31854</v>
      </c>
      <c r="E40" s="65">
        <v>78773</v>
      </c>
      <c r="F40" s="65">
        <v>735558</v>
      </c>
      <c r="G40" s="65">
        <v>579646</v>
      </c>
      <c r="H40" s="65">
        <v>0</v>
      </c>
      <c r="I40" s="65">
        <v>492182</v>
      </c>
      <c r="J40" s="65">
        <v>0</v>
      </c>
      <c r="K40" s="65">
        <v>823023</v>
      </c>
      <c r="L40" s="65">
        <v>486395</v>
      </c>
      <c r="M40" s="65">
        <v>88101</v>
      </c>
      <c r="N40" s="65">
        <v>331985</v>
      </c>
      <c r="O40" s="65">
        <v>-83458</v>
      </c>
      <c r="P40" s="65">
        <v>0</v>
      </c>
      <c r="Q40" s="97">
        <v>-83458</v>
      </c>
      <c r="R40" s="103"/>
      <c r="S40" s="103"/>
      <c r="T40" s="3"/>
    </row>
    <row r="41" spans="2:20" ht="28.5" customHeight="1" x14ac:dyDescent="0.3">
      <c r="B41" s="94" t="s">
        <v>42</v>
      </c>
      <c r="C41" s="65">
        <v>757544</v>
      </c>
      <c r="D41" s="65">
        <v>439</v>
      </c>
      <c r="E41" s="65">
        <v>59820</v>
      </c>
      <c r="F41" s="65">
        <v>698163</v>
      </c>
      <c r="G41" s="65">
        <v>285740</v>
      </c>
      <c r="H41" s="65">
        <v>0</v>
      </c>
      <c r="I41" s="65">
        <v>331818</v>
      </c>
      <c r="J41" s="65">
        <v>0</v>
      </c>
      <c r="K41" s="65">
        <v>652085</v>
      </c>
      <c r="L41" s="65">
        <v>283839</v>
      </c>
      <c r="M41" s="65">
        <v>60472</v>
      </c>
      <c r="N41" s="65">
        <v>216257</v>
      </c>
      <c r="O41" s="65">
        <v>91516</v>
      </c>
      <c r="P41" s="65">
        <v>0</v>
      </c>
      <c r="Q41" s="97">
        <v>91516</v>
      </c>
      <c r="R41" s="103"/>
      <c r="S41" s="103"/>
      <c r="T41" s="3"/>
    </row>
    <row r="42" spans="2:20" ht="28.5" customHeight="1" x14ac:dyDescent="0.3">
      <c r="B42" s="94" t="s">
        <v>43</v>
      </c>
      <c r="C42" s="65">
        <v>10354792</v>
      </c>
      <c r="D42" s="65">
        <v>184704</v>
      </c>
      <c r="E42" s="65">
        <v>1854223</v>
      </c>
      <c r="F42" s="65">
        <v>8685273</v>
      </c>
      <c r="G42" s="65">
        <v>3357825</v>
      </c>
      <c r="H42" s="65">
        <v>43365</v>
      </c>
      <c r="I42" s="65">
        <v>4872085</v>
      </c>
      <c r="J42" s="65">
        <v>43365</v>
      </c>
      <c r="K42" s="65">
        <v>7171013</v>
      </c>
      <c r="L42" s="65">
        <v>5012539</v>
      </c>
      <c r="M42" s="65">
        <v>647989</v>
      </c>
      <c r="N42" s="65">
        <v>1730158</v>
      </c>
      <c r="O42" s="65">
        <v>-219673</v>
      </c>
      <c r="P42" s="65">
        <v>0</v>
      </c>
      <c r="Q42" s="97">
        <v>-219673</v>
      </c>
      <c r="R42" s="103"/>
      <c r="S42" s="103"/>
      <c r="T42" s="3"/>
    </row>
    <row r="43" spans="2:20" ht="28.5" customHeight="1" x14ac:dyDescent="0.3">
      <c r="B43" s="94" t="s">
        <v>44</v>
      </c>
      <c r="C43" s="65">
        <v>518141</v>
      </c>
      <c r="D43" s="65">
        <v>0</v>
      </c>
      <c r="E43" s="65">
        <v>24876</v>
      </c>
      <c r="F43" s="65">
        <v>493266</v>
      </c>
      <c r="G43" s="65">
        <v>241630</v>
      </c>
      <c r="H43" s="65">
        <v>0</v>
      </c>
      <c r="I43" s="65">
        <v>256398</v>
      </c>
      <c r="J43" s="65">
        <v>0</v>
      </c>
      <c r="K43" s="65">
        <v>478498</v>
      </c>
      <c r="L43" s="65">
        <v>339473</v>
      </c>
      <c r="M43" s="65">
        <v>49793</v>
      </c>
      <c r="N43" s="65">
        <v>233057</v>
      </c>
      <c r="O43" s="65">
        <v>-143826</v>
      </c>
      <c r="P43" s="65">
        <v>11204</v>
      </c>
      <c r="Q43" s="97">
        <v>-132622</v>
      </c>
      <c r="R43" s="103"/>
      <c r="S43" s="103"/>
      <c r="T43" s="3"/>
    </row>
    <row r="44" spans="2:20" ht="28.5" customHeight="1" x14ac:dyDescent="0.3">
      <c r="B44" s="95" t="s">
        <v>45</v>
      </c>
      <c r="C44" s="96">
        <v>118440110</v>
      </c>
      <c r="D44" s="96">
        <v>2970704</v>
      </c>
      <c r="E44" s="96">
        <v>37126128</v>
      </c>
      <c r="F44" s="96">
        <v>84284691</v>
      </c>
      <c r="G44" s="96">
        <v>36660315</v>
      </c>
      <c r="H44" s="96">
        <v>578530</v>
      </c>
      <c r="I44" s="96">
        <v>46102732</v>
      </c>
      <c r="J44" s="96">
        <v>679997</v>
      </c>
      <c r="K44" s="96">
        <v>74740805</v>
      </c>
      <c r="L44" s="96">
        <v>51302629</v>
      </c>
      <c r="M44" s="96">
        <v>5177888</v>
      </c>
      <c r="N44" s="96">
        <v>22386270</v>
      </c>
      <c r="O44" s="96">
        <v>-4125989</v>
      </c>
      <c r="P44" s="96">
        <v>5387828</v>
      </c>
      <c r="Q44" s="96">
        <f t="shared" ref="Q44" si="0">SUM(Q6:Q43)</f>
        <v>1261842</v>
      </c>
      <c r="R44" s="103"/>
      <c r="S44" s="103"/>
      <c r="T44" s="3"/>
    </row>
    <row r="45" spans="2:20" ht="28.5" customHeight="1" x14ac:dyDescent="0.3">
      <c r="B45" s="312" t="s">
        <v>46</v>
      </c>
      <c r="C45" s="312"/>
      <c r="D45" s="312"/>
      <c r="E45" s="312"/>
      <c r="F45" s="312"/>
      <c r="G45" s="312"/>
      <c r="H45" s="312"/>
      <c r="I45" s="312"/>
      <c r="J45" s="312"/>
      <c r="K45" s="312"/>
      <c r="L45" s="312"/>
      <c r="M45" s="312"/>
      <c r="N45" s="312"/>
      <c r="O45" s="312"/>
      <c r="P45" s="312"/>
      <c r="Q45" s="312"/>
      <c r="R45" s="103"/>
      <c r="S45" s="103"/>
      <c r="T45" s="3"/>
    </row>
    <row r="46" spans="2:20" ht="28.5" customHeight="1" x14ac:dyDescent="0.3">
      <c r="B46" s="94" t="s">
        <v>47</v>
      </c>
      <c r="C46" s="8">
        <v>4462522</v>
      </c>
      <c r="D46" s="8">
        <v>0</v>
      </c>
      <c r="E46" s="8">
        <v>703052</v>
      </c>
      <c r="F46" s="8">
        <v>3759470</v>
      </c>
      <c r="G46" s="8">
        <v>801341</v>
      </c>
      <c r="H46" s="8">
        <v>0</v>
      </c>
      <c r="I46" s="8">
        <v>981810</v>
      </c>
      <c r="J46" s="8">
        <v>0</v>
      </c>
      <c r="K46" s="8">
        <v>3579001</v>
      </c>
      <c r="L46" s="8">
        <v>1353119</v>
      </c>
      <c r="M46" s="8">
        <v>1179054</v>
      </c>
      <c r="N46" s="8">
        <v>320096</v>
      </c>
      <c r="O46" s="8">
        <v>726732</v>
      </c>
      <c r="P46" s="8">
        <v>131768</v>
      </c>
      <c r="Q46" s="9">
        <v>858499</v>
      </c>
      <c r="S46" s="103"/>
      <c r="T46" s="3"/>
    </row>
    <row r="47" spans="2:20" ht="28.5" customHeight="1" x14ac:dyDescent="0.3">
      <c r="B47" s="94" t="s">
        <v>64</v>
      </c>
      <c r="C47" s="8">
        <v>0</v>
      </c>
      <c r="D47" s="8">
        <v>2642349</v>
      </c>
      <c r="E47" s="8">
        <v>183412</v>
      </c>
      <c r="F47" s="8">
        <v>2458937</v>
      </c>
      <c r="G47" s="8">
        <v>1129088</v>
      </c>
      <c r="H47" s="8">
        <v>0</v>
      </c>
      <c r="I47" s="8">
        <v>1403169</v>
      </c>
      <c r="J47" s="8">
        <v>0</v>
      </c>
      <c r="K47" s="8">
        <v>2184856</v>
      </c>
      <c r="L47" s="8">
        <v>1330115</v>
      </c>
      <c r="M47" s="8">
        <v>645587</v>
      </c>
      <c r="N47" s="8">
        <v>241474</v>
      </c>
      <c r="O47" s="8">
        <v>-32320</v>
      </c>
      <c r="P47" s="8">
        <v>0</v>
      </c>
      <c r="Q47" s="9">
        <v>-32320</v>
      </c>
      <c r="R47" s="103"/>
      <c r="S47" s="103"/>
      <c r="T47" s="3"/>
    </row>
    <row r="48" spans="2:20" ht="28.5" customHeight="1" x14ac:dyDescent="0.3">
      <c r="B48" s="94" t="s">
        <v>250</v>
      </c>
      <c r="C48" s="8">
        <v>0</v>
      </c>
      <c r="D48" s="8">
        <v>764859</v>
      </c>
      <c r="E48" s="8">
        <v>97531</v>
      </c>
      <c r="F48" s="8">
        <v>667327</v>
      </c>
      <c r="G48" s="8">
        <v>186679</v>
      </c>
      <c r="H48" s="8">
        <v>0</v>
      </c>
      <c r="I48" s="8">
        <v>243956</v>
      </c>
      <c r="J48" s="8">
        <v>0</v>
      </c>
      <c r="K48" s="8">
        <v>610050</v>
      </c>
      <c r="L48" s="8">
        <v>245575</v>
      </c>
      <c r="M48" s="8">
        <v>237805</v>
      </c>
      <c r="N48" s="8">
        <v>186801</v>
      </c>
      <c r="O48" s="8">
        <v>-60132</v>
      </c>
      <c r="P48" s="8">
        <v>87281</v>
      </c>
      <c r="Q48" s="9">
        <v>27149</v>
      </c>
      <c r="R48" s="103"/>
      <c r="S48" s="103"/>
      <c r="T48" s="3"/>
    </row>
    <row r="49" spans="2:26" ht="28.5" customHeight="1" x14ac:dyDescent="0.3">
      <c r="B49" s="94" t="s">
        <v>48</v>
      </c>
      <c r="C49" s="8">
        <v>0</v>
      </c>
      <c r="D49" s="8">
        <v>10319452</v>
      </c>
      <c r="E49" s="8">
        <v>579916</v>
      </c>
      <c r="F49" s="8">
        <v>9739536</v>
      </c>
      <c r="G49" s="8">
        <v>2396314</v>
      </c>
      <c r="H49" s="8">
        <v>196126</v>
      </c>
      <c r="I49" s="8">
        <v>2381153</v>
      </c>
      <c r="J49" s="8">
        <v>196126</v>
      </c>
      <c r="K49" s="8">
        <v>9754696</v>
      </c>
      <c r="L49" s="8">
        <v>7076392</v>
      </c>
      <c r="M49" s="8">
        <v>2359442</v>
      </c>
      <c r="N49" s="8">
        <v>1360104</v>
      </c>
      <c r="O49" s="8">
        <v>-1041241</v>
      </c>
      <c r="P49" s="8">
        <v>1992715</v>
      </c>
      <c r="Q49" s="9">
        <v>951474</v>
      </c>
      <c r="R49" s="176"/>
      <c r="S49" s="103"/>
      <c r="T49" s="3"/>
    </row>
    <row r="50" spans="2:26" ht="28.5" customHeight="1" x14ac:dyDescent="0.3">
      <c r="B50" s="94" t="s">
        <v>251</v>
      </c>
      <c r="C50" s="8">
        <v>0</v>
      </c>
      <c r="D50" s="8">
        <v>1215808</v>
      </c>
      <c r="E50" s="8">
        <v>152903</v>
      </c>
      <c r="F50" s="8">
        <v>1062905</v>
      </c>
      <c r="G50" s="8">
        <v>229681</v>
      </c>
      <c r="H50" s="8">
        <v>0</v>
      </c>
      <c r="I50" s="8">
        <v>463648</v>
      </c>
      <c r="J50" s="8">
        <v>0</v>
      </c>
      <c r="K50" s="8">
        <v>828938</v>
      </c>
      <c r="L50" s="8">
        <v>219540</v>
      </c>
      <c r="M50" s="8">
        <v>221926</v>
      </c>
      <c r="N50" s="8">
        <v>226310</v>
      </c>
      <c r="O50" s="8">
        <v>161161</v>
      </c>
      <c r="P50" s="8">
        <v>0</v>
      </c>
      <c r="Q50" s="9">
        <v>161161</v>
      </c>
      <c r="R50" s="103"/>
      <c r="S50" s="103"/>
      <c r="T50" s="3"/>
    </row>
    <row r="51" spans="2:26" s="6" customFormat="1" ht="28.5" customHeight="1" x14ac:dyDescent="0.3">
      <c r="B51" s="95" t="s">
        <v>45</v>
      </c>
      <c r="C51" s="96">
        <v>4462522</v>
      </c>
      <c r="D51" s="96">
        <v>14942468</v>
      </c>
      <c r="E51" s="96">
        <v>1716814</v>
      </c>
      <c r="F51" s="96">
        <v>17688175</v>
      </c>
      <c r="G51" s="96">
        <v>4743103</v>
      </c>
      <c r="H51" s="96">
        <v>196126</v>
      </c>
      <c r="I51" s="96">
        <v>5473736</v>
      </c>
      <c r="J51" s="96">
        <v>196126</v>
      </c>
      <c r="K51" s="96">
        <v>16957541</v>
      </c>
      <c r="L51" s="96">
        <v>10224741</v>
      </c>
      <c r="M51" s="96">
        <v>4643814</v>
      </c>
      <c r="N51" s="96">
        <v>2334785</v>
      </c>
      <c r="O51" s="96">
        <v>-245800</v>
      </c>
      <c r="P51" s="96">
        <v>2211764</v>
      </c>
      <c r="Q51" s="96">
        <f t="shared" ref="Q51" si="1">SUM(Q46:Q50)</f>
        <v>1965963</v>
      </c>
      <c r="R51" s="103"/>
      <c r="S51" s="103"/>
      <c r="T51" s="3"/>
      <c r="Z51" s="103"/>
    </row>
    <row r="52" spans="2:26" ht="21" customHeight="1" x14ac:dyDescent="0.3">
      <c r="B52" s="314" t="s">
        <v>50</v>
      </c>
      <c r="C52" s="314"/>
      <c r="D52" s="314"/>
      <c r="E52" s="314"/>
      <c r="F52" s="314"/>
      <c r="G52" s="314"/>
      <c r="H52" s="314"/>
      <c r="I52" s="314"/>
      <c r="J52" s="314"/>
      <c r="K52" s="314"/>
      <c r="L52" s="314"/>
      <c r="M52" s="314"/>
      <c r="N52" s="314"/>
      <c r="O52" s="314"/>
      <c r="P52" s="314"/>
      <c r="Q52" s="314"/>
      <c r="R52" s="103"/>
    </row>
    <row r="53" spans="2:26" ht="21" hidden="1" customHeight="1" x14ac:dyDescent="0.3">
      <c r="B53" s="105"/>
      <c r="C53" s="115">
        <f>C44+C51</f>
        <v>122902632</v>
      </c>
      <c r="D53" s="115">
        <f t="shared" ref="D53:Q53" si="2">D44+D51</f>
        <v>17913172</v>
      </c>
      <c r="E53" s="115">
        <f t="shared" si="2"/>
        <v>38842942</v>
      </c>
      <c r="F53" s="115">
        <f t="shared" si="2"/>
        <v>101972866</v>
      </c>
      <c r="G53" s="115">
        <f t="shared" si="2"/>
        <v>41403418</v>
      </c>
      <c r="H53" s="115">
        <f t="shared" si="2"/>
        <v>774656</v>
      </c>
      <c r="I53" s="115">
        <f t="shared" si="2"/>
        <v>51576468</v>
      </c>
      <c r="J53" s="115">
        <f t="shared" si="2"/>
        <v>876123</v>
      </c>
      <c r="K53" s="115">
        <f t="shared" si="2"/>
        <v>91698346</v>
      </c>
      <c r="L53" s="115">
        <f t="shared" si="2"/>
        <v>61527370</v>
      </c>
      <c r="M53" s="115">
        <f t="shared" si="2"/>
        <v>9821702</v>
      </c>
      <c r="N53" s="115">
        <f t="shared" si="2"/>
        <v>24721055</v>
      </c>
      <c r="O53" s="115">
        <f t="shared" si="2"/>
        <v>-4371789</v>
      </c>
      <c r="P53" s="115">
        <f t="shared" si="2"/>
        <v>7599592</v>
      </c>
      <c r="Q53" s="115">
        <f t="shared" si="2"/>
        <v>3227805</v>
      </c>
      <c r="R53" s="105"/>
    </row>
    <row r="54" spans="2:26" ht="21" customHeight="1" x14ac:dyDescent="0.3">
      <c r="C54" s="115"/>
      <c r="D54" s="115"/>
      <c r="Q54" s="3"/>
    </row>
    <row r="55" spans="2:26" ht="21" customHeight="1" x14ac:dyDescent="0.3">
      <c r="C55" s="115"/>
      <c r="D55" s="115"/>
    </row>
    <row r="56" spans="2:26" ht="21" customHeight="1" x14ac:dyDescent="0.3">
      <c r="C56" s="116"/>
      <c r="D56" s="116"/>
    </row>
  </sheetData>
  <sheetProtection algorithmName="SHA-512" hashValue="HdoeDIBqjJEP5Zwceu3AqDOqI9raaq6MaggKWk5lVoQZ3qzwmZ4r4c8LFLmsTRkaBCP3nOuY9OCAi+pGQm3uww==" saltValue="m/MwB37hP8z5hc/OStD04Q==" spinCount="100000" sheet="1" objects="1" scenarios="1"/>
  <mergeCells count="4">
    <mergeCell ref="B3:Q3"/>
    <mergeCell ref="B5:Q5"/>
    <mergeCell ref="B45:Q45"/>
    <mergeCell ref="B52:Q52"/>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K39"/>
  <sheetViews>
    <sheetView showGridLines="0" zoomScale="80" zoomScaleNormal="80" workbookViewId="0">
      <selection activeCell="H22" sqref="H22"/>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0" width="26.453125" style="2" customWidth="1"/>
    <col min="11" max="16384" width="21.453125" style="2"/>
  </cols>
  <sheetData>
    <row r="1" spans="1:11" ht="22.5" customHeight="1" x14ac:dyDescent="0.3"/>
    <row r="2" spans="1:11" x14ac:dyDescent="0.3">
      <c r="A2" s="67"/>
    </row>
    <row r="3" spans="1:11" ht="22.5" customHeight="1" x14ac:dyDescent="0.35">
      <c r="B3" s="317" t="s">
        <v>294</v>
      </c>
      <c r="C3" s="318"/>
      <c r="D3" s="318"/>
      <c r="E3" s="318"/>
      <c r="F3" s="318"/>
      <c r="G3" s="318"/>
      <c r="H3" s="318"/>
      <c r="I3" s="318"/>
      <c r="J3" s="318"/>
      <c r="K3" s="319"/>
    </row>
    <row r="4" spans="1:11" ht="51.75" customHeight="1" x14ac:dyDescent="0.35">
      <c r="B4" s="212" t="s">
        <v>0</v>
      </c>
      <c r="C4" s="213" t="s">
        <v>256</v>
      </c>
      <c r="D4" s="213" t="s">
        <v>261</v>
      </c>
      <c r="E4" s="213" t="s">
        <v>148</v>
      </c>
      <c r="F4" s="213" t="s">
        <v>87</v>
      </c>
      <c r="G4" s="213" t="s">
        <v>53</v>
      </c>
      <c r="H4" s="213" t="s">
        <v>47</v>
      </c>
      <c r="I4" s="213" t="s">
        <v>88</v>
      </c>
      <c r="J4" s="213" t="s">
        <v>64</v>
      </c>
      <c r="K4" s="214" t="s">
        <v>124</v>
      </c>
    </row>
    <row r="5" spans="1:11" ht="30" customHeight="1" x14ac:dyDescent="0.35">
      <c r="B5" s="215" t="s">
        <v>89</v>
      </c>
      <c r="C5" s="198">
        <v>699000</v>
      </c>
      <c r="D5" s="198">
        <v>700000</v>
      </c>
      <c r="E5" s="198">
        <v>400000</v>
      </c>
      <c r="F5" s="198">
        <v>388000</v>
      </c>
      <c r="G5" s="198">
        <v>800000</v>
      </c>
      <c r="H5" s="198">
        <v>500000</v>
      </c>
      <c r="I5" s="198">
        <v>200000</v>
      </c>
      <c r="J5" s="198">
        <v>500000</v>
      </c>
      <c r="K5" s="198">
        <v>200000</v>
      </c>
    </row>
    <row r="6" spans="1:11" ht="30" customHeight="1" x14ac:dyDescent="0.35">
      <c r="B6" s="215" t="s">
        <v>90</v>
      </c>
      <c r="C6" s="198">
        <v>0</v>
      </c>
      <c r="D6" s="198">
        <v>0</v>
      </c>
      <c r="E6" s="198">
        <v>0</v>
      </c>
      <c r="F6" s="198">
        <v>0</v>
      </c>
      <c r="G6" s="198">
        <v>0</v>
      </c>
      <c r="H6" s="198">
        <v>0</v>
      </c>
      <c r="I6" s="198">
        <v>0</v>
      </c>
      <c r="J6" s="198">
        <v>0</v>
      </c>
      <c r="K6" s="198">
        <v>0</v>
      </c>
    </row>
    <row r="7" spans="1:11" ht="30" customHeight="1" x14ac:dyDescent="0.35">
      <c r="B7" s="215" t="s">
        <v>91</v>
      </c>
      <c r="C7" s="198">
        <v>0</v>
      </c>
      <c r="D7" s="198">
        <v>95</v>
      </c>
      <c r="E7" s="198">
        <v>0</v>
      </c>
      <c r="F7" s="198">
        <v>2073</v>
      </c>
      <c r="G7" s="198">
        <v>-82631</v>
      </c>
      <c r="H7" s="198">
        <v>102</v>
      </c>
      <c r="I7" s="198">
        <v>0</v>
      </c>
      <c r="J7" s="198">
        <v>0</v>
      </c>
      <c r="K7" s="198">
        <v>0</v>
      </c>
    </row>
    <row r="8" spans="1:11" ht="30" customHeight="1" x14ac:dyDescent="0.35">
      <c r="B8" s="215" t="s">
        <v>92</v>
      </c>
      <c r="C8" s="198">
        <v>345312</v>
      </c>
      <c r="D8" s="198">
        <v>-7543</v>
      </c>
      <c r="E8" s="198">
        <v>0</v>
      </c>
      <c r="F8" s="198">
        <v>-66076</v>
      </c>
      <c r="G8" s="198">
        <v>926815</v>
      </c>
      <c r="H8" s="198">
        <v>21057</v>
      </c>
      <c r="I8" s="198">
        <v>-205949</v>
      </c>
      <c r="J8" s="198">
        <v>0</v>
      </c>
      <c r="K8" s="198">
        <v>1596122</v>
      </c>
    </row>
    <row r="9" spans="1:11" ht="30" customHeight="1" x14ac:dyDescent="0.35">
      <c r="B9" s="215" t="s">
        <v>93</v>
      </c>
      <c r="C9" s="198">
        <v>0</v>
      </c>
      <c r="D9" s="198">
        <v>-14557</v>
      </c>
      <c r="E9" s="198">
        <v>300000</v>
      </c>
      <c r="F9" s="198">
        <v>0</v>
      </c>
      <c r="G9" s="198">
        <v>71861</v>
      </c>
      <c r="H9" s="198">
        <v>0</v>
      </c>
      <c r="I9" s="198">
        <v>0</v>
      </c>
      <c r="J9" s="198">
        <v>0</v>
      </c>
      <c r="K9" s="198">
        <v>16592</v>
      </c>
    </row>
    <row r="10" spans="1:11" ht="30" customHeight="1" x14ac:dyDescent="0.35">
      <c r="B10" s="215" t="s">
        <v>94</v>
      </c>
      <c r="C10" s="198">
        <v>0</v>
      </c>
      <c r="D10" s="198">
        <v>0</v>
      </c>
      <c r="E10" s="198">
        <v>6775936</v>
      </c>
      <c r="F10" s="198">
        <v>127</v>
      </c>
      <c r="G10" s="198">
        <v>49613</v>
      </c>
      <c r="H10" s="198">
        <v>97861</v>
      </c>
      <c r="I10" s="198">
        <v>0</v>
      </c>
      <c r="J10" s="198">
        <v>454974</v>
      </c>
      <c r="K10" s="198">
        <v>0</v>
      </c>
    </row>
    <row r="11" spans="1:11" ht="30" customHeight="1" x14ac:dyDescent="0.35">
      <c r="B11" s="216" t="s">
        <v>95</v>
      </c>
      <c r="C11" s="236">
        <v>1044312</v>
      </c>
      <c r="D11" s="236">
        <v>677995</v>
      </c>
      <c r="E11" s="236">
        <v>7475936</v>
      </c>
      <c r="F11" s="236">
        <v>324124</v>
      </c>
      <c r="G11" s="236">
        <v>1765659</v>
      </c>
      <c r="H11" s="236">
        <v>619019</v>
      </c>
      <c r="I11" s="236">
        <v>-5949</v>
      </c>
      <c r="J11" s="236">
        <v>954974</v>
      </c>
      <c r="K11" s="236">
        <v>1812714</v>
      </c>
    </row>
    <row r="12" spans="1:11" ht="30" customHeight="1" x14ac:dyDescent="0.35">
      <c r="B12" s="215" t="s">
        <v>96</v>
      </c>
      <c r="C12" s="198">
        <v>0</v>
      </c>
      <c r="D12" s="198">
        <v>535355</v>
      </c>
      <c r="E12" s="198">
        <v>1327778</v>
      </c>
      <c r="F12" s="198">
        <v>44885</v>
      </c>
      <c r="G12" s="198">
        <v>888643</v>
      </c>
      <c r="H12" s="198">
        <v>252701</v>
      </c>
      <c r="I12" s="198">
        <v>180375</v>
      </c>
      <c r="J12" s="198">
        <v>415433</v>
      </c>
      <c r="K12" s="198">
        <v>19354</v>
      </c>
    </row>
    <row r="13" spans="1:11" ht="30" customHeight="1" x14ac:dyDescent="0.35">
      <c r="B13" s="218" t="s">
        <v>97</v>
      </c>
      <c r="C13" s="198">
        <v>4737353</v>
      </c>
      <c r="D13" s="198">
        <v>6479482</v>
      </c>
      <c r="E13" s="198">
        <v>92462852</v>
      </c>
      <c r="F13" s="198">
        <v>650370</v>
      </c>
      <c r="G13" s="198">
        <v>14439895</v>
      </c>
      <c r="H13" s="198">
        <v>0</v>
      </c>
      <c r="I13" s="198">
        <v>574131</v>
      </c>
      <c r="J13" s="198">
        <v>400794</v>
      </c>
      <c r="K13" s="198">
        <v>17288926</v>
      </c>
    </row>
    <row r="14" spans="1:11" ht="30" customHeight="1" x14ac:dyDescent="0.35">
      <c r="B14" s="218" t="s">
        <v>98</v>
      </c>
      <c r="C14" s="198">
        <v>0</v>
      </c>
      <c r="D14" s="198">
        <v>0</v>
      </c>
      <c r="E14" s="198">
        <v>2903972</v>
      </c>
      <c r="F14" s="198">
        <v>0</v>
      </c>
      <c r="G14" s="198">
        <v>508616</v>
      </c>
      <c r="H14" s="198">
        <v>65045</v>
      </c>
      <c r="I14" s="198">
        <v>0</v>
      </c>
      <c r="J14" s="198">
        <v>196606</v>
      </c>
      <c r="K14" s="198">
        <v>70746</v>
      </c>
    </row>
    <row r="15" spans="1:11" ht="30" customHeight="1" x14ac:dyDescent="0.35">
      <c r="B15" s="218" t="s">
        <v>99</v>
      </c>
      <c r="C15" s="198">
        <v>769084</v>
      </c>
      <c r="D15" s="198">
        <v>74440</v>
      </c>
      <c r="E15" s="198">
        <v>2040729</v>
      </c>
      <c r="F15" s="198">
        <v>58328</v>
      </c>
      <c r="G15" s="198">
        <v>732264</v>
      </c>
      <c r="H15" s="198">
        <v>78022</v>
      </c>
      <c r="I15" s="198">
        <v>86976</v>
      </c>
      <c r="J15" s="198">
        <v>349767</v>
      </c>
      <c r="K15" s="198">
        <v>61742</v>
      </c>
    </row>
    <row r="16" spans="1:11" ht="30" customHeight="1" x14ac:dyDescent="0.35">
      <c r="B16" s="219" t="s">
        <v>100</v>
      </c>
      <c r="C16" s="200">
        <v>6550750</v>
      </c>
      <c r="D16" s="200">
        <v>7767271</v>
      </c>
      <c r="E16" s="200">
        <v>106211267</v>
      </c>
      <c r="F16" s="200">
        <v>1077707</v>
      </c>
      <c r="G16" s="200">
        <v>18335076</v>
      </c>
      <c r="H16" s="200">
        <v>1014787</v>
      </c>
      <c r="I16" s="200">
        <v>835534</v>
      </c>
      <c r="J16" s="200">
        <v>2317574</v>
      </c>
      <c r="K16" s="200">
        <v>19253483</v>
      </c>
    </row>
    <row r="17" spans="2:11" ht="30" customHeight="1" x14ac:dyDescent="0.35">
      <c r="B17" s="221" t="s">
        <v>101</v>
      </c>
      <c r="C17" s="198">
        <v>0</v>
      </c>
      <c r="D17" s="198">
        <v>0</v>
      </c>
      <c r="E17" s="198">
        <v>119509</v>
      </c>
      <c r="F17" s="198">
        <v>0</v>
      </c>
      <c r="G17" s="198">
        <v>0</v>
      </c>
      <c r="H17" s="198">
        <v>0</v>
      </c>
      <c r="I17" s="198">
        <v>0</v>
      </c>
      <c r="J17" s="198">
        <v>0</v>
      </c>
      <c r="K17" s="198">
        <v>0</v>
      </c>
    </row>
    <row r="18" spans="2:11" ht="30" customHeight="1" x14ac:dyDescent="0.35">
      <c r="B18" s="218" t="s">
        <v>102</v>
      </c>
      <c r="C18" s="198">
        <v>0</v>
      </c>
      <c r="D18" s="198">
        <v>155000</v>
      </c>
      <c r="E18" s="198">
        <v>6520377</v>
      </c>
      <c r="F18" s="198">
        <v>762500</v>
      </c>
      <c r="G18" s="198">
        <v>2181875</v>
      </c>
      <c r="H18" s="198">
        <v>0</v>
      </c>
      <c r="I18" s="198">
        <v>590400</v>
      </c>
      <c r="J18" s="198">
        <v>0</v>
      </c>
      <c r="K18" s="198">
        <v>1464344</v>
      </c>
    </row>
    <row r="19" spans="2:11" ht="30" customHeight="1" x14ac:dyDescent="0.35">
      <c r="B19" s="218" t="s">
        <v>103</v>
      </c>
      <c r="C19" s="198">
        <v>37003</v>
      </c>
      <c r="D19" s="198">
        <v>8326</v>
      </c>
      <c r="E19" s="198">
        <v>61148</v>
      </c>
      <c r="F19" s="198">
        <v>12267</v>
      </c>
      <c r="G19" s="198">
        <v>44241</v>
      </c>
      <c r="H19" s="198">
        <v>0</v>
      </c>
      <c r="I19" s="198">
        <v>1250</v>
      </c>
      <c r="J19" s="198">
        <v>0</v>
      </c>
      <c r="K19" s="198">
        <v>1002</v>
      </c>
    </row>
    <row r="20" spans="2:11" ht="30" customHeight="1" x14ac:dyDescent="0.35">
      <c r="B20" s="218" t="s">
        <v>104</v>
      </c>
      <c r="C20" s="198">
        <v>5351521</v>
      </c>
      <c r="D20" s="198">
        <v>5539486</v>
      </c>
      <c r="E20" s="198">
        <v>70283153</v>
      </c>
      <c r="F20" s="198">
        <v>39105</v>
      </c>
      <c r="G20" s="198">
        <v>8755356</v>
      </c>
      <c r="H20" s="198">
        <v>820612</v>
      </c>
      <c r="I20" s="198">
        <v>98500</v>
      </c>
      <c r="J20" s="198">
        <v>850993</v>
      </c>
      <c r="K20" s="198">
        <v>17387044</v>
      </c>
    </row>
    <row r="21" spans="2:11" ht="30" customHeight="1" x14ac:dyDescent="0.35">
      <c r="B21" s="218" t="s">
        <v>105</v>
      </c>
      <c r="C21" s="198">
        <v>0</v>
      </c>
      <c r="D21" s="198">
        <v>39739</v>
      </c>
      <c r="E21" s="198">
        <v>0</v>
      </c>
      <c r="F21" s="198">
        <v>0</v>
      </c>
      <c r="G21" s="198">
        <v>659893</v>
      </c>
      <c r="H21" s="198">
        <v>0</v>
      </c>
      <c r="I21" s="198">
        <v>0</v>
      </c>
      <c r="J21" s="198">
        <v>0</v>
      </c>
      <c r="K21" s="198">
        <v>0</v>
      </c>
    </row>
    <row r="22" spans="2:11" ht="30" customHeight="1" x14ac:dyDescent="0.35">
      <c r="B22" s="218" t="s">
        <v>106</v>
      </c>
      <c r="C22" s="198">
        <v>0</v>
      </c>
      <c r="D22" s="198">
        <v>0</v>
      </c>
      <c r="E22" s="198">
        <v>720974</v>
      </c>
      <c r="F22" s="198">
        <v>0</v>
      </c>
      <c r="G22" s="198">
        <v>0</v>
      </c>
      <c r="H22" s="198">
        <v>0</v>
      </c>
      <c r="I22" s="198">
        <v>0</v>
      </c>
      <c r="J22" s="198">
        <v>0</v>
      </c>
      <c r="K22" s="198">
        <v>0</v>
      </c>
    </row>
    <row r="23" spans="2:11" ht="30" customHeight="1" x14ac:dyDescent="0.35">
      <c r="B23" s="218" t="s">
        <v>107</v>
      </c>
      <c r="C23" s="198">
        <v>0</v>
      </c>
      <c r="D23" s="198">
        <v>0</v>
      </c>
      <c r="E23" s="198">
        <v>0</v>
      </c>
      <c r="F23" s="198">
        <v>0</v>
      </c>
      <c r="G23" s="198">
        <v>130823</v>
      </c>
      <c r="H23" s="198">
        <v>0</v>
      </c>
      <c r="I23" s="198">
        <v>0</v>
      </c>
      <c r="J23" s="198">
        <v>21371</v>
      </c>
      <c r="K23" s="198">
        <v>0</v>
      </c>
    </row>
    <row r="24" spans="2:11" ht="30" customHeight="1" x14ac:dyDescent="0.35">
      <c r="B24" s="218" t="s">
        <v>108</v>
      </c>
      <c r="C24" s="198">
        <v>0</v>
      </c>
      <c r="D24" s="198">
        <v>98208</v>
      </c>
      <c r="E24" s="198">
        <v>0</v>
      </c>
      <c r="F24" s="198">
        <v>0</v>
      </c>
      <c r="G24" s="198">
        <v>11985</v>
      </c>
      <c r="H24" s="198">
        <v>0</v>
      </c>
      <c r="I24" s="198">
        <v>0</v>
      </c>
      <c r="J24" s="198">
        <v>0</v>
      </c>
      <c r="K24" s="198">
        <v>0</v>
      </c>
    </row>
    <row r="25" spans="2:11" ht="30" customHeight="1" x14ac:dyDescent="0.35">
      <c r="B25" s="218" t="s">
        <v>109</v>
      </c>
      <c r="C25" s="198">
        <v>0</v>
      </c>
      <c r="D25" s="198">
        <v>0</v>
      </c>
      <c r="E25" s="198">
        <v>0</v>
      </c>
      <c r="F25" s="198">
        <v>0</v>
      </c>
      <c r="G25" s="198">
        <v>0</v>
      </c>
      <c r="H25" s="198">
        <v>0</v>
      </c>
      <c r="I25" s="198">
        <v>0</v>
      </c>
      <c r="J25" s="198">
        <v>0</v>
      </c>
      <c r="K25" s="198">
        <v>0</v>
      </c>
    </row>
    <row r="26" spans="2:11" ht="30" customHeight="1" x14ac:dyDescent="0.35">
      <c r="B26" s="218" t="s">
        <v>110</v>
      </c>
      <c r="C26" s="198">
        <v>0</v>
      </c>
      <c r="D26" s="198">
        <v>318961</v>
      </c>
      <c r="E26" s="198">
        <v>8967320</v>
      </c>
      <c r="F26" s="198">
        <v>1</v>
      </c>
      <c r="G26" s="198">
        <v>881241</v>
      </c>
      <c r="H26" s="198">
        <v>0</v>
      </c>
      <c r="I26" s="198">
        <v>0</v>
      </c>
      <c r="J26" s="198">
        <v>20446</v>
      </c>
      <c r="K26" s="198">
        <v>46178</v>
      </c>
    </row>
    <row r="27" spans="2:11" ht="30" customHeight="1" x14ac:dyDescent="0.35">
      <c r="B27" s="218" t="s">
        <v>111</v>
      </c>
      <c r="C27" s="198">
        <v>0</v>
      </c>
      <c r="D27" s="198">
        <v>17736</v>
      </c>
      <c r="E27" s="198">
        <v>29629</v>
      </c>
      <c r="F27" s="198">
        <v>0</v>
      </c>
      <c r="G27" s="198">
        <v>676</v>
      </c>
      <c r="H27" s="198">
        <v>0</v>
      </c>
      <c r="I27" s="198">
        <v>752</v>
      </c>
      <c r="J27" s="198">
        <v>0</v>
      </c>
      <c r="K27" s="198">
        <v>0</v>
      </c>
    </row>
    <row r="28" spans="2:11" ht="30" customHeight="1" x14ac:dyDescent="0.35">
      <c r="B28" s="218" t="s">
        <v>112</v>
      </c>
      <c r="C28" s="198">
        <v>0</v>
      </c>
      <c r="D28" s="198">
        <v>0</v>
      </c>
      <c r="E28" s="198">
        <v>0</v>
      </c>
      <c r="F28" s="198">
        <v>0</v>
      </c>
      <c r="G28" s="198">
        <v>0</v>
      </c>
      <c r="H28" s="198">
        <v>0</v>
      </c>
      <c r="I28" s="198">
        <v>0</v>
      </c>
      <c r="J28" s="198">
        <v>0</v>
      </c>
      <c r="K28" s="198">
        <v>0</v>
      </c>
    </row>
    <row r="29" spans="2:11" ht="30" customHeight="1" x14ac:dyDescent="0.35">
      <c r="B29" s="218" t="s">
        <v>113</v>
      </c>
      <c r="C29" s="198">
        <v>0</v>
      </c>
      <c r="D29" s="198">
        <v>0</v>
      </c>
      <c r="E29" s="198">
        <v>0</v>
      </c>
      <c r="F29" s="198">
        <v>0</v>
      </c>
      <c r="G29" s="198">
        <v>0</v>
      </c>
      <c r="H29" s="198">
        <v>0</v>
      </c>
      <c r="I29" s="198">
        <v>0</v>
      </c>
      <c r="J29" s="198">
        <v>0</v>
      </c>
      <c r="K29" s="198">
        <v>0</v>
      </c>
    </row>
    <row r="30" spans="2:11" ht="30" customHeight="1" x14ac:dyDescent="0.35">
      <c r="B30" s="218" t="s">
        <v>114</v>
      </c>
      <c r="C30" s="198">
        <v>0</v>
      </c>
      <c r="D30" s="198">
        <v>33193</v>
      </c>
      <c r="E30" s="198">
        <v>2629379</v>
      </c>
      <c r="F30" s="198">
        <v>0</v>
      </c>
      <c r="G30" s="198">
        <v>604667</v>
      </c>
      <c r="H30" s="198">
        <v>0</v>
      </c>
      <c r="I30" s="198">
        <v>25627</v>
      </c>
      <c r="J30" s="198">
        <v>0</v>
      </c>
      <c r="K30" s="198">
        <v>1234</v>
      </c>
    </row>
    <row r="31" spans="2:11" ht="30" customHeight="1" x14ac:dyDescent="0.35">
      <c r="B31" s="218" t="s">
        <v>115</v>
      </c>
      <c r="C31" s="198">
        <v>0</v>
      </c>
      <c r="D31" s="198">
        <v>0</v>
      </c>
      <c r="E31" s="198">
        <v>1178321</v>
      </c>
      <c r="F31" s="198">
        <v>0</v>
      </c>
      <c r="G31" s="198">
        <v>35483</v>
      </c>
      <c r="H31" s="198">
        <v>0</v>
      </c>
      <c r="I31" s="198">
        <v>0</v>
      </c>
      <c r="J31" s="198">
        <v>0</v>
      </c>
      <c r="K31" s="198">
        <v>0</v>
      </c>
    </row>
    <row r="32" spans="2:11" ht="30" customHeight="1" x14ac:dyDescent="0.35">
      <c r="B32" s="218" t="s">
        <v>116</v>
      </c>
      <c r="C32" s="198">
        <v>249235</v>
      </c>
      <c r="D32" s="198">
        <v>757053</v>
      </c>
      <c r="E32" s="198">
        <v>173345</v>
      </c>
      <c r="F32" s="198">
        <v>0</v>
      </c>
      <c r="G32" s="198">
        <v>2255333</v>
      </c>
      <c r="H32" s="198">
        <v>155709</v>
      </c>
      <c r="I32" s="198">
        <v>77648</v>
      </c>
      <c r="J32" s="198">
        <v>381899</v>
      </c>
      <c r="K32" s="198">
        <v>280953</v>
      </c>
    </row>
    <row r="33" spans="2:11" ht="30" customHeight="1" x14ac:dyDescent="0.35">
      <c r="B33" s="218" t="s">
        <v>117</v>
      </c>
      <c r="C33" s="198">
        <v>94580</v>
      </c>
      <c r="D33" s="198">
        <v>79882</v>
      </c>
      <c r="E33" s="198">
        <v>612</v>
      </c>
      <c r="F33" s="198">
        <v>76732</v>
      </c>
      <c r="G33" s="198">
        <v>83704</v>
      </c>
      <c r="H33" s="198">
        <v>867</v>
      </c>
      <c r="I33" s="198">
        <v>834</v>
      </c>
      <c r="J33" s="198">
        <v>302367</v>
      </c>
      <c r="K33" s="198">
        <v>5452</v>
      </c>
    </row>
    <row r="34" spans="2:11" ht="30" customHeight="1" x14ac:dyDescent="0.35">
      <c r="B34" s="218" t="s">
        <v>118</v>
      </c>
      <c r="C34" s="198">
        <v>733951</v>
      </c>
      <c r="D34" s="198">
        <v>611325</v>
      </c>
      <c r="E34" s="198">
        <v>1111333</v>
      </c>
      <c r="F34" s="198">
        <v>152146</v>
      </c>
      <c r="G34" s="198">
        <v>1100579</v>
      </c>
      <c r="H34" s="198">
        <v>13963</v>
      </c>
      <c r="I34" s="198">
        <v>19658</v>
      </c>
      <c r="J34" s="198">
        <v>69157</v>
      </c>
      <c r="K34" s="198">
        <v>18122</v>
      </c>
    </row>
    <row r="35" spans="2:11" ht="30" customHeight="1" x14ac:dyDescent="0.35">
      <c r="B35" s="218" t="s">
        <v>119</v>
      </c>
      <c r="C35" s="198">
        <v>1916</v>
      </c>
      <c r="D35" s="198">
        <v>26527</v>
      </c>
      <c r="E35" s="198">
        <v>743346</v>
      </c>
      <c r="F35" s="198">
        <v>0</v>
      </c>
      <c r="G35" s="198">
        <v>584854</v>
      </c>
      <c r="H35" s="198">
        <v>0</v>
      </c>
      <c r="I35" s="198">
        <v>15067</v>
      </c>
      <c r="J35" s="198">
        <v>385308</v>
      </c>
      <c r="K35" s="198">
        <v>0</v>
      </c>
    </row>
    <row r="36" spans="2:11" ht="30" customHeight="1" x14ac:dyDescent="0.35">
      <c r="B36" s="218" t="s">
        <v>120</v>
      </c>
      <c r="C36" s="198">
        <v>82544</v>
      </c>
      <c r="D36" s="198">
        <v>54323</v>
      </c>
      <c r="E36" s="198">
        <v>12887853</v>
      </c>
      <c r="F36" s="198">
        <v>31115</v>
      </c>
      <c r="G36" s="198">
        <v>1003033</v>
      </c>
      <c r="H36" s="198">
        <v>23636</v>
      </c>
      <c r="I36" s="198">
        <v>2586</v>
      </c>
      <c r="J36" s="198">
        <v>83421</v>
      </c>
      <c r="K36" s="198">
        <v>46962</v>
      </c>
    </row>
    <row r="37" spans="2:11" ht="30" customHeight="1" x14ac:dyDescent="0.35">
      <c r="B37" s="218" t="s">
        <v>121</v>
      </c>
      <c r="C37" s="198">
        <v>0</v>
      </c>
      <c r="D37" s="198">
        <v>27512</v>
      </c>
      <c r="E37" s="198">
        <v>784968</v>
      </c>
      <c r="F37" s="198">
        <v>3841</v>
      </c>
      <c r="G37" s="198">
        <v>1332</v>
      </c>
      <c r="H37" s="198">
        <v>0</v>
      </c>
      <c r="I37" s="198">
        <v>3211</v>
      </c>
      <c r="J37" s="198">
        <v>202612</v>
      </c>
      <c r="K37" s="198">
        <v>2191</v>
      </c>
    </row>
    <row r="38" spans="2:11" ht="30" customHeight="1" x14ac:dyDescent="0.35">
      <c r="B38" s="219" t="s">
        <v>122</v>
      </c>
      <c r="C38" s="200">
        <v>6550750</v>
      </c>
      <c r="D38" s="200">
        <v>7767271</v>
      </c>
      <c r="E38" s="200">
        <v>106211267</v>
      </c>
      <c r="F38" s="200">
        <v>1077707</v>
      </c>
      <c r="G38" s="200">
        <v>18335076</v>
      </c>
      <c r="H38" s="200">
        <v>1014787</v>
      </c>
      <c r="I38" s="200">
        <v>835534</v>
      </c>
      <c r="J38" s="200">
        <v>2317574</v>
      </c>
      <c r="K38" s="200">
        <v>19253483</v>
      </c>
    </row>
    <row r="39" spans="2:11" ht="15.5" x14ac:dyDescent="0.35">
      <c r="B39" s="315" t="s">
        <v>50</v>
      </c>
      <c r="C39" s="315"/>
      <c r="D39" s="315"/>
      <c r="E39" s="315"/>
      <c r="F39" s="315"/>
      <c r="G39" s="315"/>
      <c r="H39" s="315"/>
      <c r="I39" s="316" t="s">
        <v>132</v>
      </c>
      <c r="J39" s="316"/>
      <c r="K39" s="210"/>
    </row>
  </sheetData>
  <sheetProtection algorithmName="SHA-512" hashValue="dXrH6QF9wfqjnpIfxZ1KZWoDhZI2qhhkLIJLUS6xhYEYStanXvhmsIXcXHA2Vf96RcTdfX7bokQ1WMZ20gXFEQ==" saltValue="TdajOVnzjvcqDn8HkI5VCg==" spinCount="100000" sheet="1" objects="1" scenarios="1"/>
  <mergeCells count="3">
    <mergeCell ref="B39:H39"/>
    <mergeCell ref="I39:J39"/>
    <mergeCell ref="B3:K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zoomScale="80" zoomScaleNormal="80" workbookViewId="0">
      <selection activeCell="D22" sqref="D22:E22"/>
    </sheetView>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68"/>
      <c r="B2" s="320" t="s">
        <v>123</v>
      </c>
      <c r="C2" s="320"/>
      <c r="D2" s="320"/>
      <c r="E2" s="320"/>
      <c r="F2" s="320"/>
      <c r="G2" s="320"/>
      <c r="H2" s="320"/>
      <c r="I2" s="320"/>
      <c r="J2" s="320"/>
      <c r="K2" s="320"/>
    </row>
    <row r="3" spans="1:12" ht="26.25" customHeight="1" x14ac:dyDescent="0.3">
      <c r="B3" s="321" t="s">
        <v>295</v>
      </c>
      <c r="C3" s="322"/>
      <c r="D3" s="322"/>
      <c r="E3" s="322"/>
      <c r="F3" s="322"/>
      <c r="G3" s="322"/>
      <c r="H3" s="322"/>
      <c r="I3" s="322"/>
      <c r="J3" s="322"/>
      <c r="K3" s="322"/>
      <c r="L3" s="323"/>
    </row>
    <row r="4" spans="1:12" ht="54" customHeight="1" x14ac:dyDescent="0.3">
      <c r="B4" s="69" t="s">
        <v>0</v>
      </c>
      <c r="C4" s="169" t="s">
        <v>263</v>
      </c>
      <c r="D4" s="169" t="s">
        <v>125</v>
      </c>
      <c r="E4" s="169" t="s">
        <v>32</v>
      </c>
      <c r="F4" s="169" t="s">
        <v>33</v>
      </c>
      <c r="G4" s="169" t="s">
        <v>131</v>
      </c>
      <c r="H4" s="169" t="s">
        <v>48</v>
      </c>
      <c r="I4" s="169" t="s">
        <v>253</v>
      </c>
      <c r="J4" s="169" t="s">
        <v>133</v>
      </c>
      <c r="K4" s="169" t="s">
        <v>126</v>
      </c>
      <c r="L4" s="169" t="s">
        <v>192</v>
      </c>
    </row>
    <row r="5" spans="1:12" ht="28.5" customHeight="1" x14ac:dyDescent="0.3">
      <c r="B5" s="70" t="s">
        <v>89</v>
      </c>
      <c r="C5" s="8">
        <v>400000</v>
      </c>
      <c r="D5" s="8">
        <v>450000</v>
      </c>
      <c r="E5" s="8">
        <v>500000</v>
      </c>
      <c r="F5" s="8">
        <v>400000</v>
      </c>
      <c r="G5" s="8">
        <v>313000</v>
      </c>
      <c r="H5" s="8">
        <v>500000</v>
      </c>
      <c r="I5" s="8">
        <v>400100</v>
      </c>
      <c r="J5" s="8">
        <v>612340</v>
      </c>
      <c r="K5" s="8">
        <v>450000</v>
      </c>
      <c r="L5" s="8">
        <v>416726</v>
      </c>
    </row>
    <row r="6" spans="1:12" ht="28.5" customHeight="1" x14ac:dyDescent="0.3">
      <c r="B6" s="70" t="s">
        <v>90</v>
      </c>
      <c r="C6" s="8">
        <v>0</v>
      </c>
      <c r="D6" s="8">
        <v>0</v>
      </c>
      <c r="E6" s="8">
        <v>0</v>
      </c>
      <c r="F6" s="8">
        <v>0</v>
      </c>
      <c r="G6" s="8">
        <v>0</v>
      </c>
      <c r="H6" s="8">
        <v>0</v>
      </c>
      <c r="I6" s="8">
        <v>0</v>
      </c>
      <c r="J6" s="8">
        <v>0</v>
      </c>
      <c r="K6" s="8">
        <v>0</v>
      </c>
      <c r="L6" s="8">
        <v>491067</v>
      </c>
    </row>
    <row r="7" spans="1:12" ht="28.5" customHeight="1" x14ac:dyDescent="0.3">
      <c r="B7" s="70" t="s">
        <v>91</v>
      </c>
      <c r="C7" s="8">
        <v>0</v>
      </c>
      <c r="D7" s="8">
        <v>0</v>
      </c>
      <c r="E7" s="8">
        <v>0</v>
      </c>
      <c r="F7" s="8">
        <v>-322</v>
      </c>
      <c r="G7" s="8">
        <v>0</v>
      </c>
      <c r="H7" s="8">
        <v>0</v>
      </c>
      <c r="I7" s="8">
        <v>0</v>
      </c>
      <c r="J7" s="8">
        <v>384946</v>
      </c>
      <c r="K7" s="8">
        <v>0</v>
      </c>
      <c r="L7" s="8">
        <v>2500</v>
      </c>
    </row>
    <row r="8" spans="1:12" ht="28.5" customHeight="1" x14ac:dyDescent="0.3">
      <c r="B8" s="70" t="s">
        <v>92</v>
      </c>
      <c r="C8" s="8">
        <v>133800</v>
      </c>
      <c r="D8" s="8">
        <v>12109708</v>
      </c>
      <c r="E8" s="8">
        <v>2042638</v>
      </c>
      <c r="F8" s="8">
        <v>2014093</v>
      </c>
      <c r="G8" s="8">
        <v>153496</v>
      </c>
      <c r="H8" s="8">
        <v>6677592</v>
      </c>
      <c r="I8" s="8">
        <v>130832</v>
      </c>
      <c r="J8" s="8">
        <v>2256567</v>
      </c>
      <c r="K8" s="8">
        <v>-838019</v>
      </c>
      <c r="L8" s="8">
        <v>0</v>
      </c>
    </row>
    <row r="9" spans="1:12" ht="28.5" customHeight="1" x14ac:dyDescent="0.3">
      <c r="B9" s="70" t="s">
        <v>93</v>
      </c>
      <c r="C9" s="8">
        <v>2363</v>
      </c>
      <c r="D9" s="8">
        <v>2955735</v>
      </c>
      <c r="E9" s="8">
        <v>6063901</v>
      </c>
      <c r="F9" s="8">
        <v>27768</v>
      </c>
      <c r="G9" s="8">
        <v>8162</v>
      </c>
      <c r="H9" s="8">
        <v>0</v>
      </c>
      <c r="I9" s="8">
        <v>0</v>
      </c>
      <c r="J9" s="8">
        <v>-304170</v>
      </c>
      <c r="K9" s="8">
        <v>62000</v>
      </c>
      <c r="L9" s="8">
        <v>-1318005</v>
      </c>
    </row>
    <row r="10" spans="1:12" ht="28.5" customHeight="1" x14ac:dyDescent="0.3">
      <c r="B10" s="70" t="s">
        <v>94</v>
      </c>
      <c r="C10" s="8">
        <v>0</v>
      </c>
      <c r="D10" s="8">
        <v>0</v>
      </c>
      <c r="E10" s="8">
        <v>0</v>
      </c>
      <c r="F10" s="8">
        <v>955873</v>
      </c>
      <c r="G10" s="8">
        <v>0</v>
      </c>
      <c r="H10" s="8">
        <v>-49769</v>
      </c>
      <c r="I10" s="8">
        <v>2300</v>
      </c>
      <c r="J10" s="8">
        <v>0</v>
      </c>
      <c r="K10" s="8">
        <v>0</v>
      </c>
      <c r="L10" s="8">
        <v>531255</v>
      </c>
    </row>
    <row r="11" spans="1:12" ht="28.5" customHeight="1" x14ac:dyDescent="0.3">
      <c r="B11" s="71" t="s">
        <v>95</v>
      </c>
      <c r="C11" s="239">
        <v>536163</v>
      </c>
      <c r="D11" s="239">
        <v>15515444</v>
      </c>
      <c r="E11" s="239">
        <v>8606539</v>
      </c>
      <c r="F11" s="239">
        <v>3397412</v>
      </c>
      <c r="G11" s="239">
        <v>474658</v>
      </c>
      <c r="H11" s="239">
        <v>7127823</v>
      </c>
      <c r="I11" s="239">
        <v>533232</v>
      </c>
      <c r="J11" s="239">
        <v>2949683</v>
      </c>
      <c r="K11" s="239">
        <v>-326019</v>
      </c>
      <c r="L11" s="239">
        <v>123543</v>
      </c>
    </row>
    <row r="12" spans="1:12" ht="28.5" customHeight="1" x14ac:dyDescent="0.3">
      <c r="B12" s="70" t="s">
        <v>96</v>
      </c>
      <c r="C12" s="8">
        <v>380075</v>
      </c>
      <c r="D12" s="8">
        <v>197838</v>
      </c>
      <c r="E12" s="8">
        <v>1255496</v>
      </c>
      <c r="F12" s="8">
        <v>210120</v>
      </c>
      <c r="G12" s="8">
        <v>11310</v>
      </c>
      <c r="H12" s="8">
        <v>0</v>
      </c>
      <c r="I12" s="8">
        <v>553529</v>
      </c>
      <c r="J12" s="8">
        <v>717556</v>
      </c>
      <c r="K12" s="8">
        <v>99015</v>
      </c>
      <c r="L12" s="8">
        <v>274653</v>
      </c>
    </row>
    <row r="13" spans="1:12" ht="28.5" customHeight="1" x14ac:dyDescent="0.3">
      <c r="B13" s="72" t="s">
        <v>97</v>
      </c>
      <c r="C13" s="8">
        <v>1072292</v>
      </c>
      <c r="D13" s="8">
        <v>96214135</v>
      </c>
      <c r="E13" s="8">
        <v>85658068</v>
      </c>
      <c r="F13" s="8">
        <v>49716590</v>
      </c>
      <c r="G13" s="8">
        <v>2164941</v>
      </c>
      <c r="H13" s="8">
        <v>2744980</v>
      </c>
      <c r="I13" s="8">
        <v>0</v>
      </c>
      <c r="J13" s="8">
        <v>20318719</v>
      </c>
      <c r="K13" s="8">
        <v>16418060</v>
      </c>
      <c r="L13" s="8">
        <v>1238661</v>
      </c>
    </row>
    <row r="14" spans="1:12" ht="28.5" customHeight="1" x14ac:dyDescent="0.3">
      <c r="B14" s="72" t="s">
        <v>98</v>
      </c>
      <c r="C14" s="8">
        <v>0</v>
      </c>
      <c r="D14" s="8">
        <v>2625021</v>
      </c>
      <c r="E14" s="8">
        <v>938924</v>
      </c>
      <c r="F14" s="8">
        <v>0</v>
      </c>
      <c r="G14" s="8">
        <v>65784</v>
      </c>
      <c r="H14" s="8">
        <v>0</v>
      </c>
      <c r="I14" s="8">
        <v>0</v>
      </c>
      <c r="J14" s="8">
        <v>1132085</v>
      </c>
      <c r="K14" s="8">
        <v>0</v>
      </c>
      <c r="L14" s="8">
        <v>207691</v>
      </c>
    </row>
    <row r="15" spans="1:12" ht="28.5" customHeight="1" x14ac:dyDescent="0.3">
      <c r="B15" s="72" t="s">
        <v>99</v>
      </c>
      <c r="C15" s="8">
        <v>164357</v>
      </c>
      <c r="D15" s="8">
        <v>1583115</v>
      </c>
      <c r="E15" s="8">
        <v>2084341</v>
      </c>
      <c r="F15" s="8">
        <v>674912</v>
      </c>
      <c r="G15" s="8">
        <v>18661</v>
      </c>
      <c r="H15" s="8">
        <v>2594776</v>
      </c>
      <c r="I15" s="8">
        <v>190978</v>
      </c>
      <c r="J15" s="8">
        <v>607384</v>
      </c>
      <c r="K15" s="8">
        <v>342756</v>
      </c>
      <c r="L15" s="8">
        <v>207393</v>
      </c>
    </row>
    <row r="16" spans="1:12" ht="28.5" customHeight="1" x14ac:dyDescent="0.3">
      <c r="B16" s="173" t="s">
        <v>100</v>
      </c>
      <c r="C16" s="237">
        <v>2152888</v>
      </c>
      <c r="D16" s="237">
        <v>116135553</v>
      </c>
      <c r="E16" s="237">
        <v>98543369</v>
      </c>
      <c r="F16" s="237">
        <v>53999035</v>
      </c>
      <c r="G16" s="237">
        <v>2735354</v>
      </c>
      <c r="H16" s="237">
        <v>12467579</v>
      </c>
      <c r="I16" s="237">
        <v>1277740</v>
      </c>
      <c r="J16" s="237">
        <v>25725428</v>
      </c>
      <c r="K16" s="237">
        <v>16533812</v>
      </c>
      <c r="L16" s="237">
        <v>2051941</v>
      </c>
    </row>
    <row r="17" spans="2:12" ht="28.5" customHeight="1" x14ac:dyDescent="0.3">
      <c r="B17" s="74" t="s">
        <v>101</v>
      </c>
      <c r="C17" s="8">
        <v>0</v>
      </c>
      <c r="D17" s="8">
        <v>0</v>
      </c>
      <c r="E17" s="8">
        <v>0</v>
      </c>
      <c r="F17" s="8">
        <v>977454</v>
      </c>
      <c r="G17" s="8">
        <v>0</v>
      </c>
      <c r="H17" s="8">
        <v>0</v>
      </c>
      <c r="I17" s="8">
        <v>0</v>
      </c>
      <c r="J17" s="8">
        <v>602319</v>
      </c>
      <c r="K17" s="8">
        <v>0</v>
      </c>
      <c r="L17" s="8">
        <v>92500</v>
      </c>
    </row>
    <row r="18" spans="2:12" ht="28.5" customHeight="1" x14ac:dyDescent="0.3">
      <c r="B18" s="72" t="s">
        <v>102</v>
      </c>
      <c r="C18" s="8">
        <v>0</v>
      </c>
      <c r="D18" s="8">
        <v>10212000</v>
      </c>
      <c r="E18" s="8">
        <v>4466000</v>
      </c>
      <c r="F18" s="8">
        <v>2012755</v>
      </c>
      <c r="G18" s="8">
        <v>264800</v>
      </c>
      <c r="H18" s="8">
        <v>1736124</v>
      </c>
      <c r="I18" s="8">
        <v>0</v>
      </c>
      <c r="J18" s="8">
        <v>1246931</v>
      </c>
      <c r="K18" s="8">
        <v>6360530</v>
      </c>
      <c r="L18" s="8">
        <v>826661</v>
      </c>
    </row>
    <row r="19" spans="2:12" ht="28.5" customHeight="1" x14ac:dyDescent="0.3">
      <c r="B19" s="72" t="s">
        <v>103</v>
      </c>
      <c r="C19" s="8">
        <v>802</v>
      </c>
      <c r="D19" s="8">
        <v>95540</v>
      </c>
      <c r="E19" s="8">
        <v>20591</v>
      </c>
      <c r="F19" s="8">
        <v>23347</v>
      </c>
      <c r="G19" s="8">
        <v>9169</v>
      </c>
      <c r="H19" s="8">
        <v>0</v>
      </c>
      <c r="I19" s="8">
        <v>31571</v>
      </c>
      <c r="J19" s="8">
        <v>74592</v>
      </c>
      <c r="K19" s="8">
        <v>45821</v>
      </c>
      <c r="L19" s="8">
        <v>11057</v>
      </c>
    </row>
    <row r="20" spans="2:12" ht="28.5" customHeight="1" x14ac:dyDescent="0.3">
      <c r="B20" s="72" t="s">
        <v>104</v>
      </c>
      <c r="C20" s="8">
        <v>896202</v>
      </c>
      <c r="D20" s="8">
        <v>90231902</v>
      </c>
      <c r="E20" s="8">
        <v>77282199</v>
      </c>
      <c r="F20" s="8">
        <v>49351361</v>
      </c>
      <c r="G20" s="8">
        <v>1845538</v>
      </c>
      <c r="H20" s="8">
        <v>4211823</v>
      </c>
      <c r="I20" s="8">
        <v>299937</v>
      </c>
      <c r="J20" s="8">
        <v>13856684</v>
      </c>
      <c r="K20" s="8">
        <v>4807140</v>
      </c>
      <c r="L20" s="8">
        <v>724368</v>
      </c>
    </row>
    <row r="21" spans="2:12" ht="28.5" customHeight="1" x14ac:dyDescent="0.3">
      <c r="B21" s="72" t="s">
        <v>105</v>
      </c>
      <c r="C21" s="8">
        <v>0</v>
      </c>
      <c r="D21" s="8">
        <v>0</v>
      </c>
      <c r="E21" s="8">
        <v>0</v>
      </c>
      <c r="F21" s="8">
        <v>0</v>
      </c>
      <c r="G21" s="8">
        <v>77574</v>
      </c>
      <c r="H21" s="8">
        <v>0</v>
      </c>
      <c r="I21" s="8">
        <v>0</v>
      </c>
      <c r="J21" s="8">
        <v>0</v>
      </c>
      <c r="K21" s="8">
        <v>68546</v>
      </c>
      <c r="L21" s="8">
        <v>0</v>
      </c>
    </row>
    <row r="22" spans="2:12" ht="28.5" customHeight="1" x14ac:dyDescent="0.3">
      <c r="B22" s="72" t="s">
        <v>106</v>
      </c>
      <c r="C22" s="8">
        <v>0</v>
      </c>
      <c r="D22" s="8">
        <v>1202250</v>
      </c>
      <c r="E22" s="8">
        <v>2146609</v>
      </c>
      <c r="F22" s="8">
        <v>0</v>
      </c>
      <c r="G22" s="8">
        <v>0</v>
      </c>
      <c r="H22" s="8">
        <v>0</v>
      </c>
      <c r="I22" s="8">
        <v>0</v>
      </c>
      <c r="J22" s="8">
        <v>0</v>
      </c>
      <c r="K22" s="8">
        <v>0</v>
      </c>
      <c r="L22" s="8">
        <v>0</v>
      </c>
    </row>
    <row r="23" spans="2:12" ht="28.5" customHeight="1" x14ac:dyDescent="0.3">
      <c r="B23" s="72" t="s">
        <v>107</v>
      </c>
      <c r="C23" s="8">
        <v>0</v>
      </c>
      <c r="D23" s="8">
        <v>0</v>
      </c>
      <c r="E23" s="8">
        <v>0</v>
      </c>
      <c r="F23" s="8">
        <v>0</v>
      </c>
      <c r="G23" s="8">
        <v>128606</v>
      </c>
      <c r="H23" s="8">
        <v>0</v>
      </c>
      <c r="I23" s="8">
        <v>0</v>
      </c>
      <c r="J23" s="8">
        <v>0</v>
      </c>
      <c r="K23" s="8">
        <v>0</v>
      </c>
      <c r="L23" s="8">
        <v>0</v>
      </c>
    </row>
    <row r="24" spans="2:12" ht="28.5" customHeight="1" x14ac:dyDescent="0.3">
      <c r="B24" s="72" t="s">
        <v>108</v>
      </c>
      <c r="C24" s="8">
        <v>0</v>
      </c>
      <c r="D24" s="8">
        <v>0</v>
      </c>
      <c r="E24" s="8">
        <v>0</v>
      </c>
      <c r="F24" s="8">
        <v>0</v>
      </c>
      <c r="G24" s="8">
        <v>58101</v>
      </c>
      <c r="H24" s="8">
        <v>0</v>
      </c>
      <c r="I24" s="8">
        <v>0</v>
      </c>
      <c r="J24" s="8">
        <v>0</v>
      </c>
      <c r="K24" s="8">
        <v>0</v>
      </c>
      <c r="L24" s="8">
        <v>0</v>
      </c>
    </row>
    <row r="25" spans="2:12" ht="28.5" customHeight="1" x14ac:dyDescent="0.3">
      <c r="B25" s="72" t="s">
        <v>109</v>
      </c>
      <c r="C25" s="8">
        <v>0</v>
      </c>
      <c r="D25" s="8">
        <v>0</v>
      </c>
      <c r="E25" s="8">
        <v>0</v>
      </c>
      <c r="F25" s="8">
        <v>0</v>
      </c>
      <c r="G25" s="8">
        <v>0</v>
      </c>
      <c r="H25" s="8">
        <v>0</v>
      </c>
      <c r="I25" s="8">
        <v>0</v>
      </c>
      <c r="J25" s="8">
        <v>0</v>
      </c>
      <c r="K25" s="8">
        <v>0</v>
      </c>
      <c r="L25" s="8">
        <v>0</v>
      </c>
    </row>
    <row r="26" spans="2:12" ht="28.5" customHeight="1" x14ac:dyDescent="0.3">
      <c r="B26" s="72" t="s">
        <v>110</v>
      </c>
      <c r="C26" s="8">
        <v>0</v>
      </c>
      <c r="D26" s="8">
        <v>9435181</v>
      </c>
      <c r="E26" s="8">
        <v>3589601</v>
      </c>
      <c r="F26" s="8">
        <v>619522</v>
      </c>
      <c r="G26" s="8">
        <v>0</v>
      </c>
      <c r="H26" s="8">
        <v>220716</v>
      </c>
      <c r="I26" s="8">
        <v>0</v>
      </c>
      <c r="J26" s="8">
        <v>3204405</v>
      </c>
      <c r="K26" s="8">
        <v>196548</v>
      </c>
      <c r="L26" s="8">
        <v>32009</v>
      </c>
    </row>
    <row r="27" spans="2:12" ht="28.5" customHeight="1" x14ac:dyDescent="0.3">
      <c r="B27" s="72" t="s">
        <v>111</v>
      </c>
      <c r="C27" s="8">
        <v>0</v>
      </c>
      <c r="D27" s="8">
        <v>1020</v>
      </c>
      <c r="E27" s="8">
        <v>5371674</v>
      </c>
      <c r="F27" s="8">
        <v>198</v>
      </c>
      <c r="G27" s="8">
        <v>54067</v>
      </c>
      <c r="H27" s="8">
        <v>0</v>
      </c>
      <c r="I27" s="8">
        <v>0</v>
      </c>
      <c r="J27" s="8">
        <v>82598</v>
      </c>
      <c r="K27" s="8">
        <v>1901326</v>
      </c>
      <c r="L27" s="8">
        <v>94</v>
      </c>
    </row>
    <row r="28" spans="2:12" ht="28.5" customHeight="1" x14ac:dyDescent="0.3">
      <c r="B28" s="72" t="s">
        <v>112</v>
      </c>
      <c r="C28" s="8">
        <v>0</v>
      </c>
      <c r="D28" s="8">
        <v>1119</v>
      </c>
      <c r="E28" s="8">
        <v>0</v>
      </c>
      <c r="F28" s="8">
        <v>0</v>
      </c>
      <c r="G28" s="8">
        <v>0</v>
      </c>
      <c r="H28" s="8">
        <v>0</v>
      </c>
      <c r="I28" s="8">
        <v>0</v>
      </c>
      <c r="J28" s="8">
        <v>0</v>
      </c>
      <c r="K28" s="8">
        <v>0</v>
      </c>
      <c r="L28" s="8">
        <v>0</v>
      </c>
    </row>
    <row r="29" spans="2:12" ht="28.5" customHeight="1" x14ac:dyDescent="0.3">
      <c r="B29" s="72" t="s">
        <v>113</v>
      </c>
      <c r="C29" s="8">
        <v>0</v>
      </c>
      <c r="D29" s="8">
        <v>0</v>
      </c>
      <c r="E29" s="8">
        <v>1037132</v>
      </c>
      <c r="F29" s="8">
        <v>0</v>
      </c>
      <c r="G29" s="8">
        <v>0</v>
      </c>
      <c r="H29" s="8">
        <v>0</v>
      </c>
      <c r="I29" s="8">
        <v>0</v>
      </c>
      <c r="J29" s="8">
        <v>0</v>
      </c>
      <c r="K29" s="8">
        <v>0</v>
      </c>
      <c r="L29" s="8">
        <v>0</v>
      </c>
    </row>
    <row r="30" spans="2:12" ht="28.5" customHeight="1" x14ac:dyDescent="0.3">
      <c r="B30" s="72" t="s">
        <v>114</v>
      </c>
      <c r="C30" s="8">
        <v>238938</v>
      </c>
      <c r="D30" s="8">
        <v>633751</v>
      </c>
      <c r="E30" s="8">
        <v>1033681</v>
      </c>
      <c r="F30" s="8">
        <v>111448</v>
      </c>
      <c r="G30" s="8">
        <v>39223</v>
      </c>
      <c r="H30" s="8">
        <v>0</v>
      </c>
      <c r="I30" s="8">
        <v>0</v>
      </c>
      <c r="J30" s="8">
        <v>1036535</v>
      </c>
      <c r="K30" s="8">
        <v>81300</v>
      </c>
      <c r="L30" s="8">
        <v>2352</v>
      </c>
    </row>
    <row r="31" spans="2:12" ht="28.5" customHeight="1" x14ac:dyDescent="0.3">
      <c r="B31" s="72" t="s">
        <v>115</v>
      </c>
      <c r="C31" s="8">
        <v>0</v>
      </c>
      <c r="D31" s="8">
        <v>635669</v>
      </c>
      <c r="E31" s="8">
        <v>0</v>
      </c>
      <c r="F31" s="8">
        <v>4239</v>
      </c>
      <c r="G31" s="8">
        <v>0</v>
      </c>
      <c r="H31" s="8">
        <v>0</v>
      </c>
      <c r="I31" s="8">
        <v>0</v>
      </c>
      <c r="J31" s="8">
        <v>387478</v>
      </c>
      <c r="K31" s="8">
        <v>108208</v>
      </c>
      <c r="L31" s="8">
        <v>12663</v>
      </c>
    </row>
    <row r="32" spans="2:12" ht="28.5" customHeight="1" x14ac:dyDescent="0.3">
      <c r="B32" s="72" t="s">
        <v>116</v>
      </c>
      <c r="C32" s="8">
        <v>577460</v>
      </c>
      <c r="D32" s="8">
        <v>2719084</v>
      </c>
      <c r="E32" s="8">
        <v>1715180</v>
      </c>
      <c r="F32" s="8">
        <v>380753</v>
      </c>
      <c r="G32" s="8">
        <v>112111</v>
      </c>
      <c r="H32" s="8">
        <v>5468234</v>
      </c>
      <c r="I32" s="8">
        <v>73693</v>
      </c>
      <c r="J32" s="8">
        <v>3886113</v>
      </c>
      <c r="K32" s="8">
        <v>1267917</v>
      </c>
      <c r="L32" s="8">
        <v>93564</v>
      </c>
    </row>
    <row r="33" spans="2:12" ht="28.5" customHeight="1" x14ac:dyDescent="0.3">
      <c r="B33" s="72" t="s">
        <v>117</v>
      </c>
      <c r="C33" s="8">
        <v>23386</v>
      </c>
      <c r="D33" s="8">
        <v>-146403</v>
      </c>
      <c r="E33" s="8">
        <v>384747</v>
      </c>
      <c r="F33" s="8">
        <v>146671</v>
      </c>
      <c r="G33" s="8">
        <v>48978</v>
      </c>
      <c r="H33" s="8">
        <v>19052</v>
      </c>
      <c r="I33" s="8">
        <v>82778</v>
      </c>
      <c r="J33" s="8">
        <v>393329</v>
      </c>
      <c r="K33" s="8">
        <v>8201</v>
      </c>
      <c r="L33" s="8">
        <v>43322</v>
      </c>
    </row>
    <row r="34" spans="2:12" ht="28.5" customHeight="1" x14ac:dyDescent="0.3">
      <c r="B34" s="72" t="s">
        <v>118</v>
      </c>
      <c r="C34" s="8">
        <v>415868</v>
      </c>
      <c r="D34" s="8">
        <v>0</v>
      </c>
      <c r="E34" s="8">
        <v>707671</v>
      </c>
      <c r="F34" s="8">
        <v>0</v>
      </c>
      <c r="G34" s="8">
        <v>60271</v>
      </c>
      <c r="H34" s="8">
        <v>684009</v>
      </c>
      <c r="I34" s="8">
        <v>223533</v>
      </c>
      <c r="J34" s="8">
        <v>456387</v>
      </c>
      <c r="K34" s="8">
        <v>343511</v>
      </c>
      <c r="L34" s="8">
        <v>125848</v>
      </c>
    </row>
    <row r="35" spans="2:12" ht="28.5" customHeight="1" x14ac:dyDescent="0.3">
      <c r="B35" s="72" t="s">
        <v>119</v>
      </c>
      <c r="C35" s="8">
        <v>0</v>
      </c>
      <c r="D35" s="8">
        <v>768918</v>
      </c>
      <c r="E35" s="8">
        <v>458077</v>
      </c>
      <c r="F35" s="8">
        <v>351671</v>
      </c>
      <c r="G35" s="8">
        <v>0</v>
      </c>
      <c r="H35" s="8">
        <v>0</v>
      </c>
      <c r="I35" s="8">
        <v>458695</v>
      </c>
      <c r="J35" s="8">
        <v>251496</v>
      </c>
      <c r="K35" s="8">
        <v>804083</v>
      </c>
      <c r="L35" s="8">
        <v>0</v>
      </c>
    </row>
    <row r="36" spans="2:12" ht="28.5" customHeight="1" x14ac:dyDescent="0.3">
      <c r="B36" s="72" t="s">
        <v>120</v>
      </c>
      <c r="C36" s="8">
        <v>231</v>
      </c>
      <c r="D36" s="8">
        <v>339327</v>
      </c>
      <c r="E36" s="8">
        <v>314565</v>
      </c>
      <c r="F36" s="8">
        <v>0</v>
      </c>
      <c r="G36" s="8">
        <v>34967</v>
      </c>
      <c r="H36" s="8">
        <v>0</v>
      </c>
      <c r="I36" s="8">
        <v>0</v>
      </c>
      <c r="J36" s="8">
        <v>64140</v>
      </c>
      <c r="K36" s="8">
        <v>513728</v>
      </c>
      <c r="L36" s="8">
        <v>85564</v>
      </c>
    </row>
    <row r="37" spans="2:12" ht="28.5" customHeight="1" x14ac:dyDescent="0.3">
      <c r="B37" s="72" t="s">
        <v>121</v>
      </c>
      <c r="C37" s="8">
        <v>0</v>
      </c>
      <c r="D37" s="8">
        <v>6196</v>
      </c>
      <c r="E37" s="8">
        <v>15640</v>
      </c>
      <c r="F37" s="8">
        <v>19614</v>
      </c>
      <c r="G37" s="8">
        <v>1949</v>
      </c>
      <c r="H37" s="8">
        <v>127621</v>
      </c>
      <c r="I37" s="8">
        <v>107532</v>
      </c>
      <c r="J37" s="8">
        <v>182420</v>
      </c>
      <c r="K37" s="8">
        <v>26954</v>
      </c>
      <c r="L37" s="8">
        <v>1939</v>
      </c>
    </row>
    <row r="38" spans="2:12" ht="28.5" customHeight="1" thickBot="1" x14ac:dyDescent="0.35">
      <c r="B38" s="73" t="s">
        <v>122</v>
      </c>
      <c r="C38" s="237">
        <v>2152888</v>
      </c>
      <c r="D38" s="237">
        <v>116135553</v>
      </c>
      <c r="E38" s="237">
        <v>98543369</v>
      </c>
      <c r="F38" s="237">
        <v>53999035</v>
      </c>
      <c r="G38" s="237">
        <v>2735354</v>
      </c>
      <c r="H38" s="237">
        <v>12467579</v>
      </c>
      <c r="I38" s="237">
        <v>1277740</v>
      </c>
      <c r="J38" s="237">
        <v>25725428</v>
      </c>
      <c r="K38" s="237">
        <v>16533812</v>
      </c>
      <c r="L38" s="237">
        <v>2051941</v>
      </c>
    </row>
    <row r="39" spans="2:12" ht="18.75" customHeight="1" thickTop="1" x14ac:dyDescent="0.3">
      <c r="B39" s="320" t="s">
        <v>50</v>
      </c>
      <c r="C39" s="320"/>
      <c r="D39" s="320"/>
      <c r="E39" s="320"/>
      <c r="F39" s="320"/>
      <c r="G39" s="320"/>
      <c r="H39" s="320"/>
      <c r="I39" s="320"/>
      <c r="J39" s="324" t="s">
        <v>132</v>
      </c>
      <c r="K39" s="324"/>
      <c r="L39" s="324"/>
    </row>
    <row r="40" spans="2:12" ht="18.75" customHeight="1" x14ac:dyDescent="0.3"/>
  </sheetData>
  <sheetProtection algorithmName="SHA-512" hashValue="mLpuVe5wHxlb/HULWlF5LSlJapdzH3sefNPYPwst0AWdT5/88Ax0zgh0QzWeBs+CeAOpbCZRSqYocWfIcp+yWA==" saltValue="GKQzy4Mw24bxU7z/SIlROg=="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X48"/>
  <sheetViews>
    <sheetView showGridLines="0" zoomScale="80" zoomScaleNormal="80" zoomScaleSheetLayoutView="55" workbookViewId="0">
      <selection activeCell="L1" sqref="L1:X1048576"/>
    </sheetView>
  </sheetViews>
  <sheetFormatPr defaultColWidth="9.453125" defaultRowHeight="19.5" customHeight="1" x14ac:dyDescent="0.35"/>
  <cols>
    <col min="1" max="1" width="12.453125" style="2" customWidth="1"/>
    <col min="2" max="2" width="45.54296875" style="2" customWidth="1"/>
    <col min="3" max="3" width="26.81640625" style="143" customWidth="1"/>
    <col min="4" max="7" width="22.54296875" style="2" customWidth="1"/>
    <col min="8" max="8" width="21.453125" style="2" customWidth="1"/>
    <col min="9" max="10" width="22.54296875" style="2" customWidth="1"/>
    <col min="11" max="11" width="17.54296875" style="6" bestFit="1" customWidth="1"/>
    <col min="12" max="12" width="36.453125" style="122" hidden="1" customWidth="1"/>
    <col min="13" max="13" width="17.54296875" style="78" hidden="1" customWidth="1"/>
    <col min="14" max="14" width="16.453125" style="78" hidden="1" customWidth="1"/>
    <col min="15" max="15" width="17.54296875" style="78" hidden="1" customWidth="1"/>
    <col min="16" max="16" width="16.453125" style="78" hidden="1" customWidth="1"/>
    <col min="17" max="17" width="17.54296875" style="78" hidden="1" customWidth="1"/>
    <col min="18" max="18" width="16.453125" style="78" hidden="1" customWidth="1"/>
    <col min="19" max="19" width="17.54296875" style="78" hidden="1" customWidth="1"/>
    <col min="20" max="20" width="8.54296875" style="6" hidden="1" customWidth="1"/>
    <col min="21" max="21" width="7.54296875" style="2" hidden="1" customWidth="1"/>
    <col min="22" max="22" width="16.453125" style="2" hidden="1" customWidth="1"/>
    <col min="23" max="23" width="17.54296875" style="2" hidden="1" customWidth="1"/>
    <col min="24" max="24" width="23.54296875" style="2" hidden="1" customWidth="1"/>
    <col min="25" max="34" width="9.453125" style="2" customWidth="1"/>
    <col min="35" max="35" width="9" style="2" customWidth="1"/>
    <col min="36" max="36" width="6.54296875" style="2" customWidth="1"/>
    <col min="37" max="37" width="4.453125" style="2" customWidth="1"/>
    <col min="38" max="38" width="7" style="2" customWidth="1"/>
    <col min="39" max="39" width="5" style="2" customWidth="1"/>
    <col min="40" max="40" width="6.453125" style="2" customWidth="1"/>
    <col min="41" max="41" width="3.453125" style="2" customWidth="1"/>
    <col min="42" max="42" width="12.54296875" style="2" customWidth="1"/>
    <col min="43" max="43" width="8" style="2" customWidth="1"/>
    <col min="44" max="45" width="8.54296875" style="2" customWidth="1"/>
    <col min="46" max="46" width="10.54296875" style="2" customWidth="1"/>
    <col min="47" max="47" width="15.453125" style="2" customWidth="1"/>
    <col min="48" max="48" width="12" style="2" customWidth="1"/>
    <col min="49" max="49" width="13.54296875" style="2" customWidth="1"/>
    <col min="50" max="50" width="11.453125" style="2" customWidth="1"/>
    <col min="51" max="16384" width="9.453125" style="2"/>
  </cols>
  <sheetData>
    <row r="2" spans="1:24" ht="31.5" customHeight="1" x14ac:dyDescent="0.35"/>
    <row r="3" spans="1:24" ht="23.25" customHeight="1" x14ac:dyDescent="0.4">
      <c r="A3" s="67"/>
      <c r="B3" s="223" t="s">
        <v>123</v>
      </c>
      <c r="C3" s="224"/>
      <c r="D3" s="223"/>
      <c r="E3" s="223"/>
      <c r="F3" s="223"/>
      <c r="G3" s="223"/>
      <c r="H3" s="223"/>
      <c r="I3" s="223"/>
      <c r="J3" s="223"/>
      <c r="K3" s="240"/>
    </row>
    <row r="4" spans="1:24" ht="29.25" customHeight="1" x14ac:dyDescent="0.35">
      <c r="B4" s="317" t="s">
        <v>296</v>
      </c>
      <c r="C4" s="318"/>
      <c r="D4" s="318"/>
      <c r="E4" s="318"/>
      <c r="F4" s="318"/>
      <c r="G4" s="318"/>
      <c r="H4" s="318"/>
      <c r="I4" s="318"/>
      <c r="J4" s="318"/>
      <c r="K4" s="319"/>
      <c r="M4" s="325" t="s">
        <v>156</v>
      </c>
      <c r="N4" s="325"/>
      <c r="O4" s="325" t="s">
        <v>157</v>
      </c>
      <c r="P4" s="325"/>
      <c r="Q4" s="325" t="s">
        <v>158</v>
      </c>
      <c r="R4" s="325"/>
      <c r="S4" s="325"/>
      <c r="T4" s="145"/>
      <c r="U4" s="145"/>
      <c r="V4" s="146" t="s">
        <v>186</v>
      </c>
      <c r="W4" s="146" t="s">
        <v>159</v>
      </c>
    </row>
    <row r="5" spans="1:24" s="66" customFormat="1" ht="42.75" customHeight="1" x14ac:dyDescent="0.35">
      <c r="B5" s="225" t="s">
        <v>0</v>
      </c>
      <c r="C5" s="226" t="s">
        <v>127</v>
      </c>
      <c r="D5" s="213" t="s">
        <v>128</v>
      </c>
      <c r="E5" s="213" t="s">
        <v>134</v>
      </c>
      <c r="F5" s="213" t="s">
        <v>85</v>
      </c>
      <c r="G5" s="213" t="s">
        <v>149</v>
      </c>
      <c r="H5" s="213" t="s">
        <v>40</v>
      </c>
      <c r="I5" s="213" t="s">
        <v>129</v>
      </c>
      <c r="J5" s="213" t="s">
        <v>63</v>
      </c>
      <c r="K5" s="235" t="s">
        <v>130</v>
      </c>
      <c r="L5" s="122"/>
      <c r="M5" s="79" t="s">
        <v>159</v>
      </c>
      <c r="N5" s="79" t="s">
        <v>160</v>
      </c>
      <c r="O5" s="79" t="s">
        <v>159</v>
      </c>
      <c r="P5" s="79" t="s">
        <v>160</v>
      </c>
      <c r="Q5" s="79" t="s">
        <v>159</v>
      </c>
      <c r="R5" s="79" t="s">
        <v>160</v>
      </c>
      <c r="S5" s="79" t="s">
        <v>83</v>
      </c>
      <c r="T5" s="80"/>
      <c r="V5" s="79" t="s">
        <v>160</v>
      </c>
      <c r="W5" s="79" t="s">
        <v>159</v>
      </c>
    </row>
    <row r="6" spans="1:24" ht="30.75" customHeight="1" x14ac:dyDescent="0.35">
      <c r="B6" s="215" t="s">
        <v>89</v>
      </c>
      <c r="C6" s="198">
        <v>2174871</v>
      </c>
      <c r="D6" s="198">
        <v>400000</v>
      </c>
      <c r="E6" s="198">
        <v>418185</v>
      </c>
      <c r="F6" s="198">
        <v>0</v>
      </c>
      <c r="G6" s="198">
        <v>843138</v>
      </c>
      <c r="H6" s="198">
        <v>500000</v>
      </c>
      <c r="I6" s="198">
        <v>154976</v>
      </c>
      <c r="J6" s="198">
        <v>1585456</v>
      </c>
      <c r="K6" s="198">
        <v>14905792</v>
      </c>
      <c r="L6" s="147" t="str">
        <f t="shared" ref="L6:L16" si="0">B6</f>
        <v>Share Capital</v>
      </c>
      <c r="M6" s="78">
        <f>K6-N6</f>
        <v>13405792</v>
      </c>
      <c r="N6" s="78">
        <f>SUM('APPENDIX 20 ii'!H5,'APPENDIX 20 i'!H5,'APPENDIX 20 i'!J5)</f>
        <v>1500000</v>
      </c>
      <c r="O6" s="78">
        <f>'APPENDIX  21 iv'!P6</f>
        <v>32328900</v>
      </c>
      <c r="P6" s="78">
        <f>'APPENDIX  21 iv'!O6</f>
        <v>10602041</v>
      </c>
      <c r="Q6" s="78">
        <f>M6+O6</f>
        <v>45734692</v>
      </c>
      <c r="R6" s="78">
        <f>N6+P6</f>
        <v>12102041</v>
      </c>
      <c r="S6" s="78">
        <f>Q6+R6</f>
        <v>57836733</v>
      </c>
      <c r="V6" s="78">
        <f>'APPENDIX 20 ii'!H5+'APPENDIX 20 i'!H5+'APPENDIX 20 i'!J5</f>
        <v>1500000</v>
      </c>
      <c r="W6" s="78">
        <f>K6-V6</f>
        <v>13405792</v>
      </c>
      <c r="X6" s="66"/>
    </row>
    <row r="7" spans="1:24" ht="30.75" customHeight="1" x14ac:dyDescent="0.35">
      <c r="B7" s="215" t="s">
        <v>90</v>
      </c>
      <c r="C7" s="198">
        <v>1884957</v>
      </c>
      <c r="D7" s="198">
        <v>0</v>
      </c>
      <c r="E7" s="198">
        <v>3022751</v>
      </c>
      <c r="F7" s="198">
        <v>0</v>
      </c>
      <c r="G7" s="198">
        <v>30260</v>
      </c>
      <c r="H7" s="198">
        <v>0</v>
      </c>
      <c r="I7" s="198">
        <v>0</v>
      </c>
      <c r="J7" s="198">
        <v>0</v>
      </c>
      <c r="K7" s="198">
        <v>5429035</v>
      </c>
      <c r="L7" s="147" t="str">
        <f t="shared" si="0"/>
        <v xml:space="preserve">Share Premium_x000D_
</v>
      </c>
      <c r="M7" s="78">
        <f t="shared" ref="M7:M39" si="1">K7-N7</f>
        <v>5429035</v>
      </c>
      <c r="N7" s="78">
        <f>SUM('APPENDIX 20 ii'!H6,'APPENDIX 20 i'!H6,'APPENDIX 20 i'!J6)</f>
        <v>0</v>
      </c>
      <c r="O7" s="78">
        <f>'APPENDIX  21 iv'!P7</f>
        <v>3564867</v>
      </c>
      <c r="P7" s="78">
        <f>'APPENDIX  21 iv'!O7</f>
        <v>10871</v>
      </c>
      <c r="Q7" s="78">
        <f t="shared" ref="Q7:Q39" si="2">M7+O7</f>
        <v>8993902</v>
      </c>
      <c r="R7" s="78">
        <f t="shared" ref="R7:R39" si="3">N7+P7</f>
        <v>10871</v>
      </c>
      <c r="S7" s="78">
        <f t="shared" ref="S7:S39" si="4">Q7+R7</f>
        <v>9004773</v>
      </c>
      <c r="V7" s="78">
        <f>'APPENDIX 20 ii'!H6+'APPENDIX 20 i'!H6+'APPENDIX 20 i'!J6</f>
        <v>0</v>
      </c>
      <c r="W7" s="78">
        <f t="shared" ref="W7:W39" si="5">K7-V7</f>
        <v>5429035</v>
      </c>
      <c r="X7" s="66"/>
    </row>
    <row r="8" spans="1:24" ht="30.75" customHeight="1" x14ac:dyDescent="0.35">
      <c r="B8" s="215" t="s">
        <v>91</v>
      </c>
      <c r="C8" s="198">
        <v>0</v>
      </c>
      <c r="D8" s="198">
        <v>0</v>
      </c>
      <c r="E8" s="198">
        <v>0</v>
      </c>
      <c r="F8" s="198">
        <v>0</v>
      </c>
      <c r="G8" s="198">
        <v>0</v>
      </c>
      <c r="H8" s="198">
        <v>-122804</v>
      </c>
      <c r="I8" s="198">
        <v>0</v>
      </c>
      <c r="J8" s="198">
        <v>27534</v>
      </c>
      <c r="K8" s="198">
        <v>211492</v>
      </c>
      <c r="L8" s="147" t="str">
        <f t="shared" si="0"/>
        <v>Revaluation Reserves</v>
      </c>
      <c r="M8" s="78">
        <f t="shared" si="1"/>
        <v>211390</v>
      </c>
      <c r="N8" s="78">
        <f>SUM('APPENDIX 20 ii'!H7,'APPENDIX 20 i'!H7,'APPENDIX 20 i'!J7)</f>
        <v>102</v>
      </c>
      <c r="O8" s="78">
        <f>'APPENDIX  21 iv'!P8</f>
        <v>3026873</v>
      </c>
      <c r="P8" s="78">
        <f>'APPENDIX  21 iv'!O8</f>
        <v>264869</v>
      </c>
      <c r="Q8" s="78">
        <f t="shared" si="2"/>
        <v>3238263</v>
      </c>
      <c r="R8" s="78">
        <f t="shared" si="3"/>
        <v>264971</v>
      </c>
      <c r="S8" s="78">
        <f t="shared" si="4"/>
        <v>3503234</v>
      </c>
      <c r="V8" s="78">
        <f>'APPENDIX 20 ii'!H7+'APPENDIX 20 i'!H7+'APPENDIX 20 i'!J7</f>
        <v>102</v>
      </c>
      <c r="W8" s="78">
        <f t="shared" si="5"/>
        <v>211390</v>
      </c>
      <c r="X8" s="66"/>
    </row>
    <row r="9" spans="1:24" ht="30.75" customHeight="1" x14ac:dyDescent="0.35">
      <c r="B9" s="215" t="s">
        <v>92</v>
      </c>
      <c r="C9" s="198">
        <v>0</v>
      </c>
      <c r="D9" s="198">
        <v>368034</v>
      </c>
      <c r="E9" s="198">
        <v>0</v>
      </c>
      <c r="F9" s="198">
        <v>0</v>
      </c>
      <c r="G9" s="198">
        <v>1114589</v>
      </c>
      <c r="H9" s="198">
        <v>6000</v>
      </c>
      <c r="I9" s="198">
        <v>49785</v>
      </c>
      <c r="J9" s="198">
        <v>206894</v>
      </c>
      <c r="K9" s="198">
        <v>29035751</v>
      </c>
      <c r="L9" s="147" t="str">
        <f t="shared" si="0"/>
        <v>Statutory Reserves</v>
      </c>
      <c r="M9" s="78">
        <f t="shared" si="1"/>
        <v>22337102</v>
      </c>
      <c r="N9" s="78">
        <f>SUM('APPENDIX 20 ii'!H8,'APPENDIX 20 i'!H8,'APPENDIX 20 i'!J8)</f>
        <v>6698649</v>
      </c>
      <c r="O9" s="78">
        <f>'APPENDIX  21 iv'!P9</f>
        <v>2750</v>
      </c>
      <c r="P9" s="78">
        <f>'APPENDIX  21 iv'!O9</f>
        <v>0</v>
      </c>
      <c r="Q9" s="78">
        <f t="shared" si="2"/>
        <v>22339852</v>
      </c>
      <c r="R9" s="78">
        <f t="shared" si="3"/>
        <v>6698649</v>
      </c>
      <c r="S9" s="78">
        <f t="shared" si="4"/>
        <v>29038501</v>
      </c>
      <c r="V9" s="78">
        <f>'APPENDIX 20 ii'!H8+'APPENDIX 20 i'!H8+'APPENDIX 20 i'!J8</f>
        <v>6698649</v>
      </c>
      <c r="W9" s="78">
        <f t="shared" si="5"/>
        <v>22337102</v>
      </c>
      <c r="X9" s="66"/>
    </row>
    <row r="10" spans="1:24" ht="30.75" customHeight="1" x14ac:dyDescent="0.35">
      <c r="B10" s="215" t="s">
        <v>93</v>
      </c>
      <c r="C10" s="198">
        <v>-2694208</v>
      </c>
      <c r="D10" s="198">
        <v>-33745</v>
      </c>
      <c r="E10" s="198">
        <v>-2380108</v>
      </c>
      <c r="F10" s="198">
        <v>0</v>
      </c>
      <c r="G10" s="198">
        <v>264543</v>
      </c>
      <c r="H10" s="198">
        <v>0</v>
      </c>
      <c r="I10" s="198">
        <v>-71187</v>
      </c>
      <c r="J10" s="198">
        <v>2237351</v>
      </c>
      <c r="K10" s="198">
        <v>5194296</v>
      </c>
      <c r="L10" s="147" t="str">
        <f t="shared" si="0"/>
        <v>Retained Earnings</v>
      </c>
      <c r="M10" s="78">
        <f t="shared" si="1"/>
        <v>5194296</v>
      </c>
      <c r="N10" s="78">
        <f>SUM('APPENDIX 20 ii'!H9,'APPENDIX 20 i'!H9,'APPENDIX 20 i'!J9)</f>
        <v>0</v>
      </c>
      <c r="O10" s="78">
        <f>'APPENDIX  21 iv'!P10</f>
        <v>30134372</v>
      </c>
      <c r="P10" s="78">
        <f>'APPENDIX  21 iv'!O10</f>
        <v>26067541</v>
      </c>
      <c r="Q10" s="78">
        <f t="shared" si="2"/>
        <v>35328668</v>
      </c>
      <c r="R10" s="78">
        <f t="shared" si="3"/>
        <v>26067541</v>
      </c>
      <c r="S10" s="78">
        <f t="shared" si="4"/>
        <v>61396209</v>
      </c>
      <c r="V10" s="78">
        <f>'APPENDIX 20 ii'!H9+'APPENDIX 20 i'!H9+'APPENDIX 20 i'!J9</f>
        <v>0</v>
      </c>
      <c r="W10" s="78">
        <f t="shared" si="5"/>
        <v>5194296</v>
      </c>
      <c r="X10" s="66"/>
    </row>
    <row r="11" spans="1:24" ht="30.75" customHeight="1" x14ac:dyDescent="0.35">
      <c r="B11" s="215" t="s">
        <v>94</v>
      </c>
      <c r="C11" s="198">
        <v>0</v>
      </c>
      <c r="D11" s="198">
        <v>0</v>
      </c>
      <c r="E11" s="198">
        <v>0</v>
      </c>
      <c r="F11" s="198">
        <v>0</v>
      </c>
      <c r="G11" s="198">
        <v>0</v>
      </c>
      <c r="H11" s="198">
        <v>-1065855</v>
      </c>
      <c r="I11" s="198">
        <v>1114</v>
      </c>
      <c r="J11" s="198">
        <v>0</v>
      </c>
      <c r="K11" s="198">
        <v>7753429</v>
      </c>
      <c r="L11" s="147" t="str">
        <f t="shared" si="0"/>
        <v>Other Reserves</v>
      </c>
      <c r="M11" s="78">
        <f t="shared" si="1"/>
        <v>7250363</v>
      </c>
      <c r="N11" s="78">
        <f>SUM('APPENDIX 20 ii'!H10,'APPENDIX 20 i'!H10,'APPENDIX 20 i'!J10)</f>
        <v>503066</v>
      </c>
      <c r="O11" s="78">
        <f>'APPENDIX  21 iv'!P11</f>
        <v>2849525</v>
      </c>
      <c r="P11" s="78">
        <f>'APPENDIX  21 iv'!O11</f>
        <v>261408</v>
      </c>
      <c r="Q11" s="78">
        <f t="shared" si="2"/>
        <v>10099888</v>
      </c>
      <c r="R11" s="78">
        <f t="shared" si="3"/>
        <v>764474</v>
      </c>
      <c r="S11" s="78">
        <f t="shared" si="4"/>
        <v>10864362</v>
      </c>
      <c r="V11" s="78">
        <f>'APPENDIX 20 ii'!H10+'APPENDIX 20 i'!H10+'APPENDIX 20 i'!J10</f>
        <v>503066</v>
      </c>
      <c r="W11" s="78">
        <f t="shared" si="5"/>
        <v>7250363</v>
      </c>
      <c r="X11" s="66"/>
    </row>
    <row r="12" spans="1:24" ht="30.75" customHeight="1" x14ac:dyDescent="0.35">
      <c r="B12" s="216" t="s">
        <v>95</v>
      </c>
      <c r="C12" s="236">
        <v>1365619</v>
      </c>
      <c r="D12" s="236">
        <v>734289</v>
      </c>
      <c r="E12" s="236">
        <v>1060827</v>
      </c>
      <c r="F12" s="236">
        <v>0</v>
      </c>
      <c r="G12" s="236">
        <v>2252531</v>
      </c>
      <c r="H12" s="236">
        <v>-682659</v>
      </c>
      <c r="I12" s="236">
        <v>134688</v>
      </c>
      <c r="J12" s="236">
        <v>4057235</v>
      </c>
      <c r="K12" s="236">
        <v>62529794</v>
      </c>
      <c r="L12" s="147" t="str">
        <f t="shared" si="0"/>
        <v xml:space="preserve">Total Equity_x000D_
</v>
      </c>
      <c r="M12" s="78">
        <f t="shared" si="1"/>
        <v>53827978</v>
      </c>
      <c r="N12" s="78">
        <f>SUM('APPENDIX 20 ii'!H11,'APPENDIX 20 i'!H11,'APPENDIX 20 i'!J11)</f>
        <v>8701816</v>
      </c>
      <c r="O12" s="78">
        <f>'APPENDIX  21 iv'!P12</f>
        <v>71907288</v>
      </c>
      <c r="P12" s="78">
        <f>'APPENDIX  21 iv'!O12</f>
        <v>37206729</v>
      </c>
      <c r="Q12" s="78">
        <f t="shared" si="2"/>
        <v>125735266</v>
      </c>
      <c r="R12" s="78">
        <f t="shared" si="3"/>
        <v>45908545</v>
      </c>
      <c r="S12" s="78">
        <f t="shared" si="4"/>
        <v>171643811</v>
      </c>
      <c r="V12" s="78">
        <f>'APPENDIX 20 ii'!H11+'APPENDIX 20 i'!H11+'APPENDIX 20 i'!J11</f>
        <v>8701816</v>
      </c>
      <c r="W12" s="78">
        <f t="shared" si="5"/>
        <v>53827978</v>
      </c>
      <c r="X12" s="66"/>
    </row>
    <row r="13" spans="1:24" ht="30.75" customHeight="1" x14ac:dyDescent="0.35">
      <c r="B13" s="215" t="s">
        <v>96</v>
      </c>
      <c r="C13" s="198">
        <v>414873</v>
      </c>
      <c r="D13" s="198">
        <v>971541</v>
      </c>
      <c r="E13" s="198">
        <v>17519</v>
      </c>
      <c r="F13" s="198">
        <v>0</v>
      </c>
      <c r="G13" s="198">
        <v>5574</v>
      </c>
      <c r="H13" s="198">
        <v>36137</v>
      </c>
      <c r="I13" s="198">
        <v>179949</v>
      </c>
      <c r="J13" s="198">
        <v>786027</v>
      </c>
      <c r="K13" s="198">
        <v>9775738</v>
      </c>
      <c r="L13" s="147" t="str">
        <f t="shared" si="0"/>
        <v>Underwriting Provisions</v>
      </c>
      <c r="M13" s="78">
        <f t="shared" si="1"/>
        <v>9107604</v>
      </c>
      <c r="N13" s="78">
        <f>SUM('APPENDIX 20 ii'!H12,'APPENDIX 20 i'!H12,'APPENDIX 20 i'!J12)</f>
        <v>668134</v>
      </c>
      <c r="O13" s="78">
        <f>'APPENDIX  21 iv'!P13</f>
        <v>109852624</v>
      </c>
      <c r="P13" s="78">
        <f>'APPENDIX  21 iv'!O13</f>
        <v>17737783</v>
      </c>
      <c r="Q13" s="78">
        <f t="shared" si="2"/>
        <v>118960228</v>
      </c>
      <c r="R13" s="78">
        <f t="shared" si="3"/>
        <v>18405917</v>
      </c>
      <c r="S13" s="78">
        <f t="shared" si="4"/>
        <v>137366145</v>
      </c>
      <c r="V13" s="78">
        <f>'APPENDIX 20 ii'!H12+'APPENDIX 20 i'!H12+'APPENDIX 20 i'!J12</f>
        <v>668134</v>
      </c>
      <c r="W13" s="78">
        <f t="shared" si="5"/>
        <v>9107604</v>
      </c>
      <c r="X13" s="66"/>
    </row>
    <row r="14" spans="1:24" ht="30.75" customHeight="1" x14ac:dyDescent="0.35">
      <c r="B14" s="218" t="s">
        <v>97</v>
      </c>
      <c r="C14" s="198">
        <v>10946282</v>
      </c>
      <c r="D14" s="198">
        <v>3921509</v>
      </c>
      <c r="E14" s="198">
        <v>1132260</v>
      </c>
      <c r="F14" s="198">
        <v>0</v>
      </c>
      <c r="G14" s="198">
        <v>23587852</v>
      </c>
      <c r="H14" s="198">
        <v>3933990</v>
      </c>
      <c r="I14" s="198">
        <v>379202</v>
      </c>
      <c r="J14" s="198">
        <v>10154361</v>
      </c>
      <c r="K14" s="198">
        <v>466635706</v>
      </c>
      <c r="L14" s="147" t="str">
        <f t="shared" si="0"/>
        <v>Actuarial Contract Liabilities</v>
      </c>
      <c r="M14" s="78">
        <f t="shared" si="1"/>
        <v>463489932</v>
      </c>
      <c r="N14" s="78">
        <f>SUM('APPENDIX 20 ii'!H13,'APPENDIX 20 i'!H13,'APPENDIX 20 i'!J13)</f>
        <v>3145774</v>
      </c>
      <c r="O14" s="78">
        <f>'APPENDIX  21 iv'!P14</f>
        <v>0</v>
      </c>
      <c r="P14" s="78">
        <f>'APPENDIX  21 iv'!O14</f>
        <v>0</v>
      </c>
      <c r="Q14" s="78">
        <f t="shared" si="2"/>
        <v>463489932</v>
      </c>
      <c r="R14" s="78">
        <f t="shared" si="3"/>
        <v>3145774</v>
      </c>
      <c r="S14" s="78">
        <f t="shared" si="4"/>
        <v>466635706</v>
      </c>
      <c r="V14" s="78">
        <f>'APPENDIX 20 ii'!H13+'APPENDIX 20 i'!H13+'APPENDIX 20 i'!J13</f>
        <v>3145774</v>
      </c>
      <c r="W14" s="78">
        <f t="shared" si="5"/>
        <v>463489932</v>
      </c>
      <c r="X14" s="66"/>
    </row>
    <row r="15" spans="1:24" ht="30.75" customHeight="1" x14ac:dyDescent="0.35">
      <c r="B15" s="218" t="s">
        <v>98</v>
      </c>
      <c r="C15" s="198">
        <v>0</v>
      </c>
      <c r="D15" s="198">
        <v>0</v>
      </c>
      <c r="E15" s="198">
        <v>0</v>
      </c>
      <c r="F15" s="198">
        <v>0</v>
      </c>
      <c r="G15" s="198">
        <v>457083</v>
      </c>
      <c r="H15" s="198">
        <v>0</v>
      </c>
      <c r="I15" s="198">
        <v>0</v>
      </c>
      <c r="J15" s="198">
        <v>88668</v>
      </c>
      <c r="K15" s="198">
        <v>9260240</v>
      </c>
      <c r="L15" s="147" t="str">
        <f t="shared" si="0"/>
        <v>LongTerm Liabilities</v>
      </c>
      <c r="M15" s="78">
        <f t="shared" si="1"/>
        <v>8998589</v>
      </c>
      <c r="N15" s="78">
        <f>SUM('APPENDIX 20 ii'!H14,'APPENDIX 20 i'!H14,'APPENDIX 20 i'!J14)</f>
        <v>261651</v>
      </c>
      <c r="O15" s="78">
        <f>'APPENDIX  21 iv'!P15</f>
        <v>2139219</v>
      </c>
      <c r="P15" s="78">
        <f>'APPENDIX  21 iv'!O15</f>
        <v>113775</v>
      </c>
      <c r="Q15" s="78">
        <f t="shared" si="2"/>
        <v>11137808</v>
      </c>
      <c r="R15" s="78">
        <f t="shared" si="3"/>
        <v>375426</v>
      </c>
      <c r="S15" s="78">
        <f t="shared" si="4"/>
        <v>11513234</v>
      </c>
      <c r="V15" s="78">
        <f>'APPENDIX 20 ii'!H14+'APPENDIX 20 i'!H14+'APPENDIX 20 i'!J14</f>
        <v>261651</v>
      </c>
      <c r="W15" s="78">
        <f t="shared" si="5"/>
        <v>8998589</v>
      </c>
      <c r="X15" s="66"/>
    </row>
    <row r="16" spans="1:24" ht="30.75" customHeight="1" x14ac:dyDescent="0.35">
      <c r="B16" s="218" t="s">
        <v>99</v>
      </c>
      <c r="C16" s="198">
        <v>1152477</v>
      </c>
      <c r="D16" s="198">
        <v>417367</v>
      </c>
      <c r="E16" s="198">
        <v>210639</v>
      </c>
      <c r="F16" s="198">
        <v>0</v>
      </c>
      <c r="G16" s="198">
        <v>1578670</v>
      </c>
      <c r="H16" s="198">
        <v>104807</v>
      </c>
      <c r="I16" s="198">
        <v>106594</v>
      </c>
      <c r="J16" s="198">
        <v>747064</v>
      </c>
      <c r="K16" s="198">
        <v>17037646</v>
      </c>
      <c r="L16" s="147" t="str">
        <f t="shared" si="0"/>
        <v>Current Liabilities</v>
      </c>
      <c r="M16" s="78">
        <f t="shared" si="1"/>
        <v>14015081</v>
      </c>
      <c r="N16" s="78">
        <f>SUM('APPENDIX 20 ii'!H15,'APPENDIX 20 i'!H15,'APPENDIX 20 i'!J15)</f>
        <v>3022565</v>
      </c>
      <c r="O16" s="78">
        <f>'APPENDIX  21 iv'!P16</f>
        <v>29265627</v>
      </c>
      <c r="P16" s="78">
        <f>'APPENDIX  21 iv'!O16</f>
        <v>2649246</v>
      </c>
      <c r="Q16" s="78">
        <f t="shared" si="2"/>
        <v>43280708</v>
      </c>
      <c r="R16" s="78">
        <f t="shared" si="3"/>
        <v>5671811</v>
      </c>
      <c r="S16" s="78">
        <f t="shared" si="4"/>
        <v>48952519</v>
      </c>
      <c r="V16" s="78">
        <f>'APPENDIX 20 ii'!H15+'APPENDIX 20 i'!H15+'APPENDIX 20 i'!J15</f>
        <v>3022565</v>
      </c>
      <c r="W16" s="78">
        <f t="shared" si="5"/>
        <v>14015081</v>
      </c>
      <c r="X16" s="66"/>
    </row>
    <row r="17" spans="2:24" ht="30.75" customHeight="1" x14ac:dyDescent="0.35">
      <c r="B17" s="219" t="s">
        <v>100</v>
      </c>
      <c r="C17" s="200">
        <v>13879251</v>
      </c>
      <c r="D17" s="200">
        <v>6044708</v>
      </c>
      <c r="E17" s="200">
        <v>2421246</v>
      </c>
      <c r="F17" s="200">
        <v>0</v>
      </c>
      <c r="G17" s="200">
        <v>27881710</v>
      </c>
      <c r="H17" s="200">
        <v>3392274</v>
      </c>
      <c r="I17" s="200">
        <v>800433</v>
      </c>
      <c r="J17" s="200">
        <v>15833356</v>
      </c>
      <c r="K17" s="200">
        <v>565239125</v>
      </c>
      <c r="L17" s="147"/>
      <c r="M17" s="78">
        <f t="shared" si="1"/>
        <v>549439185</v>
      </c>
      <c r="N17" s="78">
        <f>SUM('APPENDIX 20 ii'!H16,'APPENDIX 20 i'!H16,'APPENDIX 20 i'!J16)</f>
        <v>15799940</v>
      </c>
      <c r="O17" s="78">
        <f>'APPENDIX  21 iv'!P17</f>
        <v>213164759</v>
      </c>
      <c r="P17" s="78">
        <f>'APPENDIX  21 iv'!O17</f>
        <v>57707532</v>
      </c>
      <c r="Q17" s="78">
        <f t="shared" si="2"/>
        <v>762603944</v>
      </c>
      <c r="R17" s="78">
        <f t="shared" si="3"/>
        <v>73507472</v>
      </c>
      <c r="S17" s="78">
        <f>Q17+R17</f>
        <v>836111416</v>
      </c>
      <c r="V17" s="78">
        <f>'APPENDIX 20 ii'!H16+'APPENDIX 20 i'!H16+'APPENDIX 20 i'!J16</f>
        <v>15799940</v>
      </c>
      <c r="W17" s="78">
        <f t="shared" si="5"/>
        <v>549439185</v>
      </c>
      <c r="X17" s="66"/>
    </row>
    <row r="18" spans="2:24" ht="30.75" customHeight="1" x14ac:dyDescent="0.35">
      <c r="B18" s="221" t="s">
        <v>101</v>
      </c>
      <c r="C18" s="198">
        <v>0</v>
      </c>
      <c r="D18" s="198">
        <v>0</v>
      </c>
      <c r="E18" s="198">
        <v>0</v>
      </c>
      <c r="F18" s="198">
        <v>0</v>
      </c>
      <c r="G18" s="198">
        <v>0</v>
      </c>
      <c r="H18" s="198">
        <v>318289</v>
      </c>
      <c r="I18" s="198">
        <v>0</v>
      </c>
      <c r="J18" s="198">
        <v>0</v>
      </c>
      <c r="K18" s="198">
        <v>2110071</v>
      </c>
      <c r="L18" s="115" t="s">
        <v>101</v>
      </c>
      <c r="M18" s="78">
        <f t="shared" si="1"/>
        <v>2110071</v>
      </c>
      <c r="N18" s="78">
        <f>SUM('APPENDIX 20 ii'!H17,'APPENDIX 20 i'!H17,'APPENDIX 20 i'!J17)</f>
        <v>0</v>
      </c>
      <c r="O18" s="78">
        <f>'APPENDIX  21 iv'!P18</f>
        <v>5014059</v>
      </c>
      <c r="P18" s="78">
        <f>'APPENDIX  21 iv'!O18</f>
        <v>450546</v>
      </c>
      <c r="Q18" s="78">
        <f t="shared" si="2"/>
        <v>7124130</v>
      </c>
      <c r="R18" s="78">
        <f t="shared" si="3"/>
        <v>450546</v>
      </c>
      <c r="S18" s="117">
        <f t="shared" si="4"/>
        <v>7574676</v>
      </c>
      <c r="T18" s="6" t="s">
        <v>101</v>
      </c>
      <c r="V18" s="78">
        <f>'APPENDIX 20 ii'!H17+'APPENDIX 20 i'!H17+'APPENDIX 20 i'!J17</f>
        <v>0</v>
      </c>
      <c r="W18" s="78">
        <f t="shared" si="5"/>
        <v>2110071</v>
      </c>
      <c r="X18" s="66"/>
    </row>
    <row r="19" spans="2:24" ht="30.75" customHeight="1" x14ac:dyDescent="0.35">
      <c r="B19" s="218" t="s">
        <v>102</v>
      </c>
      <c r="C19" s="198">
        <v>2143170</v>
      </c>
      <c r="D19" s="198">
        <v>1512000</v>
      </c>
      <c r="E19" s="198">
        <v>0</v>
      </c>
      <c r="F19" s="198">
        <v>0</v>
      </c>
      <c r="G19" s="198">
        <v>2877000</v>
      </c>
      <c r="H19" s="198">
        <v>1434500</v>
      </c>
      <c r="I19" s="198">
        <v>317698</v>
      </c>
      <c r="J19" s="198">
        <v>815000</v>
      </c>
      <c r="K19" s="198">
        <v>47899666</v>
      </c>
      <c r="L19" s="115" t="s">
        <v>102</v>
      </c>
      <c r="M19" s="78">
        <f t="shared" si="1"/>
        <v>46163542</v>
      </c>
      <c r="N19" s="78">
        <f>SUM('APPENDIX 20 ii'!H18,'APPENDIX 20 i'!H18,'APPENDIX 20 i'!J18)</f>
        <v>1736124</v>
      </c>
      <c r="O19" s="78">
        <f>'APPENDIX  21 iv'!P19</f>
        <v>27275803</v>
      </c>
      <c r="P19" s="78">
        <f>'APPENDIX  21 iv'!O19</f>
        <v>11288139</v>
      </c>
      <c r="Q19" s="78">
        <f t="shared" si="2"/>
        <v>73439345</v>
      </c>
      <c r="R19" s="78">
        <f t="shared" si="3"/>
        <v>13024263</v>
      </c>
      <c r="S19" s="78">
        <f t="shared" si="4"/>
        <v>86463608</v>
      </c>
      <c r="T19" s="6" t="s">
        <v>102</v>
      </c>
      <c r="V19" s="78">
        <f>'APPENDIX 20 ii'!H18+'APPENDIX 20 i'!H18+'APPENDIX 20 i'!J18</f>
        <v>1736124</v>
      </c>
      <c r="W19" s="78">
        <f t="shared" si="5"/>
        <v>46163542</v>
      </c>
      <c r="X19" s="66"/>
    </row>
    <row r="20" spans="2:24" ht="30.75" customHeight="1" x14ac:dyDescent="0.35">
      <c r="B20" s="218" t="s">
        <v>103</v>
      </c>
      <c r="C20" s="198">
        <v>58081</v>
      </c>
      <c r="D20" s="198">
        <v>26471</v>
      </c>
      <c r="E20" s="198">
        <v>40802</v>
      </c>
      <c r="F20" s="198">
        <v>0</v>
      </c>
      <c r="G20" s="198">
        <v>147396</v>
      </c>
      <c r="H20" s="198">
        <v>13920</v>
      </c>
      <c r="I20" s="198">
        <v>14937</v>
      </c>
      <c r="J20" s="198">
        <v>23439</v>
      </c>
      <c r="K20" s="198">
        <v>802775</v>
      </c>
      <c r="L20" s="115" t="s">
        <v>103</v>
      </c>
      <c r="M20" s="78">
        <f t="shared" si="1"/>
        <v>802775</v>
      </c>
      <c r="N20" s="78">
        <f>SUM('APPENDIX 20 ii'!H19,'APPENDIX 20 i'!H19,'APPENDIX 20 i'!J19)</f>
        <v>0</v>
      </c>
      <c r="O20" s="78">
        <f>'APPENDIX  21 iv'!P20</f>
        <v>1948127</v>
      </c>
      <c r="P20" s="78">
        <f>'APPENDIX  21 iv'!O20</f>
        <v>74181</v>
      </c>
      <c r="Q20" s="78">
        <f t="shared" si="2"/>
        <v>2750902</v>
      </c>
      <c r="R20" s="78">
        <f t="shared" si="3"/>
        <v>74181</v>
      </c>
      <c r="S20" s="117">
        <f t="shared" si="4"/>
        <v>2825083</v>
      </c>
      <c r="T20" s="6" t="s">
        <v>103</v>
      </c>
      <c r="V20" s="78">
        <f>'APPENDIX 20 ii'!H19+'APPENDIX 20 i'!H19+'APPENDIX 20 i'!J19</f>
        <v>0</v>
      </c>
      <c r="W20" s="78">
        <f t="shared" si="5"/>
        <v>802775</v>
      </c>
      <c r="X20" s="66"/>
    </row>
    <row r="21" spans="2:24" ht="30.75" customHeight="1" x14ac:dyDescent="0.35">
      <c r="B21" s="218" t="s">
        <v>104</v>
      </c>
      <c r="C21" s="198">
        <v>7331965</v>
      </c>
      <c r="D21" s="198">
        <v>853353</v>
      </c>
      <c r="E21" s="198">
        <v>1828599</v>
      </c>
      <c r="F21" s="198">
        <v>0</v>
      </c>
      <c r="G21" s="198">
        <v>22168712</v>
      </c>
      <c r="H21" s="198">
        <v>234000</v>
      </c>
      <c r="I21" s="198">
        <v>88803</v>
      </c>
      <c r="J21" s="198">
        <v>9490821</v>
      </c>
      <c r="K21" s="198">
        <v>394629177</v>
      </c>
      <c r="L21" s="115" t="s">
        <v>104</v>
      </c>
      <c r="M21" s="78">
        <f t="shared" si="1"/>
        <v>388745749</v>
      </c>
      <c r="N21" s="78">
        <f>SUM('APPENDIX 20 ii'!H20,'APPENDIX 20 i'!H20,'APPENDIX 20 i'!J20)</f>
        <v>5883428</v>
      </c>
      <c r="O21" s="78">
        <f>'APPENDIX  21 iv'!P21</f>
        <v>78896545</v>
      </c>
      <c r="P21" s="78">
        <f>'APPENDIX  21 iv'!O21</f>
        <v>20088329</v>
      </c>
      <c r="Q21" s="78">
        <f t="shared" si="2"/>
        <v>467642294</v>
      </c>
      <c r="R21" s="78">
        <f t="shared" si="3"/>
        <v>25971757</v>
      </c>
      <c r="S21" s="78">
        <f t="shared" si="4"/>
        <v>493614051</v>
      </c>
      <c r="T21" s="6" t="s">
        <v>104</v>
      </c>
      <c r="V21" s="78">
        <f>'APPENDIX 20 ii'!H20+'APPENDIX 20 i'!H20+'APPENDIX 20 i'!J20</f>
        <v>5883428</v>
      </c>
      <c r="W21" s="78">
        <f t="shared" si="5"/>
        <v>388745749</v>
      </c>
      <c r="X21" s="66"/>
    </row>
    <row r="22" spans="2:24" ht="30.75" customHeight="1" x14ac:dyDescent="0.35">
      <c r="B22" s="218" t="s">
        <v>105</v>
      </c>
      <c r="C22" s="198">
        <v>7456</v>
      </c>
      <c r="D22" s="198">
        <v>0</v>
      </c>
      <c r="E22" s="198">
        <v>0</v>
      </c>
      <c r="F22" s="198">
        <v>0</v>
      </c>
      <c r="G22" s="198">
        <v>39443</v>
      </c>
      <c r="H22" s="198">
        <v>0</v>
      </c>
      <c r="I22" s="198">
        <v>0</v>
      </c>
      <c r="J22" s="198">
        <v>0</v>
      </c>
      <c r="K22" s="198">
        <v>892652</v>
      </c>
      <c r="L22" s="115" t="s">
        <v>105</v>
      </c>
      <c r="M22" s="78">
        <f t="shared" si="1"/>
        <v>892652</v>
      </c>
      <c r="N22" s="78">
        <f>SUM('APPENDIX 20 ii'!H21,'APPENDIX 20 i'!H21,'APPENDIX 20 i'!J21)</f>
        <v>0</v>
      </c>
      <c r="O22" s="78">
        <f>'APPENDIX  21 iv'!P22</f>
        <v>1100549</v>
      </c>
      <c r="P22" s="78">
        <f>'APPENDIX  21 iv'!O22</f>
        <v>0</v>
      </c>
      <c r="Q22" s="78">
        <f t="shared" si="2"/>
        <v>1993201</v>
      </c>
      <c r="R22" s="78">
        <f t="shared" si="3"/>
        <v>0</v>
      </c>
      <c r="S22" s="78">
        <f t="shared" si="4"/>
        <v>1993201</v>
      </c>
      <c r="T22" s="6" t="s">
        <v>105</v>
      </c>
      <c r="V22" s="78">
        <f>'APPENDIX 20 ii'!H21+'APPENDIX 20 i'!H21+'APPENDIX 20 i'!J21</f>
        <v>0</v>
      </c>
      <c r="W22" s="78">
        <f t="shared" si="5"/>
        <v>892652</v>
      </c>
      <c r="X22" s="66"/>
    </row>
    <row r="23" spans="2:24" ht="30.75" customHeight="1" x14ac:dyDescent="0.35">
      <c r="B23" s="218" t="s">
        <v>106</v>
      </c>
      <c r="C23" s="198">
        <v>0</v>
      </c>
      <c r="D23" s="198">
        <v>0</v>
      </c>
      <c r="E23" s="198">
        <v>0</v>
      </c>
      <c r="F23" s="198">
        <v>0</v>
      </c>
      <c r="G23" s="198">
        <v>0</v>
      </c>
      <c r="H23" s="198">
        <v>0</v>
      </c>
      <c r="I23" s="198">
        <v>0</v>
      </c>
      <c r="J23" s="198">
        <v>2592447</v>
      </c>
      <c r="K23" s="198">
        <v>6662281</v>
      </c>
      <c r="L23" s="115" t="s">
        <v>106</v>
      </c>
      <c r="M23" s="78">
        <f t="shared" si="1"/>
        <v>6662281</v>
      </c>
      <c r="N23" s="78">
        <f>SUM('APPENDIX 20 ii'!H22,'APPENDIX 20 i'!H22,'APPENDIX 20 i'!J22)</f>
        <v>0</v>
      </c>
      <c r="O23" s="78">
        <f>'APPENDIX  21 iv'!P23</f>
        <v>5769521</v>
      </c>
      <c r="P23" s="78">
        <f>'APPENDIX  21 iv'!O23</f>
        <v>8733900</v>
      </c>
      <c r="Q23" s="78">
        <f t="shared" si="2"/>
        <v>12431802</v>
      </c>
      <c r="R23" s="78">
        <f t="shared" si="3"/>
        <v>8733900</v>
      </c>
      <c r="S23" s="78">
        <f t="shared" si="4"/>
        <v>21165702</v>
      </c>
      <c r="T23" s="6" t="s">
        <v>106</v>
      </c>
      <c r="V23" s="78">
        <f>'APPENDIX 20 ii'!H22+'APPENDIX 20 i'!H22+'APPENDIX 20 i'!J22</f>
        <v>0</v>
      </c>
      <c r="W23" s="78">
        <f t="shared" si="5"/>
        <v>6662281</v>
      </c>
      <c r="X23" s="66"/>
    </row>
    <row r="24" spans="2:24" ht="30.75" customHeight="1" x14ac:dyDescent="0.35">
      <c r="B24" s="218" t="s">
        <v>107</v>
      </c>
      <c r="C24" s="198">
        <v>0</v>
      </c>
      <c r="D24" s="198">
        <v>3200</v>
      </c>
      <c r="E24" s="198">
        <v>0</v>
      </c>
      <c r="F24" s="198">
        <v>0</v>
      </c>
      <c r="G24" s="198">
        <v>0</v>
      </c>
      <c r="H24" s="198">
        <v>0</v>
      </c>
      <c r="I24" s="198">
        <v>0</v>
      </c>
      <c r="J24" s="198">
        <v>0</v>
      </c>
      <c r="K24" s="198">
        <v>284000</v>
      </c>
      <c r="L24" s="115" t="s">
        <v>107</v>
      </c>
      <c r="M24" s="78">
        <f t="shared" si="1"/>
        <v>262629</v>
      </c>
      <c r="N24" s="78">
        <f>SUM('APPENDIX 20 ii'!H23,'APPENDIX 20 i'!H23,'APPENDIX 20 i'!J23)</f>
        <v>21371</v>
      </c>
      <c r="O24" s="78">
        <f>'APPENDIX  21 iv'!P24</f>
        <v>51107</v>
      </c>
      <c r="P24" s="78">
        <f>'APPENDIX  21 iv'!O24</f>
        <v>68137</v>
      </c>
      <c r="Q24" s="78">
        <f t="shared" si="2"/>
        <v>313736</v>
      </c>
      <c r="R24" s="78">
        <f t="shared" si="3"/>
        <v>89508</v>
      </c>
      <c r="S24" s="78">
        <f t="shared" si="4"/>
        <v>403244</v>
      </c>
      <c r="T24" s="6" t="s">
        <v>107</v>
      </c>
      <c r="V24" s="78">
        <f>'APPENDIX 20 ii'!H23+'APPENDIX 20 i'!H23+'APPENDIX 20 i'!J23</f>
        <v>21371</v>
      </c>
      <c r="W24" s="78">
        <f t="shared" si="5"/>
        <v>262629</v>
      </c>
      <c r="X24" s="66"/>
    </row>
    <row r="25" spans="2:24" ht="30.75" customHeight="1" x14ac:dyDescent="0.35">
      <c r="B25" s="218" t="s">
        <v>108</v>
      </c>
      <c r="C25" s="198">
        <v>0</v>
      </c>
      <c r="D25" s="198">
        <v>0</v>
      </c>
      <c r="E25" s="198">
        <v>0</v>
      </c>
      <c r="F25" s="198">
        <v>0</v>
      </c>
      <c r="G25" s="198">
        <v>0</v>
      </c>
      <c r="H25" s="198">
        <v>0</v>
      </c>
      <c r="I25" s="198">
        <v>0</v>
      </c>
      <c r="J25" s="198">
        <v>0</v>
      </c>
      <c r="K25" s="198">
        <v>168294</v>
      </c>
      <c r="L25" s="115" t="s">
        <v>108</v>
      </c>
      <c r="M25" s="78">
        <f t="shared" si="1"/>
        <v>168294</v>
      </c>
      <c r="N25" s="78">
        <f>SUM('APPENDIX 20 ii'!H24,'APPENDIX 20 i'!H24,'APPENDIX 20 i'!J24)</f>
        <v>0</v>
      </c>
      <c r="O25" s="78">
        <f>'APPENDIX  21 iv'!P25</f>
        <v>0</v>
      </c>
      <c r="P25" s="78">
        <f>'APPENDIX  21 iv'!O25</f>
        <v>0</v>
      </c>
      <c r="Q25" s="78">
        <f t="shared" si="2"/>
        <v>168294</v>
      </c>
      <c r="R25" s="78">
        <f t="shared" si="3"/>
        <v>0</v>
      </c>
      <c r="S25" s="78">
        <f t="shared" si="4"/>
        <v>168294</v>
      </c>
      <c r="T25" s="6" t="s">
        <v>108</v>
      </c>
      <c r="V25" s="78">
        <f>'APPENDIX 20 ii'!H24+'APPENDIX 20 i'!H24+'APPENDIX 20 i'!J24</f>
        <v>0</v>
      </c>
      <c r="W25" s="78">
        <f t="shared" si="5"/>
        <v>168294</v>
      </c>
      <c r="X25" s="66"/>
    </row>
    <row r="26" spans="2:24" ht="30.75" customHeight="1" x14ac:dyDescent="0.35">
      <c r="B26" s="218" t="s">
        <v>109</v>
      </c>
      <c r="C26" s="198">
        <v>0</v>
      </c>
      <c r="D26" s="198">
        <v>0</v>
      </c>
      <c r="E26" s="198">
        <v>0</v>
      </c>
      <c r="F26" s="198">
        <v>0</v>
      </c>
      <c r="G26" s="198">
        <v>0</v>
      </c>
      <c r="H26" s="198">
        <v>0</v>
      </c>
      <c r="I26" s="198">
        <v>0</v>
      </c>
      <c r="J26" s="198">
        <v>0</v>
      </c>
      <c r="K26" s="198">
        <v>0</v>
      </c>
      <c r="L26" s="115" t="s">
        <v>109</v>
      </c>
      <c r="M26" s="78">
        <f t="shared" si="1"/>
        <v>0</v>
      </c>
      <c r="N26" s="78">
        <f>SUM('APPENDIX 20 ii'!H25,'APPENDIX 20 i'!H25,'APPENDIX 20 i'!J25)</f>
        <v>0</v>
      </c>
      <c r="O26" s="78">
        <f>'APPENDIX  21 iv'!P26</f>
        <v>0</v>
      </c>
      <c r="P26" s="78">
        <f>'APPENDIX  21 iv'!O26</f>
        <v>0</v>
      </c>
      <c r="Q26" s="78">
        <f t="shared" si="2"/>
        <v>0</v>
      </c>
      <c r="R26" s="78">
        <f t="shared" si="3"/>
        <v>0</v>
      </c>
      <c r="S26" s="78">
        <f t="shared" si="4"/>
        <v>0</v>
      </c>
      <c r="T26" s="6" t="s">
        <v>109</v>
      </c>
      <c r="V26" s="78">
        <f>'APPENDIX 20 ii'!H25+'APPENDIX 20 i'!H25+'APPENDIX 20 i'!J25</f>
        <v>0</v>
      </c>
      <c r="W26" s="78">
        <f t="shared" si="5"/>
        <v>0</v>
      </c>
      <c r="X26" s="66"/>
    </row>
    <row r="27" spans="2:24" ht="30.75" customHeight="1" x14ac:dyDescent="0.35">
      <c r="B27" s="218" t="s">
        <v>110</v>
      </c>
      <c r="C27" s="198">
        <v>790100</v>
      </c>
      <c r="D27" s="198">
        <v>57533</v>
      </c>
      <c r="E27" s="198">
        <v>0</v>
      </c>
      <c r="F27" s="198">
        <v>0</v>
      </c>
      <c r="G27" s="198">
        <v>159678</v>
      </c>
      <c r="H27" s="198">
        <v>0</v>
      </c>
      <c r="I27" s="198">
        <v>0</v>
      </c>
      <c r="J27" s="198">
        <v>264841</v>
      </c>
      <c r="K27" s="198">
        <v>28804281</v>
      </c>
      <c r="L27" s="115" t="s">
        <v>110</v>
      </c>
      <c r="M27" s="78">
        <f t="shared" si="1"/>
        <v>28563119</v>
      </c>
      <c r="N27" s="78">
        <f>SUM('APPENDIX 20 ii'!H26,'APPENDIX 20 i'!H26,'APPENDIX 20 i'!J26)</f>
        <v>241162</v>
      </c>
      <c r="O27" s="78">
        <f>'APPENDIX  21 iv'!P27</f>
        <v>5717033</v>
      </c>
      <c r="P27" s="78">
        <f>'APPENDIX  21 iv'!O27</f>
        <v>1050525</v>
      </c>
      <c r="Q27" s="78">
        <f t="shared" si="2"/>
        <v>34280152</v>
      </c>
      <c r="R27" s="78">
        <f t="shared" si="3"/>
        <v>1291687</v>
      </c>
      <c r="S27" s="78">
        <f t="shared" si="4"/>
        <v>35571839</v>
      </c>
      <c r="T27" s="6" t="s">
        <v>110</v>
      </c>
      <c r="V27" s="78">
        <f>'APPENDIX 20 ii'!H26+'APPENDIX 20 i'!H26+'APPENDIX 20 i'!J26</f>
        <v>241162</v>
      </c>
      <c r="W27" s="78">
        <f t="shared" si="5"/>
        <v>28563119</v>
      </c>
      <c r="X27" s="66"/>
    </row>
    <row r="28" spans="2:24" ht="30.75" customHeight="1" x14ac:dyDescent="0.35">
      <c r="B28" s="218" t="s">
        <v>111</v>
      </c>
      <c r="C28" s="198">
        <v>331255</v>
      </c>
      <c r="D28" s="198">
        <v>0</v>
      </c>
      <c r="E28" s="198">
        <v>0</v>
      </c>
      <c r="F28" s="198">
        <v>0</v>
      </c>
      <c r="G28" s="198">
        <v>0</v>
      </c>
      <c r="H28" s="198">
        <v>0</v>
      </c>
      <c r="I28" s="198">
        <v>0</v>
      </c>
      <c r="J28" s="198">
        <v>17267</v>
      </c>
      <c r="K28" s="198">
        <v>7808291</v>
      </c>
      <c r="L28" s="115" t="s">
        <v>111</v>
      </c>
      <c r="M28" s="78">
        <f t="shared" si="1"/>
        <v>7808291</v>
      </c>
      <c r="N28" s="78">
        <f>SUM('APPENDIX 20 ii'!H27,'APPENDIX 20 i'!H27,'APPENDIX 20 i'!J27)</f>
        <v>0</v>
      </c>
      <c r="O28" s="78">
        <f>'APPENDIX  21 iv'!P28</f>
        <v>3422472</v>
      </c>
      <c r="P28" s="78">
        <f>'APPENDIX  21 iv'!O28</f>
        <v>320495</v>
      </c>
      <c r="Q28" s="78">
        <f t="shared" si="2"/>
        <v>11230763</v>
      </c>
      <c r="R28" s="78">
        <f t="shared" si="3"/>
        <v>320495</v>
      </c>
      <c r="S28" s="78">
        <f t="shared" si="4"/>
        <v>11551258</v>
      </c>
      <c r="T28" s="6" t="s">
        <v>111</v>
      </c>
      <c r="V28" s="78">
        <f>'APPENDIX 20 ii'!H27+'APPENDIX 20 i'!H27+'APPENDIX 20 i'!J27</f>
        <v>0</v>
      </c>
      <c r="W28" s="78">
        <f t="shared" si="5"/>
        <v>7808291</v>
      </c>
      <c r="X28" s="66"/>
    </row>
    <row r="29" spans="2:24" ht="30.75" customHeight="1" x14ac:dyDescent="0.35">
      <c r="B29" s="218" t="s">
        <v>112</v>
      </c>
      <c r="C29" s="198">
        <v>0</v>
      </c>
      <c r="D29" s="198">
        <v>0</v>
      </c>
      <c r="E29" s="198">
        <v>0</v>
      </c>
      <c r="F29" s="198">
        <v>0</v>
      </c>
      <c r="G29" s="198">
        <v>0</v>
      </c>
      <c r="H29" s="198">
        <v>0</v>
      </c>
      <c r="I29" s="198">
        <v>0</v>
      </c>
      <c r="J29" s="198">
        <v>0</v>
      </c>
      <c r="K29" s="198">
        <v>1119</v>
      </c>
      <c r="L29" s="115" t="s">
        <v>112</v>
      </c>
      <c r="M29" s="78">
        <f t="shared" si="1"/>
        <v>1119</v>
      </c>
      <c r="N29" s="78">
        <f>SUM('APPENDIX 20 ii'!H28,'APPENDIX 20 i'!H28,'APPENDIX 20 i'!J28)</f>
        <v>0</v>
      </c>
      <c r="O29" s="78">
        <f>'APPENDIX  21 iv'!P29</f>
        <v>402</v>
      </c>
      <c r="P29" s="78">
        <f>'APPENDIX  21 iv'!O29</f>
        <v>81</v>
      </c>
      <c r="Q29" s="78">
        <f t="shared" si="2"/>
        <v>1521</v>
      </c>
      <c r="R29" s="78">
        <f t="shared" si="3"/>
        <v>81</v>
      </c>
      <c r="S29" s="78">
        <f t="shared" si="4"/>
        <v>1602</v>
      </c>
      <c r="T29" s="6" t="s">
        <v>112</v>
      </c>
      <c r="V29" s="78">
        <f>'APPENDIX 20 ii'!H28+'APPENDIX 20 i'!H28+'APPENDIX 20 i'!J28</f>
        <v>0</v>
      </c>
      <c r="W29" s="78">
        <f t="shared" si="5"/>
        <v>1119</v>
      </c>
      <c r="X29" s="66"/>
    </row>
    <row r="30" spans="2:24" ht="30.75" customHeight="1" x14ac:dyDescent="0.35">
      <c r="B30" s="218" t="s">
        <v>113</v>
      </c>
      <c r="C30" s="198">
        <v>0</v>
      </c>
      <c r="D30" s="198">
        <v>100000</v>
      </c>
      <c r="E30" s="198">
        <v>0</v>
      </c>
      <c r="F30" s="198">
        <v>0</v>
      </c>
      <c r="G30" s="198">
        <v>0</v>
      </c>
      <c r="H30" s="198">
        <v>0</v>
      </c>
      <c r="I30" s="198">
        <v>0</v>
      </c>
      <c r="J30" s="198">
        <v>0</v>
      </c>
      <c r="K30" s="198">
        <v>1137132</v>
      </c>
      <c r="L30" s="115" t="s">
        <v>113</v>
      </c>
      <c r="M30" s="78">
        <f t="shared" si="1"/>
        <v>1137132</v>
      </c>
      <c r="N30" s="78">
        <f>SUM('APPENDIX 20 ii'!H29,'APPENDIX 20 i'!H29,'APPENDIX 20 i'!J29)</f>
        <v>0</v>
      </c>
      <c r="O30" s="78">
        <f>'APPENDIX  21 iv'!P30</f>
        <v>0</v>
      </c>
      <c r="P30" s="78">
        <f>'APPENDIX  21 iv'!O30</f>
        <v>0</v>
      </c>
      <c r="Q30" s="78">
        <f t="shared" si="2"/>
        <v>1137132</v>
      </c>
      <c r="R30" s="78">
        <f t="shared" si="3"/>
        <v>0</v>
      </c>
      <c r="S30" s="78">
        <f t="shared" si="4"/>
        <v>1137132</v>
      </c>
      <c r="T30" s="6" t="s">
        <v>113</v>
      </c>
      <c r="V30" s="78">
        <f>'APPENDIX 20 ii'!H29+'APPENDIX 20 i'!H29+'APPENDIX 20 i'!J29</f>
        <v>0</v>
      </c>
      <c r="W30" s="78">
        <f t="shared" si="5"/>
        <v>1137132</v>
      </c>
      <c r="X30" s="66"/>
    </row>
    <row r="31" spans="2:24" ht="30.75" customHeight="1" x14ac:dyDescent="0.35">
      <c r="B31" s="218" t="s">
        <v>114</v>
      </c>
      <c r="C31" s="198">
        <v>112349</v>
      </c>
      <c r="D31" s="198">
        <v>217337</v>
      </c>
      <c r="E31" s="198">
        <v>37445</v>
      </c>
      <c r="F31" s="198">
        <v>0</v>
      </c>
      <c r="G31" s="198">
        <v>165999</v>
      </c>
      <c r="H31" s="198">
        <v>401</v>
      </c>
      <c r="I31" s="198">
        <v>2851</v>
      </c>
      <c r="J31" s="198">
        <v>38549</v>
      </c>
      <c r="K31" s="198">
        <v>7046261</v>
      </c>
      <c r="L31" s="115" t="s">
        <v>114</v>
      </c>
      <c r="M31" s="78">
        <f t="shared" si="1"/>
        <v>7046261</v>
      </c>
      <c r="N31" s="78">
        <f>SUM('APPENDIX 20 ii'!H30,'APPENDIX 20 i'!H30,'APPENDIX 20 i'!J30)</f>
        <v>0</v>
      </c>
      <c r="O31" s="78">
        <f>'APPENDIX  21 iv'!P31</f>
        <v>2000530</v>
      </c>
      <c r="P31" s="78">
        <f>'APPENDIX  21 iv'!O31</f>
        <v>12028</v>
      </c>
      <c r="Q31" s="78">
        <f t="shared" si="2"/>
        <v>9046791</v>
      </c>
      <c r="R31" s="78">
        <f t="shared" si="3"/>
        <v>12028</v>
      </c>
      <c r="S31" s="78">
        <f t="shared" si="4"/>
        <v>9058819</v>
      </c>
      <c r="T31" s="6" t="s">
        <v>114</v>
      </c>
      <c r="V31" s="78">
        <f>'APPENDIX 20 ii'!H30+'APPENDIX 20 i'!H30+'APPENDIX 20 i'!J30</f>
        <v>0</v>
      </c>
      <c r="W31" s="78">
        <f t="shared" si="5"/>
        <v>7046261</v>
      </c>
      <c r="X31" s="66"/>
    </row>
    <row r="32" spans="2:24" ht="30.75" customHeight="1" x14ac:dyDescent="0.35">
      <c r="B32" s="218" t="s">
        <v>115</v>
      </c>
      <c r="C32" s="198">
        <v>12476</v>
      </c>
      <c r="D32" s="198">
        <v>0</v>
      </c>
      <c r="E32" s="198">
        <v>0</v>
      </c>
      <c r="F32" s="198">
        <v>0</v>
      </c>
      <c r="G32" s="198">
        <v>80286</v>
      </c>
      <c r="H32" s="198">
        <v>0</v>
      </c>
      <c r="I32" s="198">
        <v>0</v>
      </c>
      <c r="J32" s="198">
        <v>51019</v>
      </c>
      <c r="K32" s="198">
        <v>2505842</v>
      </c>
      <c r="L32" s="115" t="s">
        <v>115</v>
      </c>
      <c r="M32" s="78">
        <f t="shared" si="1"/>
        <v>2505842</v>
      </c>
      <c r="N32" s="78">
        <f>SUM('APPENDIX 20 ii'!H31,'APPENDIX 20 i'!H31,'APPENDIX 20 i'!J31)</f>
        <v>0</v>
      </c>
      <c r="O32" s="78">
        <f>'APPENDIX  21 iv'!P32</f>
        <v>654299</v>
      </c>
      <c r="P32" s="78">
        <f>'APPENDIX  21 iv'!O32</f>
        <v>773663</v>
      </c>
      <c r="Q32" s="78">
        <f t="shared" si="2"/>
        <v>3160141</v>
      </c>
      <c r="R32" s="78">
        <f t="shared" si="3"/>
        <v>773663</v>
      </c>
      <c r="S32" s="78">
        <f t="shared" si="4"/>
        <v>3933804</v>
      </c>
      <c r="T32" s="6" t="s">
        <v>115</v>
      </c>
      <c r="V32" s="78">
        <f>'APPENDIX 20 ii'!H31+'APPENDIX 20 i'!H31+'APPENDIX 20 i'!J31</f>
        <v>0</v>
      </c>
      <c r="W32" s="78">
        <f t="shared" si="5"/>
        <v>2505842</v>
      </c>
      <c r="X32" s="66"/>
    </row>
    <row r="33" spans="2:24" ht="30.75" customHeight="1" x14ac:dyDescent="0.35">
      <c r="B33" s="218" t="s">
        <v>116</v>
      </c>
      <c r="C33" s="198">
        <v>2030815</v>
      </c>
      <c r="D33" s="198">
        <v>389129</v>
      </c>
      <c r="E33" s="198">
        <v>238860</v>
      </c>
      <c r="F33" s="198">
        <v>0</v>
      </c>
      <c r="G33" s="198">
        <v>1154958</v>
      </c>
      <c r="H33" s="198">
        <v>639372</v>
      </c>
      <c r="I33" s="198">
        <v>144227</v>
      </c>
      <c r="J33" s="198">
        <v>988812</v>
      </c>
      <c r="K33" s="198">
        <v>26211459</v>
      </c>
      <c r="L33" s="115" t="s">
        <v>116</v>
      </c>
      <c r="M33" s="78">
        <f t="shared" si="1"/>
        <v>20205617</v>
      </c>
      <c r="N33" s="78">
        <f>SUM('APPENDIX 20 ii'!H32,'APPENDIX 20 i'!H32,'APPENDIX 20 i'!J32)</f>
        <v>6005842</v>
      </c>
      <c r="O33" s="78">
        <f>'APPENDIX  21 iv'!P33</f>
        <v>20308814</v>
      </c>
      <c r="P33" s="78">
        <f>'APPENDIX  21 iv'!O33</f>
        <v>4267385</v>
      </c>
      <c r="Q33" s="78">
        <f t="shared" si="2"/>
        <v>40514431</v>
      </c>
      <c r="R33" s="78">
        <f t="shared" si="3"/>
        <v>10273227</v>
      </c>
      <c r="S33" s="78">
        <f t="shared" si="4"/>
        <v>50787658</v>
      </c>
      <c r="T33" s="6" t="s">
        <v>116</v>
      </c>
      <c r="V33" s="78">
        <f>'APPENDIX 20 ii'!H32+'APPENDIX 20 i'!H32+'APPENDIX 20 i'!J32</f>
        <v>6005842</v>
      </c>
      <c r="W33" s="78">
        <f t="shared" si="5"/>
        <v>20205617</v>
      </c>
      <c r="X33" s="66"/>
    </row>
    <row r="34" spans="2:24" ht="30.75" customHeight="1" x14ac:dyDescent="0.35">
      <c r="B34" s="218" t="s">
        <v>117</v>
      </c>
      <c r="C34" s="198">
        <v>404960</v>
      </c>
      <c r="D34" s="198">
        <v>23711</v>
      </c>
      <c r="E34" s="198">
        <v>30422</v>
      </c>
      <c r="F34" s="198">
        <v>0</v>
      </c>
      <c r="G34" s="198">
        <v>597348</v>
      </c>
      <c r="H34" s="198">
        <v>6894</v>
      </c>
      <c r="I34" s="198">
        <v>472</v>
      </c>
      <c r="J34" s="198">
        <v>942461</v>
      </c>
      <c r="K34" s="198">
        <v>3655362</v>
      </c>
      <c r="L34" s="115" t="s">
        <v>117</v>
      </c>
      <c r="M34" s="78">
        <f t="shared" si="1"/>
        <v>3333076</v>
      </c>
      <c r="N34" s="78">
        <f>SUM('APPENDIX 20 ii'!H33,'APPENDIX 20 i'!H33,'APPENDIX 20 i'!J33)</f>
        <v>322286</v>
      </c>
      <c r="O34" s="78">
        <f>'APPENDIX  21 iv'!P34</f>
        <v>5301775</v>
      </c>
      <c r="P34" s="78">
        <f>'APPENDIX  21 iv'!O34</f>
        <v>1047335</v>
      </c>
      <c r="Q34" s="78">
        <f t="shared" si="2"/>
        <v>8634851</v>
      </c>
      <c r="R34" s="78">
        <f t="shared" si="3"/>
        <v>1369621</v>
      </c>
      <c r="S34" s="117">
        <f t="shared" si="4"/>
        <v>10004472</v>
      </c>
      <c r="T34" s="6" t="s">
        <v>117</v>
      </c>
      <c r="V34" s="78">
        <f>'APPENDIX 20 ii'!H33+'APPENDIX 20 i'!H33+'APPENDIX 20 i'!J33</f>
        <v>322286</v>
      </c>
      <c r="W34" s="78">
        <f t="shared" si="5"/>
        <v>3333076</v>
      </c>
      <c r="X34" s="66"/>
    </row>
    <row r="35" spans="2:24" ht="30.75" customHeight="1" x14ac:dyDescent="0.35">
      <c r="B35" s="218" t="s">
        <v>118</v>
      </c>
      <c r="C35" s="198">
        <v>137280</v>
      </c>
      <c r="D35" s="198">
        <v>2582389</v>
      </c>
      <c r="E35" s="198">
        <v>118589</v>
      </c>
      <c r="F35" s="198">
        <v>0</v>
      </c>
      <c r="G35" s="198">
        <v>206607</v>
      </c>
      <c r="H35" s="198">
        <v>41497</v>
      </c>
      <c r="I35" s="198">
        <v>183132</v>
      </c>
      <c r="J35" s="198">
        <v>491148</v>
      </c>
      <c r="K35" s="198">
        <v>10607975</v>
      </c>
      <c r="L35" s="115" t="s">
        <v>118</v>
      </c>
      <c r="M35" s="78">
        <f t="shared" si="1"/>
        <v>9840846</v>
      </c>
      <c r="N35" s="78">
        <f>SUM('APPENDIX 20 ii'!H34,'APPENDIX 20 i'!H34,'APPENDIX 20 i'!J34)</f>
        <v>767129</v>
      </c>
      <c r="O35" s="78">
        <f>'APPENDIX  21 iv'!P35</f>
        <v>30013987</v>
      </c>
      <c r="P35" s="78">
        <f>'APPENDIX  21 iv'!O35</f>
        <v>4621551</v>
      </c>
      <c r="Q35" s="78">
        <f t="shared" si="2"/>
        <v>39854833</v>
      </c>
      <c r="R35" s="78">
        <f t="shared" si="3"/>
        <v>5388680</v>
      </c>
      <c r="S35" s="117">
        <f>Q35+R35</f>
        <v>45243513</v>
      </c>
      <c r="T35" s="6" t="s">
        <v>118</v>
      </c>
      <c r="V35" s="78">
        <f>'APPENDIX 20 ii'!H34+'APPENDIX 20 i'!H34+'APPENDIX 20 i'!J34</f>
        <v>767129</v>
      </c>
      <c r="W35" s="78">
        <f t="shared" si="5"/>
        <v>9840846</v>
      </c>
      <c r="X35" s="66"/>
    </row>
    <row r="36" spans="2:24" ht="30.75" customHeight="1" x14ac:dyDescent="0.35">
      <c r="B36" s="218" t="s">
        <v>119</v>
      </c>
      <c r="C36" s="198">
        <v>166916</v>
      </c>
      <c r="D36" s="198">
        <v>240717</v>
      </c>
      <c r="E36" s="198">
        <v>3255</v>
      </c>
      <c r="F36" s="198">
        <v>0</v>
      </c>
      <c r="G36" s="198">
        <v>0</v>
      </c>
      <c r="H36" s="198">
        <v>564898</v>
      </c>
      <c r="I36" s="198">
        <v>0</v>
      </c>
      <c r="J36" s="198">
        <v>27438</v>
      </c>
      <c r="K36" s="198">
        <v>5853183</v>
      </c>
      <c r="L36" s="115" t="s">
        <v>119</v>
      </c>
      <c r="M36" s="78">
        <f t="shared" si="1"/>
        <v>5467875</v>
      </c>
      <c r="N36" s="78">
        <f>SUM('APPENDIX 20 ii'!H35,'APPENDIX 20 i'!H35,'APPENDIX 20 i'!J35)</f>
        <v>385308</v>
      </c>
      <c r="O36" s="78">
        <f>'APPENDIX  21 iv'!P36</f>
        <v>5455755</v>
      </c>
      <c r="P36" s="78">
        <f>'APPENDIX  21 iv'!O36</f>
        <v>1546983</v>
      </c>
      <c r="Q36" s="78">
        <f t="shared" si="2"/>
        <v>10923630</v>
      </c>
      <c r="R36" s="78">
        <f t="shared" si="3"/>
        <v>1932291</v>
      </c>
      <c r="S36" s="117">
        <f t="shared" si="4"/>
        <v>12855921</v>
      </c>
      <c r="T36" s="6" t="s">
        <v>119</v>
      </c>
      <c r="V36" s="78">
        <f>'APPENDIX 20 ii'!H35+'APPENDIX 20 i'!H35+'APPENDIX 20 i'!J35</f>
        <v>385308</v>
      </c>
      <c r="W36" s="78">
        <f t="shared" si="5"/>
        <v>5467875</v>
      </c>
      <c r="X36" s="66"/>
    </row>
    <row r="37" spans="2:24" ht="30.75" customHeight="1" x14ac:dyDescent="0.35">
      <c r="B37" s="218" t="s">
        <v>120</v>
      </c>
      <c r="C37" s="198">
        <v>352428</v>
      </c>
      <c r="D37" s="198">
        <v>12464</v>
      </c>
      <c r="E37" s="198">
        <v>88802</v>
      </c>
      <c r="F37" s="198">
        <v>0</v>
      </c>
      <c r="G37" s="198">
        <v>153596</v>
      </c>
      <c r="H37" s="198">
        <v>138501</v>
      </c>
      <c r="I37" s="198">
        <v>47770</v>
      </c>
      <c r="J37" s="198">
        <v>90113</v>
      </c>
      <c r="K37" s="198">
        <v>16451669</v>
      </c>
      <c r="L37" s="115" t="s">
        <v>120</v>
      </c>
      <c r="M37" s="78">
        <f t="shared" si="1"/>
        <v>16344612</v>
      </c>
      <c r="N37" s="78">
        <f>SUM('APPENDIX 20 ii'!H36,'APPENDIX 20 i'!H36,'APPENDIX 20 i'!J36)</f>
        <v>107057</v>
      </c>
      <c r="O37" s="78">
        <f>'APPENDIX  21 iv'!P37</f>
        <v>12931401</v>
      </c>
      <c r="P37" s="78">
        <f>'APPENDIX  21 iv'!O37</f>
        <v>1964416</v>
      </c>
      <c r="Q37" s="78">
        <f t="shared" si="2"/>
        <v>29276013</v>
      </c>
      <c r="R37" s="78">
        <f t="shared" si="3"/>
        <v>2071473</v>
      </c>
      <c r="S37" s="117">
        <f t="shared" si="4"/>
        <v>31347486</v>
      </c>
      <c r="T37" s="6" t="s">
        <v>120</v>
      </c>
      <c r="V37" s="78">
        <f>'APPENDIX 20 ii'!H36+'APPENDIX 20 i'!H36+'APPENDIX 20 i'!J36</f>
        <v>107057</v>
      </c>
      <c r="W37" s="78">
        <f t="shared" si="5"/>
        <v>16344612</v>
      </c>
      <c r="X37" s="66"/>
    </row>
    <row r="38" spans="2:24" ht="30.75" customHeight="1" x14ac:dyDescent="0.35">
      <c r="B38" s="218" t="s">
        <v>121</v>
      </c>
      <c r="C38" s="198">
        <v>0</v>
      </c>
      <c r="D38" s="198">
        <v>26404</v>
      </c>
      <c r="E38" s="198">
        <v>34471</v>
      </c>
      <c r="F38" s="198">
        <v>0</v>
      </c>
      <c r="G38" s="198">
        <v>130686</v>
      </c>
      <c r="H38" s="198">
        <v>0</v>
      </c>
      <c r="I38" s="198">
        <v>543</v>
      </c>
      <c r="J38" s="198">
        <v>0</v>
      </c>
      <c r="K38" s="198">
        <v>1707636</v>
      </c>
      <c r="L38" s="115" t="s">
        <v>121</v>
      </c>
      <c r="M38" s="78">
        <f t="shared" si="1"/>
        <v>1377403</v>
      </c>
      <c r="N38" s="78">
        <f>SUM('APPENDIX 20 ii'!H37,'APPENDIX 20 i'!H37,'APPENDIX 20 i'!J37)</f>
        <v>330233</v>
      </c>
      <c r="O38" s="78">
        <f>'APPENDIX  21 iv'!P38</f>
        <v>7302578</v>
      </c>
      <c r="P38" s="78">
        <f>'APPENDIX  21 iv'!O38</f>
        <v>1399841</v>
      </c>
      <c r="Q38" s="78">
        <f t="shared" si="2"/>
        <v>8679981</v>
      </c>
      <c r="R38" s="78">
        <f t="shared" si="3"/>
        <v>1730074</v>
      </c>
      <c r="S38" s="117">
        <f t="shared" si="4"/>
        <v>10410055</v>
      </c>
      <c r="T38" s="6" t="s">
        <v>121</v>
      </c>
      <c r="V38" s="78">
        <f>'APPENDIX 20 ii'!H37+'APPENDIX 20 i'!H37+'APPENDIX 20 i'!J37</f>
        <v>330233</v>
      </c>
      <c r="W38" s="78">
        <f t="shared" si="5"/>
        <v>1377403</v>
      </c>
      <c r="X38" s="66"/>
    </row>
    <row r="39" spans="2:24" ht="30.75" customHeight="1" thickBot="1" x14ac:dyDescent="0.4">
      <c r="B39" s="227" t="s">
        <v>122</v>
      </c>
      <c r="C39" s="200">
        <v>13879251</v>
      </c>
      <c r="D39" s="200">
        <v>6044708</v>
      </c>
      <c r="E39" s="200">
        <v>2421246</v>
      </c>
      <c r="F39" s="200">
        <v>0</v>
      </c>
      <c r="G39" s="200">
        <v>27881710</v>
      </c>
      <c r="H39" s="200">
        <v>3392274</v>
      </c>
      <c r="I39" s="200">
        <v>800433</v>
      </c>
      <c r="J39" s="200">
        <v>15833356</v>
      </c>
      <c r="K39" s="200">
        <v>565239125</v>
      </c>
      <c r="L39" s="147" t="s">
        <v>122</v>
      </c>
      <c r="M39" s="78">
        <f t="shared" si="1"/>
        <v>549439185</v>
      </c>
      <c r="N39" s="78">
        <f>SUM('APPENDIX 20 ii'!H38,'APPENDIX 20 i'!H38,'APPENDIX 20 i'!J38)</f>
        <v>15799940</v>
      </c>
      <c r="O39" s="78">
        <f>'APPENDIX  21 iv'!P39</f>
        <v>213164759</v>
      </c>
      <c r="P39" s="78">
        <f>'APPENDIX  21 iv'!O39</f>
        <v>57707532</v>
      </c>
      <c r="Q39" s="78">
        <f t="shared" si="2"/>
        <v>762603944</v>
      </c>
      <c r="R39" s="78">
        <f t="shared" si="3"/>
        <v>73507472</v>
      </c>
      <c r="S39" s="78">
        <f t="shared" si="4"/>
        <v>836111416</v>
      </c>
      <c r="V39" s="78">
        <f>'APPENDIX 20 ii'!H38+'APPENDIX 20 i'!H38+'APPENDIX 20 i'!J38</f>
        <v>15799940</v>
      </c>
      <c r="W39" s="78">
        <f t="shared" si="5"/>
        <v>549439185</v>
      </c>
      <c r="X39" s="66"/>
    </row>
    <row r="40" spans="2:24" ht="19.5" customHeight="1" thickTop="1" x14ac:dyDescent="0.4">
      <c r="B40" s="228" t="s">
        <v>50</v>
      </c>
      <c r="C40" s="229"/>
      <c r="D40" s="228"/>
      <c r="E40" s="228"/>
      <c r="F40" s="228"/>
      <c r="G40" s="228"/>
      <c r="H40" s="228"/>
      <c r="I40" s="228"/>
      <c r="J40" s="228"/>
      <c r="K40" s="241"/>
      <c r="X40" s="66"/>
    </row>
    <row r="41" spans="2:24" ht="19.5" customHeight="1" x14ac:dyDescent="0.35">
      <c r="M41" s="325" t="s">
        <v>156</v>
      </c>
      <c r="N41" s="325"/>
      <c r="O41" s="325" t="s">
        <v>157</v>
      </c>
      <c r="P41" s="325"/>
      <c r="Q41" s="325" t="s">
        <v>158</v>
      </c>
      <c r="R41" s="325"/>
      <c r="S41" s="325"/>
    </row>
    <row r="42" spans="2:24" ht="19.5" customHeight="1" x14ac:dyDescent="0.35">
      <c r="M42" s="79" t="s">
        <v>159</v>
      </c>
      <c r="N42" s="79" t="s">
        <v>160</v>
      </c>
      <c r="O42" s="79" t="s">
        <v>159</v>
      </c>
      <c r="P42" s="79" t="s">
        <v>160</v>
      </c>
      <c r="Q42" s="79" t="s">
        <v>159</v>
      </c>
      <c r="R42" s="79" t="s">
        <v>160</v>
      </c>
      <c r="S42" s="79" t="s">
        <v>83</v>
      </c>
    </row>
    <row r="43" spans="2:24" ht="19.5" customHeight="1" x14ac:dyDescent="0.3">
      <c r="L43" s="6" t="s">
        <v>254</v>
      </c>
      <c r="M43" s="78">
        <f>M12</f>
        <v>53827978</v>
      </c>
      <c r="N43" s="78">
        <f t="shared" ref="N43:S43" si="6">N12</f>
        <v>8701816</v>
      </c>
      <c r="O43" s="78">
        <f t="shared" si="6"/>
        <v>71907288</v>
      </c>
      <c r="P43" s="78">
        <f t="shared" si="6"/>
        <v>37206729</v>
      </c>
      <c r="Q43" s="78">
        <f t="shared" si="6"/>
        <v>125735266</v>
      </c>
      <c r="R43" s="78">
        <f t="shared" si="6"/>
        <v>45908545</v>
      </c>
      <c r="S43" s="78">
        <f t="shared" si="6"/>
        <v>171643811</v>
      </c>
      <c r="T43" s="6" t="s">
        <v>254</v>
      </c>
    </row>
    <row r="44" spans="2:24" ht="19.5" customHeight="1" x14ac:dyDescent="0.3">
      <c r="L44" s="6" t="s">
        <v>255</v>
      </c>
      <c r="M44" s="78">
        <f>M39</f>
        <v>549439185</v>
      </c>
      <c r="N44" s="78">
        <f t="shared" ref="N44:S44" si="7">N39</f>
        <v>15799940</v>
      </c>
      <c r="O44" s="78">
        <f t="shared" si="7"/>
        <v>213164759</v>
      </c>
      <c r="P44" s="78">
        <f t="shared" si="7"/>
        <v>57707532</v>
      </c>
      <c r="Q44" s="78">
        <f t="shared" si="7"/>
        <v>762603944</v>
      </c>
      <c r="R44" s="78">
        <f t="shared" si="7"/>
        <v>73507472</v>
      </c>
      <c r="S44" s="78">
        <f t="shared" si="7"/>
        <v>836111416</v>
      </c>
      <c r="T44" s="6" t="s">
        <v>255</v>
      </c>
    </row>
    <row r="45" spans="2:24" ht="19.5" customHeight="1" x14ac:dyDescent="0.3">
      <c r="L45" s="6" t="s">
        <v>155</v>
      </c>
      <c r="M45" s="78">
        <f>SUM(M19,M21:M33)</f>
        <v>510162528</v>
      </c>
      <c r="N45" s="78">
        <f t="shared" ref="N45:S45" si="8">SUM(N19,N21:N33)</f>
        <v>13887927</v>
      </c>
      <c r="O45" s="78">
        <f t="shared" si="8"/>
        <v>145197075</v>
      </c>
      <c r="P45" s="78">
        <f t="shared" si="8"/>
        <v>46602682</v>
      </c>
      <c r="Q45" s="78">
        <f t="shared" si="8"/>
        <v>655359603</v>
      </c>
      <c r="R45" s="78">
        <f t="shared" si="8"/>
        <v>60490609</v>
      </c>
      <c r="S45" s="78">
        <f t="shared" si="8"/>
        <v>715850212</v>
      </c>
      <c r="T45" s="6" t="s">
        <v>155</v>
      </c>
    </row>
    <row r="48" spans="2:24" ht="19.5" customHeight="1" x14ac:dyDescent="0.35">
      <c r="L48" s="128"/>
    </row>
  </sheetData>
  <sheetProtection algorithmName="SHA-512" hashValue="447V9wbaWDV9ZQbQgound9Vybh0k5N9FNnAHD1SL1zmSBRyhiAyrfZ7QGA6kqu5DvV7WWjl1QSXrBGIo+Hw12w==" saltValue="TfES8FGNhg7lU5XY4TbGDQ==" spinCount="100000" sheet="1" objects="1" scenarios="1"/>
  <mergeCells count="7">
    <mergeCell ref="B4:K4"/>
    <mergeCell ref="O4:P4"/>
    <mergeCell ref="M4:N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zoomScale="80" zoomScaleNormal="80" workbookViewId="0">
      <selection activeCell="M23" sqref="M23"/>
    </sheetView>
  </sheetViews>
  <sheetFormatPr defaultColWidth="9.453125" defaultRowHeight="14" x14ac:dyDescent="0.3"/>
  <cols>
    <col min="1" max="1" width="16.453125" style="2" customWidth="1"/>
    <col min="2" max="2" width="36.54296875" style="2" customWidth="1"/>
    <col min="3" max="12" width="23.54296875" style="2" customWidth="1"/>
    <col min="13" max="13" width="22" style="2" customWidth="1"/>
    <col min="14" max="16384" width="9.453125" style="2"/>
  </cols>
  <sheetData>
    <row r="2" spans="2:13" ht="21" customHeight="1" x14ac:dyDescent="0.3"/>
    <row r="3" spans="2:13" ht="4.5" customHeight="1" x14ac:dyDescent="0.3"/>
    <row r="4" spans="2:13" ht="24" customHeight="1" x14ac:dyDescent="0.3">
      <c r="B4" s="327" t="s">
        <v>297</v>
      </c>
      <c r="C4" s="328"/>
      <c r="D4" s="328"/>
      <c r="E4" s="328"/>
      <c r="F4" s="328"/>
      <c r="G4" s="328"/>
      <c r="H4" s="328"/>
      <c r="I4" s="328"/>
      <c r="J4" s="328"/>
      <c r="K4" s="328"/>
      <c r="L4" s="328"/>
      <c r="M4" s="328"/>
    </row>
    <row r="5" spans="2:13" ht="57.75" customHeight="1" x14ac:dyDescent="0.3">
      <c r="B5" s="170" t="s">
        <v>0</v>
      </c>
      <c r="C5" s="171" t="s">
        <v>225</v>
      </c>
      <c r="D5" s="171" t="s">
        <v>18</v>
      </c>
      <c r="E5" s="171" t="s">
        <v>226</v>
      </c>
      <c r="F5" s="171" t="s">
        <v>142</v>
      </c>
      <c r="G5" s="171" t="s">
        <v>227</v>
      </c>
      <c r="H5" s="171" t="s">
        <v>228</v>
      </c>
      <c r="I5" s="171" t="s">
        <v>21</v>
      </c>
      <c r="J5" s="171" t="s">
        <v>229</v>
      </c>
      <c r="K5" s="171" t="s">
        <v>88</v>
      </c>
      <c r="L5" s="171" t="s">
        <v>23</v>
      </c>
      <c r="M5" s="171" t="s">
        <v>231</v>
      </c>
    </row>
    <row r="6" spans="2:13" ht="27" customHeight="1" x14ac:dyDescent="0.3">
      <c r="B6" s="106" t="s">
        <v>89</v>
      </c>
      <c r="C6" s="8">
        <v>500000</v>
      </c>
      <c r="D6" s="8">
        <v>987386</v>
      </c>
      <c r="E6" s="8">
        <v>600000</v>
      </c>
      <c r="F6" s="8">
        <v>1340290</v>
      </c>
      <c r="G6" s="8">
        <v>1250000</v>
      </c>
      <c r="H6" s="8">
        <v>2668000</v>
      </c>
      <c r="I6" s="8">
        <v>1700000</v>
      </c>
      <c r="J6" s="8">
        <v>1000000</v>
      </c>
      <c r="K6" s="8">
        <v>400000</v>
      </c>
      <c r="L6" s="8">
        <v>300000</v>
      </c>
      <c r="M6" s="8">
        <v>1000000</v>
      </c>
    </row>
    <row r="7" spans="2:13" ht="27" customHeight="1" x14ac:dyDescent="0.3">
      <c r="B7" s="106" t="s">
        <v>90</v>
      </c>
      <c r="C7" s="8">
        <v>660523</v>
      </c>
      <c r="D7" s="8">
        <v>0</v>
      </c>
      <c r="E7" s="8">
        <v>0</v>
      </c>
      <c r="F7" s="8">
        <v>0</v>
      </c>
      <c r="G7" s="8">
        <v>0</v>
      </c>
      <c r="H7" s="8">
        <v>0</v>
      </c>
      <c r="I7" s="8">
        <v>0</v>
      </c>
      <c r="J7" s="8">
        <v>0</v>
      </c>
      <c r="K7" s="8">
        <v>0</v>
      </c>
      <c r="L7" s="8">
        <v>0</v>
      </c>
      <c r="M7" s="8">
        <v>0</v>
      </c>
    </row>
    <row r="8" spans="2:13" ht="27" customHeight="1" x14ac:dyDescent="0.3">
      <c r="B8" s="106" t="s">
        <v>91</v>
      </c>
      <c r="C8" s="8">
        <v>0</v>
      </c>
      <c r="D8" s="8">
        <v>15474</v>
      </c>
      <c r="E8" s="8">
        <v>7071</v>
      </c>
      <c r="F8" s="8">
        <v>0</v>
      </c>
      <c r="G8" s="8">
        <v>0</v>
      </c>
      <c r="H8" s="8">
        <v>0</v>
      </c>
      <c r="I8" s="8">
        <v>0</v>
      </c>
      <c r="J8" s="8">
        <v>967</v>
      </c>
      <c r="K8" s="8">
        <v>0</v>
      </c>
      <c r="L8" s="8">
        <v>-104383</v>
      </c>
      <c r="M8" s="8">
        <v>243434</v>
      </c>
    </row>
    <row r="9" spans="2:13" ht="27" customHeight="1" x14ac:dyDescent="0.3">
      <c r="B9" s="106" t="s">
        <v>92</v>
      </c>
      <c r="C9" s="8">
        <v>0</v>
      </c>
      <c r="D9" s="8">
        <v>0</v>
      </c>
      <c r="E9" s="8">
        <v>0</v>
      </c>
      <c r="F9" s="8">
        <v>0</v>
      </c>
      <c r="G9" s="8">
        <v>0</v>
      </c>
      <c r="H9" s="8">
        <v>0</v>
      </c>
      <c r="I9" s="8">
        <v>0</v>
      </c>
      <c r="J9" s="8">
        <v>0</v>
      </c>
      <c r="K9" s="8">
        <v>0</v>
      </c>
      <c r="L9" s="8">
        <v>0</v>
      </c>
      <c r="M9" s="8">
        <v>0</v>
      </c>
    </row>
    <row r="10" spans="2:13" ht="27" customHeight="1" x14ac:dyDescent="0.3">
      <c r="B10" s="106" t="s">
        <v>93</v>
      </c>
      <c r="C10" s="8">
        <v>353436</v>
      </c>
      <c r="D10" s="8">
        <v>214128</v>
      </c>
      <c r="E10" s="8">
        <v>1642456</v>
      </c>
      <c r="F10" s="8">
        <v>-729889</v>
      </c>
      <c r="G10" s="8">
        <v>3054657</v>
      </c>
      <c r="H10" s="8">
        <v>87588</v>
      </c>
      <c r="I10" s="8">
        <v>2004833</v>
      </c>
      <c r="J10" s="8">
        <v>1124598</v>
      </c>
      <c r="K10" s="8">
        <v>198746</v>
      </c>
      <c r="L10" s="8">
        <v>220253</v>
      </c>
      <c r="M10" s="8">
        <v>3117947</v>
      </c>
    </row>
    <row r="11" spans="2:13" ht="27" customHeight="1" x14ac:dyDescent="0.3">
      <c r="B11" s="107" t="s">
        <v>94</v>
      </c>
      <c r="C11" s="8">
        <v>0</v>
      </c>
      <c r="D11" s="8">
        <v>0</v>
      </c>
      <c r="E11" s="8">
        <v>0</v>
      </c>
      <c r="F11" s="8">
        <v>0</v>
      </c>
      <c r="G11" s="8">
        <v>209674</v>
      </c>
      <c r="H11" s="8">
        <v>0</v>
      </c>
      <c r="I11" s="8">
        <v>-143886</v>
      </c>
      <c r="J11" s="8">
        <v>0</v>
      </c>
      <c r="K11" s="8">
        <v>0</v>
      </c>
      <c r="L11" s="8">
        <v>300000</v>
      </c>
      <c r="M11" s="8">
        <v>394</v>
      </c>
    </row>
    <row r="12" spans="2:13" s="210" customFormat="1" ht="27" customHeight="1" x14ac:dyDescent="0.35">
      <c r="B12" s="217" t="s">
        <v>95</v>
      </c>
      <c r="C12" s="217">
        <v>1513959</v>
      </c>
      <c r="D12" s="217">
        <v>1216987</v>
      </c>
      <c r="E12" s="217">
        <v>2249527</v>
      </c>
      <c r="F12" s="217">
        <v>610401</v>
      </c>
      <c r="G12" s="217">
        <v>4514332</v>
      </c>
      <c r="H12" s="217">
        <v>2755588</v>
      </c>
      <c r="I12" s="217">
        <v>3560947</v>
      </c>
      <c r="J12" s="217">
        <v>2125564</v>
      </c>
      <c r="K12" s="217">
        <v>598746</v>
      </c>
      <c r="L12" s="217">
        <v>715870</v>
      </c>
      <c r="M12" s="217">
        <v>4361776</v>
      </c>
    </row>
    <row r="13" spans="2:13" ht="27" customHeight="1" x14ac:dyDescent="0.3">
      <c r="B13" s="109" t="s">
        <v>96</v>
      </c>
      <c r="C13" s="8">
        <v>2496609</v>
      </c>
      <c r="D13" s="8">
        <v>1680503</v>
      </c>
      <c r="E13" s="8">
        <v>806508</v>
      </c>
      <c r="F13" s="8">
        <v>509506</v>
      </c>
      <c r="G13" s="8">
        <v>7933502</v>
      </c>
      <c r="H13" s="8">
        <v>8467290</v>
      </c>
      <c r="I13" s="8">
        <v>8716632</v>
      </c>
      <c r="J13" s="8">
        <v>2221880</v>
      </c>
      <c r="K13" s="8">
        <v>1059411</v>
      </c>
      <c r="L13" s="8">
        <v>4863200</v>
      </c>
      <c r="M13" s="8">
        <v>2761180</v>
      </c>
    </row>
    <row r="14" spans="2:13" ht="27" customHeight="1" x14ac:dyDescent="0.3">
      <c r="B14" s="106" t="s">
        <v>97</v>
      </c>
      <c r="C14" s="8">
        <v>0</v>
      </c>
      <c r="D14" s="8">
        <v>0</v>
      </c>
      <c r="E14" s="8">
        <v>0</v>
      </c>
      <c r="F14" s="8">
        <v>0</v>
      </c>
      <c r="G14" s="8">
        <v>0</v>
      </c>
      <c r="H14" s="8">
        <v>0</v>
      </c>
      <c r="I14" s="8">
        <v>0</v>
      </c>
      <c r="J14" s="8">
        <v>0</v>
      </c>
      <c r="K14" s="8">
        <v>0</v>
      </c>
      <c r="L14" s="8">
        <v>0</v>
      </c>
      <c r="M14" s="8">
        <v>0</v>
      </c>
    </row>
    <row r="15" spans="2:13" ht="27" customHeight="1" x14ac:dyDescent="0.3">
      <c r="B15" s="107" t="s">
        <v>98</v>
      </c>
      <c r="C15" s="8">
        <v>0</v>
      </c>
      <c r="D15" s="8">
        <v>0</v>
      </c>
      <c r="E15" s="8">
        <v>0</v>
      </c>
      <c r="F15" s="8">
        <v>0</v>
      </c>
      <c r="G15" s="8">
        <v>0</v>
      </c>
      <c r="H15" s="8">
        <v>0</v>
      </c>
      <c r="I15" s="8">
        <v>0</v>
      </c>
      <c r="J15" s="8">
        <v>0</v>
      </c>
      <c r="K15" s="8">
        <v>0</v>
      </c>
      <c r="L15" s="8">
        <v>0</v>
      </c>
      <c r="M15" s="8">
        <v>113775</v>
      </c>
    </row>
    <row r="16" spans="2:13" ht="27" customHeight="1" x14ac:dyDescent="0.3">
      <c r="B16" s="106" t="s">
        <v>99</v>
      </c>
      <c r="C16" s="8">
        <v>601537</v>
      </c>
      <c r="D16" s="8">
        <v>281278</v>
      </c>
      <c r="E16" s="8">
        <v>1151483</v>
      </c>
      <c r="F16" s="8">
        <v>583372</v>
      </c>
      <c r="G16" s="8">
        <v>1251574</v>
      </c>
      <c r="H16" s="8">
        <v>2488715</v>
      </c>
      <c r="I16" s="8">
        <v>1030431</v>
      </c>
      <c r="J16" s="8">
        <v>298740</v>
      </c>
      <c r="K16" s="8">
        <v>92599</v>
      </c>
      <c r="L16" s="8">
        <v>496429</v>
      </c>
      <c r="M16" s="8">
        <v>1260564</v>
      </c>
    </row>
    <row r="17" spans="2:13" ht="27" customHeight="1" x14ac:dyDescent="0.3">
      <c r="B17" s="174" t="s">
        <v>100</v>
      </c>
      <c r="C17" s="174">
        <v>4612106</v>
      </c>
      <c r="D17" s="174">
        <v>3178768</v>
      </c>
      <c r="E17" s="174">
        <v>4207519</v>
      </c>
      <c r="F17" s="174">
        <v>1703280</v>
      </c>
      <c r="G17" s="174">
        <v>13699408</v>
      </c>
      <c r="H17" s="174">
        <v>13711593</v>
      </c>
      <c r="I17" s="174">
        <v>13308010</v>
      </c>
      <c r="J17" s="174">
        <v>4646184</v>
      </c>
      <c r="K17" s="174">
        <v>1750756</v>
      </c>
      <c r="L17" s="174">
        <v>6075500</v>
      </c>
      <c r="M17" s="174">
        <v>8497294</v>
      </c>
    </row>
    <row r="18" spans="2:13" ht="27" customHeight="1" x14ac:dyDescent="0.3">
      <c r="B18" s="109" t="s">
        <v>101</v>
      </c>
      <c r="C18" s="8">
        <v>0</v>
      </c>
      <c r="D18" s="8">
        <v>720927</v>
      </c>
      <c r="E18" s="8">
        <v>0</v>
      </c>
      <c r="F18" s="8">
        <v>0</v>
      </c>
      <c r="G18" s="8">
        <v>0</v>
      </c>
      <c r="H18" s="8">
        <v>0</v>
      </c>
      <c r="I18" s="8">
        <v>229613</v>
      </c>
      <c r="J18" s="8">
        <v>0</v>
      </c>
      <c r="K18" s="8">
        <v>0</v>
      </c>
      <c r="L18" s="8">
        <v>0</v>
      </c>
      <c r="M18" s="8">
        <v>420426</v>
      </c>
    </row>
    <row r="19" spans="2:13" ht="27" customHeight="1" x14ac:dyDescent="0.3">
      <c r="B19" s="106" t="s">
        <v>102</v>
      </c>
      <c r="C19" s="8">
        <v>0</v>
      </c>
      <c r="D19" s="8">
        <v>535000</v>
      </c>
      <c r="E19" s="8">
        <v>0</v>
      </c>
      <c r="F19" s="8">
        <v>0</v>
      </c>
      <c r="G19" s="8">
        <v>1020000</v>
      </c>
      <c r="H19" s="8">
        <v>0</v>
      </c>
      <c r="I19" s="8">
        <v>1602000</v>
      </c>
      <c r="J19" s="8">
        <v>0</v>
      </c>
      <c r="K19" s="8">
        <v>603558</v>
      </c>
      <c r="L19" s="8">
        <v>2002500</v>
      </c>
      <c r="M19" s="8">
        <v>731500</v>
      </c>
    </row>
    <row r="20" spans="2:13" ht="27" customHeight="1" x14ac:dyDescent="0.3">
      <c r="B20" s="106" t="s">
        <v>103</v>
      </c>
      <c r="C20" s="8">
        <v>50267</v>
      </c>
      <c r="D20" s="8">
        <v>88393</v>
      </c>
      <c r="E20" s="8">
        <v>129912</v>
      </c>
      <c r="F20" s="8">
        <v>38185</v>
      </c>
      <c r="G20" s="8">
        <v>59015</v>
      </c>
      <c r="H20" s="8">
        <v>66685</v>
      </c>
      <c r="I20" s="8">
        <v>75115</v>
      </c>
      <c r="J20" s="8">
        <v>6430</v>
      </c>
      <c r="K20" s="8">
        <v>6503</v>
      </c>
      <c r="L20" s="8">
        <v>22408</v>
      </c>
      <c r="M20" s="8">
        <v>5218</v>
      </c>
    </row>
    <row r="21" spans="2:13" ht="27" customHeight="1" x14ac:dyDescent="0.3">
      <c r="B21" s="106" t="s">
        <v>104</v>
      </c>
      <c r="C21" s="8">
        <v>1678251</v>
      </c>
      <c r="D21" s="8">
        <v>498165</v>
      </c>
      <c r="E21" s="8">
        <v>2806384</v>
      </c>
      <c r="F21" s="8">
        <v>1013280</v>
      </c>
      <c r="G21" s="8">
        <v>7013196</v>
      </c>
      <c r="H21" s="8">
        <v>9864893</v>
      </c>
      <c r="I21" s="8">
        <v>4001485</v>
      </c>
      <c r="J21" s="8">
        <v>1523091</v>
      </c>
      <c r="K21" s="8">
        <v>106853</v>
      </c>
      <c r="L21" s="8">
        <v>881699</v>
      </c>
      <c r="M21" s="8">
        <v>3470909</v>
      </c>
    </row>
    <row r="22" spans="2:13" ht="27" customHeight="1" x14ac:dyDescent="0.3">
      <c r="B22" s="106" t="s">
        <v>105</v>
      </c>
      <c r="C22" s="8">
        <v>0</v>
      </c>
      <c r="D22" s="8">
        <v>0</v>
      </c>
      <c r="E22" s="8">
        <v>0</v>
      </c>
      <c r="F22" s="8">
        <v>0</v>
      </c>
      <c r="G22" s="8">
        <v>-97329</v>
      </c>
      <c r="H22" s="8">
        <v>0</v>
      </c>
      <c r="I22" s="8">
        <v>1035482</v>
      </c>
      <c r="J22" s="8">
        <v>0</v>
      </c>
      <c r="K22" s="8">
        <v>0</v>
      </c>
      <c r="L22" s="8">
        <v>0</v>
      </c>
      <c r="M22" s="8">
        <v>0</v>
      </c>
    </row>
    <row r="23" spans="2:13" ht="27" customHeight="1" x14ac:dyDescent="0.3">
      <c r="B23" s="106" t="s">
        <v>106</v>
      </c>
      <c r="C23" s="8">
        <v>0</v>
      </c>
      <c r="D23" s="8">
        <v>0</v>
      </c>
      <c r="E23" s="8">
        <v>0</v>
      </c>
      <c r="F23" s="8">
        <v>0</v>
      </c>
      <c r="G23" s="8">
        <v>246772</v>
      </c>
      <c r="H23" s="8">
        <v>0</v>
      </c>
      <c r="I23" s="8">
        <v>0</v>
      </c>
      <c r="J23" s="8">
        <v>0</v>
      </c>
      <c r="K23" s="8">
        <v>0</v>
      </c>
      <c r="L23" s="8">
        <v>502978</v>
      </c>
      <c r="M23" s="8">
        <v>0</v>
      </c>
    </row>
    <row r="24" spans="2:13" ht="27" customHeight="1" x14ac:dyDescent="0.3">
      <c r="B24" s="106" t="s">
        <v>107</v>
      </c>
      <c r="C24" s="8">
        <v>0</v>
      </c>
      <c r="D24" s="8">
        <v>0</v>
      </c>
      <c r="E24" s="8">
        <v>0</v>
      </c>
      <c r="F24" s="8">
        <v>0</v>
      </c>
      <c r="G24" s="8">
        <v>26108</v>
      </c>
      <c r="H24" s="8">
        <v>0</v>
      </c>
      <c r="I24" s="8">
        <v>0</v>
      </c>
      <c r="J24" s="8">
        <v>0</v>
      </c>
      <c r="K24" s="8">
        <v>0</v>
      </c>
      <c r="L24" s="8">
        <v>0</v>
      </c>
      <c r="M24" s="8">
        <v>21371</v>
      </c>
    </row>
    <row r="25" spans="2:13" ht="27" customHeight="1" x14ac:dyDescent="0.3">
      <c r="B25" s="106" t="s">
        <v>108</v>
      </c>
      <c r="C25" s="8">
        <v>0</v>
      </c>
      <c r="D25" s="8">
        <v>0</v>
      </c>
      <c r="E25" s="8">
        <v>0</v>
      </c>
      <c r="F25" s="8">
        <v>0</v>
      </c>
      <c r="G25" s="8">
        <v>0</v>
      </c>
      <c r="H25" s="8">
        <v>0</v>
      </c>
      <c r="I25" s="8">
        <v>0</v>
      </c>
      <c r="J25" s="8">
        <v>0</v>
      </c>
      <c r="K25" s="8">
        <v>0</v>
      </c>
      <c r="L25" s="8">
        <v>0</v>
      </c>
      <c r="M25" s="8">
        <v>0</v>
      </c>
    </row>
    <row r="26" spans="2:13" ht="27" customHeight="1" x14ac:dyDescent="0.3">
      <c r="B26" s="106" t="s">
        <v>109</v>
      </c>
      <c r="C26" s="8">
        <v>0</v>
      </c>
      <c r="D26" s="8">
        <v>0</v>
      </c>
      <c r="E26" s="8">
        <v>0</v>
      </c>
      <c r="F26" s="8">
        <v>0</v>
      </c>
      <c r="G26" s="8">
        <v>0</v>
      </c>
      <c r="H26" s="8">
        <v>0</v>
      </c>
      <c r="I26" s="8">
        <v>0</v>
      </c>
      <c r="J26" s="8">
        <v>0</v>
      </c>
      <c r="K26" s="8">
        <v>0</v>
      </c>
      <c r="L26" s="8">
        <v>0</v>
      </c>
      <c r="M26" s="8">
        <v>0</v>
      </c>
    </row>
    <row r="27" spans="2:13" ht="27" customHeight="1" x14ac:dyDescent="0.3">
      <c r="B27" s="106" t="s">
        <v>110</v>
      </c>
      <c r="C27" s="8">
        <v>0</v>
      </c>
      <c r="D27" s="8">
        <v>1815</v>
      </c>
      <c r="E27" s="8">
        <v>0</v>
      </c>
      <c r="F27" s="8">
        <v>0</v>
      </c>
      <c r="G27" s="8">
        <v>1132114</v>
      </c>
      <c r="H27" s="8">
        <v>0</v>
      </c>
      <c r="I27" s="8">
        <v>398098</v>
      </c>
      <c r="J27" s="8">
        <v>0</v>
      </c>
      <c r="K27" s="8">
        <v>0</v>
      </c>
      <c r="L27" s="8">
        <v>92628</v>
      </c>
      <c r="M27" s="8">
        <v>41089</v>
      </c>
    </row>
    <row r="28" spans="2:13" ht="27" customHeight="1" x14ac:dyDescent="0.3">
      <c r="B28" s="106" t="s">
        <v>111</v>
      </c>
      <c r="C28" s="8">
        <v>0</v>
      </c>
      <c r="D28" s="8">
        <v>0</v>
      </c>
      <c r="E28" s="8">
        <v>0</v>
      </c>
      <c r="F28" s="8">
        <v>0</v>
      </c>
      <c r="G28" s="8">
        <v>12952</v>
      </c>
      <c r="H28" s="8">
        <v>0</v>
      </c>
      <c r="I28" s="8">
        <v>15124</v>
      </c>
      <c r="J28" s="8">
        <v>0</v>
      </c>
      <c r="K28" s="8">
        <v>767</v>
      </c>
      <c r="L28" s="8">
        <v>0</v>
      </c>
      <c r="M28" s="8">
        <v>102470</v>
      </c>
    </row>
    <row r="29" spans="2:13" ht="27" customHeight="1" x14ac:dyDescent="0.3">
      <c r="B29" s="106" t="s">
        <v>112</v>
      </c>
      <c r="C29" s="8">
        <v>0</v>
      </c>
      <c r="D29" s="8">
        <v>0</v>
      </c>
      <c r="E29" s="8">
        <v>0</v>
      </c>
      <c r="F29" s="8">
        <v>0</v>
      </c>
      <c r="G29" s="8">
        <v>0</v>
      </c>
      <c r="H29" s="8">
        <v>0</v>
      </c>
      <c r="I29" s="8">
        <v>0</v>
      </c>
      <c r="J29" s="8">
        <v>0</v>
      </c>
      <c r="K29" s="8">
        <v>0</v>
      </c>
      <c r="L29" s="8">
        <v>0</v>
      </c>
      <c r="M29" s="8">
        <v>0</v>
      </c>
    </row>
    <row r="30" spans="2:13" ht="27" customHeight="1" x14ac:dyDescent="0.3">
      <c r="B30" s="106" t="s">
        <v>113</v>
      </c>
      <c r="C30" s="8">
        <v>0</v>
      </c>
      <c r="D30" s="8">
        <v>0</v>
      </c>
      <c r="E30" s="8">
        <v>0</v>
      </c>
      <c r="F30" s="8">
        <v>0</v>
      </c>
      <c r="G30" s="8">
        <v>0</v>
      </c>
      <c r="H30" s="8">
        <v>0</v>
      </c>
      <c r="I30" s="8">
        <v>0</v>
      </c>
      <c r="J30" s="8">
        <v>0</v>
      </c>
      <c r="K30" s="8">
        <v>0</v>
      </c>
      <c r="L30" s="8">
        <v>0</v>
      </c>
      <c r="M30" s="8">
        <v>0</v>
      </c>
    </row>
    <row r="31" spans="2:13" ht="27" customHeight="1" x14ac:dyDescent="0.3">
      <c r="B31" s="106" t="s">
        <v>114</v>
      </c>
      <c r="C31" s="8">
        <v>0</v>
      </c>
      <c r="D31" s="8">
        <v>4781</v>
      </c>
      <c r="E31" s="8">
        <v>7715</v>
      </c>
      <c r="F31" s="8">
        <v>0</v>
      </c>
      <c r="G31" s="8">
        <v>23349</v>
      </c>
      <c r="H31" s="8">
        <v>0</v>
      </c>
      <c r="I31" s="8">
        <v>0</v>
      </c>
      <c r="J31" s="8">
        <v>711</v>
      </c>
      <c r="K31" s="8">
        <v>0</v>
      </c>
      <c r="L31" s="8">
        <v>738190</v>
      </c>
      <c r="M31" s="8">
        <v>8464</v>
      </c>
    </row>
    <row r="32" spans="2:13" ht="27" customHeight="1" x14ac:dyDescent="0.3">
      <c r="B32" s="106" t="s">
        <v>115</v>
      </c>
      <c r="C32" s="8">
        <v>0</v>
      </c>
      <c r="D32" s="8">
        <v>0</v>
      </c>
      <c r="E32" s="8">
        <v>0</v>
      </c>
      <c r="F32" s="8">
        <v>0</v>
      </c>
      <c r="G32" s="8">
        <v>69904</v>
      </c>
      <c r="H32" s="8">
        <v>0</v>
      </c>
      <c r="I32" s="8">
        <v>44828</v>
      </c>
      <c r="J32" s="8">
        <v>1732</v>
      </c>
      <c r="K32" s="8">
        <v>0</v>
      </c>
      <c r="L32" s="8">
        <v>0</v>
      </c>
      <c r="M32" s="8">
        <v>38104</v>
      </c>
    </row>
    <row r="33" spans="2:13" ht="27" customHeight="1" x14ac:dyDescent="0.3">
      <c r="B33" s="106" t="s">
        <v>116</v>
      </c>
      <c r="C33" s="8">
        <v>2265686</v>
      </c>
      <c r="D33" s="8">
        <v>366778</v>
      </c>
      <c r="E33" s="8">
        <v>102887</v>
      </c>
      <c r="F33" s="8">
        <v>208453</v>
      </c>
      <c r="G33" s="8">
        <v>1926810</v>
      </c>
      <c r="H33" s="8">
        <v>279665</v>
      </c>
      <c r="I33" s="8">
        <v>2105464</v>
      </c>
      <c r="J33" s="8">
        <v>650675</v>
      </c>
      <c r="K33" s="8">
        <v>180760</v>
      </c>
      <c r="L33" s="8">
        <v>797318</v>
      </c>
      <c r="M33" s="8">
        <v>1223896</v>
      </c>
    </row>
    <row r="34" spans="2:13" ht="27" customHeight="1" x14ac:dyDescent="0.3">
      <c r="B34" s="106" t="s">
        <v>117</v>
      </c>
      <c r="C34" s="8">
        <v>45173</v>
      </c>
      <c r="D34" s="8">
        <v>15070</v>
      </c>
      <c r="E34" s="8">
        <v>192278</v>
      </c>
      <c r="F34" s="8">
        <v>147399</v>
      </c>
      <c r="G34" s="8">
        <v>231611</v>
      </c>
      <c r="H34" s="8">
        <v>466393</v>
      </c>
      <c r="I34" s="8">
        <v>-96251</v>
      </c>
      <c r="J34" s="8">
        <v>24736</v>
      </c>
      <c r="K34" s="8">
        <v>35133</v>
      </c>
      <c r="L34" s="8">
        <v>81937</v>
      </c>
      <c r="M34" s="8">
        <v>489867</v>
      </c>
    </row>
    <row r="35" spans="2:13" ht="27" customHeight="1" x14ac:dyDescent="0.3">
      <c r="B35" s="106" t="s">
        <v>118</v>
      </c>
      <c r="C35" s="8">
        <v>131036</v>
      </c>
      <c r="D35" s="8">
        <v>540659</v>
      </c>
      <c r="E35" s="8">
        <v>672240</v>
      </c>
      <c r="F35" s="8">
        <v>88097</v>
      </c>
      <c r="G35" s="8">
        <v>830125</v>
      </c>
      <c r="H35" s="8">
        <v>1557646</v>
      </c>
      <c r="I35" s="8">
        <v>2445202</v>
      </c>
      <c r="J35" s="8">
        <v>1111322</v>
      </c>
      <c r="K35" s="8">
        <v>592590</v>
      </c>
      <c r="L35" s="8">
        <v>156696</v>
      </c>
      <c r="M35" s="8">
        <v>490137</v>
      </c>
    </row>
    <row r="36" spans="2:13" ht="27" customHeight="1" x14ac:dyDescent="0.3">
      <c r="B36" s="106" t="s">
        <v>119</v>
      </c>
      <c r="C36" s="8">
        <v>205844</v>
      </c>
      <c r="D36" s="8">
        <v>0</v>
      </c>
      <c r="E36" s="8">
        <v>28727</v>
      </c>
      <c r="F36" s="8">
        <v>98769</v>
      </c>
      <c r="G36" s="8">
        <v>62341</v>
      </c>
      <c r="H36" s="8">
        <v>979</v>
      </c>
      <c r="I36" s="8">
        <v>335033</v>
      </c>
      <c r="J36" s="8">
        <v>0</v>
      </c>
      <c r="K36" s="8">
        <v>81278</v>
      </c>
      <c r="L36" s="8">
        <v>0</v>
      </c>
      <c r="M36" s="8">
        <v>921778</v>
      </c>
    </row>
    <row r="37" spans="2:13" ht="27" customHeight="1" x14ac:dyDescent="0.3">
      <c r="B37" s="107" t="s">
        <v>120</v>
      </c>
      <c r="C37" s="8">
        <v>78338</v>
      </c>
      <c r="D37" s="8">
        <v>363370</v>
      </c>
      <c r="E37" s="8">
        <v>252576</v>
      </c>
      <c r="F37" s="8">
        <v>14798</v>
      </c>
      <c r="G37" s="8">
        <v>793144</v>
      </c>
      <c r="H37" s="8">
        <v>1031283</v>
      </c>
      <c r="I37" s="8">
        <v>338759</v>
      </c>
      <c r="J37" s="8">
        <v>1327488</v>
      </c>
      <c r="K37" s="8">
        <v>80870</v>
      </c>
      <c r="L37" s="8">
        <v>738741</v>
      </c>
      <c r="M37" s="8">
        <v>47501</v>
      </c>
    </row>
    <row r="38" spans="2:13" ht="27" customHeight="1" x14ac:dyDescent="0.3">
      <c r="B38" s="106" t="s">
        <v>121</v>
      </c>
      <c r="C38" s="8">
        <v>157511</v>
      </c>
      <c r="D38" s="8">
        <v>43810</v>
      </c>
      <c r="E38" s="8">
        <v>14800</v>
      </c>
      <c r="F38" s="8">
        <v>94299</v>
      </c>
      <c r="G38" s="8">
        <v>349299</v>
      </c>
      <c r="H38" s="8">
        <v>444047</v>
      </c>
      <c r="I38" s="8">
        <v>778058</v>
      </c>
      <c r="J38" s="8">
        <v>0</v>
      </c>
      <c r="K38" s="8">
        <v>62444</v>
      </c>
      <c r="L38" s="8">
        <v>60405</v>
      </c>
      <c r="M38" s="8">
        <v>484564</v>
      </c>
    </row>
    <row r="39" spans="2:13" ht="27" customHeight="1" thickBot="1" x14ac:dyDescent="0.35">
      <c r="B39" s="110" t="s">
        <v>122</v>
      </c>
      <c r="C39" s="237">
        <v>4612106</v>
      </c>
      <c r="D39" s="237">
        <v>3178768</v>
      </c>
      <c r="E39" s="237">
        <v>4207519</v>
      </c>
      <c r="F39" s="237">
        <v>1703280</v>
      </c>
      <c r="G39" s="237">
        <v>13699408</v>
      </c>
      <c r="H39" s="237">
        <v>13711593</v>
      </c>
      <c r="I39" s="237">
        <v>13308010</v>
      </c>
      <c r="J39" s="237">
        <v>4646184</v>
      </c>
      <c r="K39" s="237">
        <v>1750756</v>
      </c>
      <c r="L39" s="237">
        <v>6075500</v>
      </c>
      <c r="M39" s="237">
        <v>8497294</v>
      </c>
    </row>
    <row r="40" spans="2:13" ht="14.5" thickTop="1" x14ac:dyDescent="0.3">
      <c r="B40" s="279" t="s">
        <v>230</v>
      </c>
      <c r="C40" s="279"/>
      <c r="D40" s="279"/>
      <c r="E40" s="279"/>
      <c r="F40" s="279"/>
      <c r="G40" s="279"/>
      <c r="H40" s="279"/>
      <c r="I40" s="279"/>
      <c r="J40" s="279"/>
      <c r="K40" s="326" t="s">
        <v>132</v>
      </c>
      <c r="L40" s="326"/>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15"/>
      <c r="L42" s="15"/>
      <c r="M42" s="15"/>
    </row>
    <row r="43" spans="2:13" x14ac:dyDescent="0.3">
      <c r="C43" s="15"/>
      <c r="D43" s="15"/>
      <c r="E43" s="15"/>
      <c r="F43" s="15"/>
      <c r="G43" s="15"/>
      <c r="H43" s="15"/>
      <c r="I43" s="15"/>
      <c r="J43" s="15"/>
      <c r="K43" s="15"/>
      <c r="L43" s="15"/>
      <c r="M43" s="15"/>
    </row>
    <row r="45" spans="2:13" x14ac:dyDescent="0.3">
      <c r="C45" s="14"/>
    </row>
  </sheetData>
  <sheetProtection algorithmName="SHA-512" hashValue="r2yAewTbY497NkUr3gw57VAjo+Nvg9+gFaiUFWQxSyqZhDy08W41PkROkzABUQftatCJl/T1GCfG3dKCJAs9/Q==" saltValue="EL6eRoMQLa/3/RzU0zOmdA==" spinCount="100000" sheet="1" objects="1" scenarios="1"/>
  <mergeCells count="3">
    <mergeCell ref="B40:J40"/>
    <mergeCell ref="K40:L40"/>
    <mergeCell ref="B4:M4"/>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zoomScale="80" zoomScaleNormal="80" workbookViewId="0">
      <selection activeCell="M2" sqref="M2"/>
    </sheetView>
  </sheetViews>
  <sheetFormatPr defaultColWidth="9.453125" defaultRowHeight="14" x14ac:dyDescent="0.3"/>
  <cols>
    <col min="1" max="1" width="16.453125" style="2" customWidth="1"/>
    <col min="2" max="2" width="34" style="2" customWidth="1"/>
    <col min="3" max="13" width="21.54296875" style="2" customWidth="1"/>
    <col min="14" max="14" width="1.54296875" style="2" customWidth="1"/>
    <col min="15" max="16384" width="9.453125" style="2"/>
  </cols>
  <sheetData>
    <row r="3" spans="2:13" ht="15.5" x14ac:dyDescent="0.35">
      <c r="B3" s="329" t="s">
        <v>123</v>
      </c>
      <c r="C3" s="329"/>
      <c r="D3" s="329"/>
      <c r="E3" s="329"/>
      <c r="F3" s="329"/>
      <c r="G3" s="329"/>
      <c r="H3" s="329"/>
      <c r="I3" s="329"/>
      <c r="J3" s="329"/>
      <c r="K3" s="329"/>
      <c r="L3" s="329"/>
      <c r="M3" s="329"/>
    </row>
    <row r="4" spans="2:13" ht="25.5" customHeight="1" x14ac:dyDescent="0.35">
      <c r="B4" s="317" t="s">
        <v>298</v>
      </c>
      <c r="C4" s="318"/>
      <c r="D4" s="318"/>
      <c r="E4" s="318"/>
      <c r="F4" s="318"/>
      <c r="G4" s="318"/>
      <c r="H4" s="318"/>
      <c r="I4" s="318"/>
      <c r="J4" s="318"/>
      <c r="K4" s="318"/>
      <c r="L4" s="318"/>
      <c r="M4" s="319"/>
    </row>
    <row r="5" spans="2:13" ht="57" customHeight="1" x14ac:dyDescent="0.3">
      <c r="B5" s="230" t="s">
        <v>0</v>
      </c>
      <c r="C5" s="231" t="s">
        <v>232</v>
      </c>
      <c r="D5" s="231" t="s">
        <v>54</v>
      </c>
      <c r="E5" s="231" t="s">
        <v>233</v>
      </c>
      <c r="F5" s="231" t="s">
        <v>234</v>
      </c>
      <c r="G5" s="231" t="s">
        <v>262</v>
      </c>
      <c r="H5" s="231" t="s">
        <v>235</v>
      </c>
      <c r="I5" s="231" t="s">
        <v>236</v>
      </c>
      <c r="J5" s="231" t="s">
        <v>237</v>
      </c>
      <c r="K5" s="231" t="s">
        <v>31</v>
      </c>
      <c r="L5" s="231" t="s">
        <v>258</v>
      </c>
      <c r="M5" s="231" t="s">
        <v>259</v>
      </c>
    </row>
    <row r="6" spans="2:13" ht="30" customHeight="1" x14ac:dyDescent="0.35">
      <c r="B6" s="232" t="s">
        <v>89</v>
      </c>
      <c r="C6" s="198">
        <v>600000</v>
      </c>
      <c r="D6" s="198">
        <v>810000</v>
      </c>
      <c r="E6" s="198">
        <v>1000000</v>
      </c>
      <c r="F6" s="198">
        <v>606250</v>
      </c>
      <c r="G6" s="198">
        <v>1000000</v>
      </c>
      <c r="H6" s="198">
        <v>1000000</v>
      </c>
      <c r="I6" s="198">
        <v>1000000</v>
      </c>
      <c r="J6" s="198">
        <v>600000</v>
      </c>
      <c r="K6" s="198">
        <v>0</v>
      </c>
      <c r="L6" s="198">
        <v>2307000</v>
      </c>
      <c r="M6" s="198">
        <v>2763720</v>
      </c>
    </row>
    <row r="7" spans="2:13" ht="30" customHeight="1" x14ac:dyDescent="0.35">
      <c r="B7" s="233" t="s">
        <v>90</v>
      </c>
      <c r="C7" s="198">
        <v>0</v>
      </c>
      <c r="D7" s="198">
        <v>512139</v>
      </c>
      <c r="E7" s="198">
        <v>0</v>
      </c>
      <c r="F7" s="198">
        <v>0</v>
      </c>
      <c r="G7" s="198">
        <v>10871</v>
      </c>
      <c r="H7" s="198">
        <v>0</v>
      </c>
      <c r="I7" s="198">
        <v>0</v>
      </c>
      <c r="J7" s="198">
        <v>0</v>
      </c>
      <c r="K7" s="198">
        <v>0</v>
      </c>
      <c r="L7" s="198">
        <v>0</v>
      </c>
      <c r="M7" s="198">
        <v>0</v>
      </c>
    </row>
    <row r="8" spans="2:13" ht="30" customHeight="1" x14ac:dyDescent="0.35">
      <c r="B8" s="233" t="s">
        <v>91</v>
      </c>
      <c r="C8" s="198">
        <v>97370</v>
      </c>
      <c r="D8" s="198">
        <v>260218</v>
      </c>
      <c r="E8" s="198">
        <v>881066</v>
      </c>
      <c r="F8" s="198">
        <v>0</v>
      </c>
      <c r="G8" s="198">
        <v>0</v>
      </c>
      <c r="H8" s="198">
        <v>0</v>
      </c>
      <c r="I8" s="198">
        <v>-19983</v>
      </c>
      <c r="J8" s="198">
        <v>358848</v>
      </c>
      <c r="K8" s="198">
        <v>0</v>
      </c>
      <c r="L8" s="198">
        <v>0</v>
      </c>
      <c r="M8" s="198">
        <v>0</v>
      </c>
    </row>
    <row r="9" spans="2:13" ht="30" customHeight="1" x14ac:dyDescent="0.35">
      <c r="B9" s="233" t="s">
        <v>92</v>
      </c>
      <c r="C9" s="198">
        <v>0</v>
      </c>
      <c r="D9" s="198">
        <v>0</v>
      </c>
      <c r="E9" s="198">
        <v>0</v>
      </c>
      <c r="F9" s="198">
        <v>0</v>
      </c>
      <c r="G9" s="198">
        <v>0</v>
      </c>
      <c r="H9" s="198">
        <v>0</v>
      </c>
      <c r="I9" s="198">
        <v>0</v>
      </c>
      <c r="J9" s="198">
        <v>0</v>
      </c>
      <c r="K9" s="198">
        <v>0</v>
      </c>
      <c r="L9" s="198">
        <v>0</v>
      </c>
      <c r="M9" s="198">
        <v>0</v>
      </c>
    </row>
    <row r="10" spans="2:13" ht="30" customHeight="1" x14ac:dyDescent="0.35">
      <c r="B10" s="233" t="s">
        <v>93</v>
      </c>
      <c r="C10" s="198">
        <v>465600</v>
      </c>
      <c r="D10" s="198">
        <v>130786</v>
      </c>
      <c r="E10" s="198">
        <v>3755347</v>
      </c>
      <c r="F10" s="198">
        <v>1506246</v>
      </c>
      <c r="G10" s="198">
        <v>285570</v>
      </c>
      <c r="H10" s="198">
        <v>3245366</v>
      </c>
      <c r="I10" s="198">
        <v>4774264</v>
      </c>
      <c r="J10" s="198">
        <v>85339</v>
      </c>
      <c r="K10" s="198">
        <v>0</v>
      </c>
      <c r="L10" s="198">
        <v>-79446</v>
      </c>
      <c r="M10" s="198">
        <v>1252307</v>
      </c>
    </row>
    <row r="11" spans="2:13" ht="30" customHeight="1" x14ac:dyDescent="0.35">
      <c r="B11" s="233" t="s">
        <v>94</v>
      </c>
      <c r="C11" s="198">
        <v>0</v>
      </c>
      <c r="D11" s="198">
        <v>0</v>
      </c>
      <c r="E11" s="198">
        <v>402595</v>
      </c>
      <c r="F11" s="198">
        <v>27039</v>
      </c>
      <c r="G11" s="198">
        <v>0</v>
      </c>
      <c r="H11" s="198">
        <v>0</v>
      </c>
      <c r="I11" s="198">
        <v>0</v>
      </c>
      <c r="J11" s="198">
        <v>7500</v>
      </c>
      <c r="K11" s="198">
        <v>0</v>
      </c>
      <c r="L11" s="198">
        <v>0</v>
      </c>
      <c r="M11" s="198">
        <v>-159192</v>
      </c>
    </row>
    <row r="12" spans="2:13" ht="30" customHeight="1" x14ac:dyDescent="0.35">
      <c r="B12" s="217" t="s">
        <v>95</v>
      </c>
      <c r="C12" s="217">
        <v>1162970</v>
      </c>
      <c r="D12" s="217">
        <v>1713142</v>
      </c>
      <c r="E12" s="217">
        <v>6039008</v>
      </c>
      <c r="F12" s="217">
        <v>2139534</v>
      </c>
      <c r="G12" s="217">
        <v>1296441</v>
      </c>
      <c r="H12" s="217">
        <v>4245366</v>
      </c>
      <c r="I12" s="217">
        <v>5754281</v>
      </c>
      <c r="J12" s="217">
        <v>1051687</v>
      </c>
      <c r="K12" s="236">
        <v>0</v>
      </c>
      <c r="L12" s="217">
        <v>2227554</v>
      </c>
      <c r="M12" s="217">
        <v>3856835</v>
      </c>
    </row>
    <row r="13" spans="2:13" ht="30" customHeight="1" x14ac:dyDescent="0.35">
      <c r="B13" s="233" t="s">
        <v>96</v>
      </c>
      <c r="C13" s="198">
        <v>2105203</v>
      </c>
      <c r="D13" s="198">
        <v>2206793</v>
      </c>
      <c r="E13" s="198">
        <v>6331844</v>
      </c>
      <c r="F13" s="198">
        <v>3784576</v>
      </c>
      <c r="G13" s="198">
        <v>726514</v>
      </c>
      <c r="H13" s="198">
        <v>3987644</v>
      </c>
      <c r="I13" s="198">
        <v>4417351</v>
      </c>
      <c r="J13" s="198">
        <v>1206089</v>
      </c>
      <c r="K13" s="198">
        <v>0</v>
      </c>
      <c r="L13" s="198">
        <v>3060501</v>
      </c>
      <c r="M13" s="198">
        <v>5036611</v>
      </c>
    </row>
    <row r="14" spans="2:13" ht="30" customHeight="1" x14ac:dyDescent="0.35">
      <c r="B14" s="233" t="s">
        <v>97</v>
      </c>
      <c r="C14" s="198">
        <v>0</v>
      </c>
      <c r="D14" s="198">
        <v>0</v>
      </c>
      <c r="E14" s="198">
        <v>0</v>
      </c>
      <c r="F14" s="198">
        <v>0</v>
      </c>
      <c r="G14" s="198">
        <v>0</v>
      </c>
      <c r="H14" s="198">
        <v>0</v>
      </c>
      <c r="I14" s="198">
        <v>0</v>
      </c>
      <c r="J14" s="198">
        <v>0</v>
      </c>
      <c r="K14" s="198">
        <v>0</v>
      </c>
      <c r="L14" s="198">
        <v>0</v>
      </c>
      <c r="M14" s="198">
        <v>0</v>
      </c>
    </row>
    <row r="15" spans="2:13" ht="30" customHeight="1" x14ac:dyDescent="0.35">
      <c r="B15" s="233" t="s">
        <v>98</v>
      </c>
      <c r="C15" s="198">
        <v>0</v>
      </c>
      <c r="D15" s="198">
        <v>0</v>
      </c>
      <c r="E15" s="198">
        <v>6442</v>
      </c>
      <c r="F15" s="198">
        <v>0</v>
      </c>
      <c r="G15" s="198">
        <v>0</v>
      </c>
      <c r="H15" s="198">
        <v>0</v>
      </c>
      <c r="I15" s="198">
        <v>258324</v>
      </c>
      <c r="J15" s="198">
        <v>0</v>
      </c>
      <c r="K15" s="198">
        <v>0</v>
      </c>
      <c r="L15" s="198">
        <v>0</v>
      </c>
      <c r="M15" s="198">
        <v>0</v>
      </c>
    </row>
    <row r="16" spans="2:13" ht="30" customHeight="1" x14ac:dyDescent="0.35">
      <c r="B16" s="233" t="s">
        <v>99</v>
      </c>
      <c r="C16" s="198">
        <v>123793</v>
      </c>
      <c r="D16" s="198">
        <v>812327</v>
      </c>
      <c r="E16" s="198">
        <v>3349844</v>
      </c>
      <c r="F16" s="198">
        <v>648384</v>
      </c>
      <c r="G16" s="198">
        <v>126750</v>
      </c>
      <c r="H16" s="198">
        <v>1118553</v>
      </c>
      <c r="I16" s="198">
        <v>1763205</v>
      </c>
      <c r="J16" s="198">
        <v>55002</v>
      </c>
      <c r="K16" s="198">
        <v>0</v>
      </c>
      <c r="L16" s="198">
        <v>152652</v>
      </c>
      <c r="M16" s="198">
        <v>127646</v>
      </c>
    </row>
    <row r="17" spans="2:13" ht="30" customHeight="1" x14ac:dyDescent="0.35">
      <c r="B17" s="220" t="s">
        <v>100</v>
      </c>
      <c r="C17" s="220">
        <v>3391967</v>
      </c>
      <c r="D17" s="220">
        <v>4732263</v>
      </c>
      <c r="E17" s="220">
        <v>15727138</v>
      </c>
      <c r="F17" s="220">
        <v>6572494</v>
      </c>
      <c r="G17" s="220">
        <v>2149705</v>
      </c>
      <c r="H17" s="220">
        <v>9351563</v>
      </c>
      <c r="I17" s="220">
        <v>12193162</v>
      </c>
      <c r="J17" s="220">
        <v>2312778</v>
      </c>
      <c r="K17" s="200">
        <v>0</v>
      </c>
      <c r="L17" s="220">
        <v>5440708</v>
      </c>
      <c r="M17" s="220">
        <v>9021091</v>
      </c>
    </row>
    <row r="18" spans="2:13" ht="30" customHeight="1" x14ac:dyDescent="0.35">
      <c r="B18" s="234" t="s">
        <v>101</v>
      </c>
      <c r="C18" s="198">
        <v>235350</v>
      </c>
      <c r="D18" s="198">
        <v>437600</v>
      </c>
      <c r="E18" s="198">
        <v>1163249</v>
      </c>
      <c r="F18" s="198">
        <v>380000</v>
      </c>
      <c r="G18" s="198">
        <v>30120</v>
      </c>
      <c r="H18" s="198">
        <v>0</v>
      </c>
      <c r="I18" s="198">
        <v>0</v>
      </c>
      <c r="J18" s="198">
        <v>0</v>
      </c>
      <c r="K18" s="198">
        <v>0</v>
      </c>
      <c r="L18" s="198">
        <v>0</v>
      </c>
      <c r="M18" s="198">
        <v>0</v>
      </c>
    </row>
    <row r="19" spans="2:13" ht="30" customHeight="1" x14ac:dyDescent="0.35">
      <c r="B19" s="233" t="s">
        <v>102</v>
      </c>
      <c r="C19" s="198">
        <v>1015883</v>
      </c>
      <c r="D19" s="198">
        <v>1450000</v>
      </c>
      <c r="E19" s="198">
        <v>1585000</v>
      </c>
      <c r="F19" s="198">
        <v>1020000</v>
      </c>
      <c r="G19" s="198">
        <v>0</v>
      </c>
      <c r="H19" s="198">
        <v>0</v>
      </c>
      <c r="I19" s="198">
        <v>2710000</v>
      </c>
      <c r="J19" s="198">
        <v>465967</v>
      </c>
      <c r="K19" s="198">
        <v>0</v>
      </c>
      <c r="L19" s="198">
        <v>0</v>
      </c>
      <c r="M19" s="198">
        <v>0</v>
      </c>
    </row>
    <row r="20" spans="2:13" ht="30" customHeight="1" x14ac:dyDescent="0.35">
      <c r="B20" s="233" t="s">
        <v>103</v>
      </c>
      <c r="C20" s="198">
        <v>5430</v>
      </c>
      <c r="D20" s="198">
        <v>31668</v>
      </c>
      <c r="E20" s="198">
        <v>40416</v>
      </c>
      <c r="F20" s="198">
        <v>236266</v>
      </c>
      <c r="G20" s="198">
        <v>11360</v>
      </c>
      <c r="H20" s="198">
        <v>108577</v>
      </c>
      <c r="I20" s="198">
        <v>68051</v>
      </c>
      <c r="J20" s="198">
        <v>73496</v>
      </c>
      <c r="K20" s="198">
        <v>0</v>
      </c>
      <c r="L20" s="198">
        <v>22946</v>
      </c>
      <c r="M20" s="198">
        <v>14482</v>
      </c>
    </row>
    <row r="21" spans="2:13" ht="30" customHeight="1" x14ac:dyDescent="0.35">
      <c r="B21" s="233" t="s">
        <v>104</v>
      </c>
      <c r="C21" s="198">
        <v>1190692</v>
      </c>
      <c r="D21" s="198">
        <v>677240</v>
      </c>
      <c r="E21" s="198">
        <v>5853278</v>
      </c>
      <c r="F21" s="198">
        <v>1068338</v>
      </c>
      <c r="G21" s="198">
        <v>1125155</v>
      </c>
      <c r="H21" s="198">
        <v>5598989</v>
      </c>
      <c r="I21" s="198">
        <v>5660865</v>
      </c>
      <c r="J21" s="198">
        <v>374355</v>
      </c>
      <c r="K21" s="198">
        <v>0</v>
      </c>
      <c r="L21" s="198">
        <v>2389338</v>
      </c>
      <c r="M21" s="198">
        <v>3544182</v>
      </c>
    </row>
    <row r="22" spans="2:13" ht="30" customHeight="1" x14ac:dyDescent="0.35">
      <c r="B22" s="233" t="s">
        <v>105</v>
      </c>
      <c r="C22" s="198">
        <v>0</v>
      </c>
      <c r="D22" s="198">
        <v>0</v>
      </c>
      <c r="E22" s="198">
        <v>0</v>
      </c>
      <c r="F22" s="198">
        <v>0</v>
      </c>
      <c r="G22" s="198">
        <v>0</v>
      </c>
      <c r="H22" s="198">
        <v>0</v>
      </c>
      <c r="I22" s="198">
        <v>118241</v>
      </c>
      <c r="J22" s="198">
        <v>0</v>
      </c>
      <c r="K22" s="198">
        <v>0</v>
      </c>
      <c r="L22" s="198">
        <v>0</v>
      </c>
      <c r="M22" s="198">
        <v>0</v>
      </c>
    </row>
    <row r="23" spans="2:13" ht="30" customHeight="1" x14ac:dyDescent="0.35">
      <c r="B23" s="233" t="s">
        <v>106</v>
      </c>
      <c r="C23" s="198">
        <v>0</v>
      </c>
      <c r="D23" s="198">
        <v>0</v>
      </c>
      <c r="E23" s="198">
        <v>718597</v>
      </c>
      <c r="F23" s="198">
        <v>86571</v>
      </c>
      <c r="G23" s="198">
        <v>0</v>
      </c>
      <c r="H23" s="198">
        <v>146557</v>
      </c>
      <c r="I23" s="198">
        <v>50147</v>
      </c>
      <c r="J23" s="198">
        <v>0</v>
      </c>
      <c r="K23" s="198">
        <v>0</v>
      </c>
      <c r="L23" s="198">
        <v>0</v>
      </c>
      <c r="M23" s="198">
        <v>1513522</v>
      </c>
    </row>
    <row r="24" spans="2:13" ht="30" customHeight="1" x14ac:dyDescent="0.35">
      <c r="B24" s="233" t="s">
        <v>107</v>
      </c>
      <c r="C24" s="198">
        <v>0</v>
      </c>
      <c r="D24" s="198">
        <v>0</v>
      </c>
      <c r="E24" s="198">
        <v>0</v>
      </c>
      <c r="F24" s="198">
        <v>0</v>
      </c>
      <c r="G24" s="198">
        <v>0</v>
      </c>
      <c r="H24" s="198">
        <v>0</v>
      </c>
      <c r="I24" s="198">
        <v>0</v>
      </c>
      <c r="J24" s="198">
        <v>0</v>
      </c>
      <c r="K24" s="198">
        <v>0</v>
      </c>
      <c r="L24" s="198">
        <v>0</v>
      </c>
      <c r="M24" s="198">
        <v>0</v>
      </c>
    </row>
    <row r="25" spans="2:13" ht="30" customHeight="1" x14ac:dyDescent="0.35">
      <c r="B25" s="233" t="s">
        <v>108</v>
      </c>
      <c r="C25" s="198">
        <v>0</v>
      </c>
      <c r="D25" s="198">
        <v>0</v>
      </c>
      <c r="E25" s="198">
        <v>0</v>
      </c>
      <c r="F25" s="198">
        <v>0</v>
      </c>
      <c r="G25" s="198">
        <v>0</v>
      </c>
      <c r="H25" s="198">
        <v>0</v>
      </c>
      <c r="I25" s="198">
        <v>0</v>
      </c>
      <c r="J25" s="198">
        <v>0</v>
      </c>
      <c r="K25" s="198">
        <v>0</v>
      </c>
      <c r="L25" s="198">
        <v>0</v>
      </c>
      <c r="M25" s="198">
        <v>0</v>
      </c>
    </row>
    <row r="26" spans="2:13" ht="30" customHeight="1" x14ac:dyDescent="0.35">
      <c r="B26" s="233" t="s">
        <v>109</v>
      </c>
      <c r="C26" s="198">
        <v>0</v>
      </c>
      <c r="D26" s="198">
        <v>0</v>
      </c>
      <c r="E26" s="198">
        <v>0</v>
      </c>
      <c r="F26" s="198">
        <v>0</v>
      </c>
      <c r="G26" s="198">
        <v>0</v>
      </c>
      <c r="H26" s="198">
        <v>0</v>
      </c>
      <c r="I26" s="198">
        <v>0</v>
      </c>
      <c r="J26" s="198">
        <v>0</v>
      </c>
      <c r="K26" s="198">
        <v>0</v>
      </c>
      <c r="L26" s="198">
        <v>0</v>
      </c>
      <c r="M26" s="198">
        <v>0</v>
      </c>
    </row>
    <row r="27" spans="2:13" ht="30" customHeight="1" x14ac:dyDescent="0.35">
      <c r="B27" s="233" t="s">
        <v>110</v>
      </c>
      <c r="C27" s="198">
        <v>38723</v>
      </c>
      <c r="D27" s="198">
        <v>0</v>
      </c>
      <c r="E27" s="198">
        <v>407540</v>
      </c>
      <c r="F27" s="198">
        <v>166488</v>
      </c>
      <c r="G27" s="198">
        <v>0</v>
      </c>
      <c r="H27" s="198">
        <v>1380</v>
      </c>
      <c r="I27" s="198">
        <v>1051089</v>
      </c>
      <c r="J27" s="198">
        <v>53150</v>
      </c>
      <c r="K27" s="198">
        <v>0</v>
      </c>
      <c r="L27" s="198">
        <v>0</v>
      </c>
      <c r="M27" s="198">
        <v>218890</v>
      </c>
    </row>
    <row r="28" spans="2:13" ht="30" customHeight="1" x14ac:dyDescent="0.35">
      <c r="B28" s="233" t="s">
        <v>111</v>
      </c>
      <c r="C28" s="198">
        <v>0</v>
      </c>
      <c r="D28" s="198">
        <v>0</v>
      </c>
      <c r="E28" s="198">
        <v>391749</v>
      </c>
      <c r="F28" s="198">
        <v>7612</v>
      </c>
      <c r="G28" s="198">
        <v>0</v>
      </c>
      <c r="H28" s="198">
        <v>0</v>
      </c>
      <c r="I28" s="198">
        <v>6398</v>
      </c>
      <c r="J28" s="198">
        <v>0</v>
      </c>
      <c r="K28" s="198">
        <v>0</v>
      </c>
      <c r="L28" s="198">
        <v>0</v>
      </c>
      <c r="M28" s="198">
        <v>703814</v>
      </c>
    </row>
    <row r="29" spans="2:13" ht="30" customHeight="1" x14ac:dyDescent="0.35">
      <c r="B29" s="233" t="s">
        <v>112</v>
      </c>
      <c r="C29" s="198">
        <v>0</v>
      </c>
      <c r="D29" s="198">
        <v>0</v>
      </c>
      <c r="E29" s="198">
        <v>0</v>
      </c>
      <c r="F29" s="198">
        <v>0</v>
      </c>
      <c r="G29" s="198">
        <v>0</v>
      </c>
      <c r="H29" s="198">
        <v>0</v>
      </c>
      <c r="I29" s="198">
        <v>0</v>
      </c>
      <c r="J29" s="198">
        <v>0</v>
      </c>
      <c r="K29" s="198">
        <v>0</v>
      </c>
      <c r="L29" s="198">
        <v>0</v>
      </c>
      <c r="M29" s="198">
        <v>402</v>
      </c>
    </row>
    <row r="30" spans="2:13" ht="30" customHeight="1" x14ac:dyDescent="0.35">
      <c r="B30" s="233" t="s">
        <v>113</v>
      </c>
      <c r="C30" s="198">
        <v>0</v>
      </c>
      <c r="D30" s="198">
        <v>0</v>
      </c>
      <c r="E30" s="198">
        <v>0</v>
      </c>
      <c r="F30" s="198">
        <v>0</v>
      </c>
      <c r="G30" s="198">
        <v>0</v>
      </c>
      <c r="H30" s="198">
        <v>0</v>
      </c>
      <c r="I30" s="198">
        <v>0</v>
      </c>
      <c r="J30" s="198">
        <v>0</v>
      </c>
      <c r="K30" s="198">
        <v>0</v>
      </c>
      <c r="L30" s="198">
        <v>0</v>
      </c>
      <c r="M30" s="198">
        <v>0</v>
      </c>
    </row>
    <row r="31" spans="2:13" ht="30" customHeight="1" x14ac:dyDescent="0.35">
      <c r="B31" s="233" t="s">
        <v>114</v>
      </c>
      <c r="C31" s="198">
        <v>0</v>
      </c>
      <c r="D31" s="198">
        <v>4618</v>
      </c>
      <c r="E31" s="198">
        <v>249205</v>
      </c>
      <c r="F31" s="198">
        <v>112029</v>
      </c>
      <c r="G31" s="198">
        <v>52</v>
      </c>
      <c r="H31" s="198">
        <v>57507</v>
      </c>
      <c r="I31" s="198">
        <v>0</v>
      </c>
      <c r="J31" s="198">
        <v>74519</v>
      </c>
      <c r="K31" s="198">
        <v>0</v>
      </c>
      <c r="L31" s="198">
        <v>0</v>
      </c>
      <c r="M31" s="198">
        <v>0</v>
      </c>
    </row>
    <row r="32" spans="2:13" ht="30" customHeight="1" x14ac:dyDescent="0.35">
      <c r="B32" s="233" t="s">
        <v>115</v>
      </c>
      <c r="C32" s="198">
        <v>7924</v>
      </c>
      <c r="D32" s="198">
        <v>0</v>
      </c>
      <c r="E32" s="198">
        <v>0</v>
      </c>
      <c r="F32" s="198">
        <v>0</v>
      </c>
      <c r="G32" s="198">
        <v>0</v>
      </c>
      <c r="H32" s="198">
        <v>179743</v>
      </c>
      <c r="I32" s="198">
        <v>0</v>
      </c>
      <c r="J32" s="198">
        <v>2733</v>
      </c>
      <c r="K32" s="198">
        <v>0</v>
      </c>
      <c r="L32" s="198">
        <v>0</v>
      </c>
      <c r="M32" s="198">
        <v>31571</v>
      </c>
    </row>
    <row r="33" spans="2:13" ht="30" customHeight="1" x14ac:dyDescent="0.35">
      <c r="B33" s="233" t="s">
        <v>116</v>
      </c>
      <c r="C33" s="198">
        <v>91718</v>
      </c>
      <c r="D33" s="198">
        <v>1002076</v>
      </c>
      <c r="E33" s="198">
        <v>853859</v>
      </c>
      <c r="F33" s="198">
        <v>861687</v>
      </c>
      <c r="G33" s="198">
        <v>221709</v>
      </c>
      <c r="H33" s="198">
        <v>1482292</v>
      </c>
      <c r="I33" s="198">
        <v>637065</v>
      </c>
      <c r="J33" s="198">
        <v>349503</v>
      </c>
      <c r="K33" s="198">
        <v>0</v>
      </c>
      <c r="L33" s="198">
        <v>432828</v>
      </c>
      <c r="M33" s="198">
        <v>102607</v>
      </c>
    </row>
    <row r="34" spans="2:13" ht="30" customHeight="1" x14ac:dyDescent="0.35">
      <c r="B34" s="233" t="s">
        <v>117</v>
      </c>
      <c r="C34" s="198">
        <v>94045</v>
      </c>
      <c r="D34" s="198">
        <v>-66648</v>
      </c>
      <c r="E34" s="198">
        <v>84701</v>
      </c>
      <c r="F34" s="198">
        <v>165301</v>
      </c>
      <c r="G34" s="198">
        <v>36151</v>
      </c>
      <c r="H34" s="198">
        <v>96130</v>
      </c>
      <c r="I34" s="198">
        <v>150670</v>
      </c>
      <c r="J34" s="198">
        <v>120674</v>
      </c>
      <c r="K34" s="198">
        <v>0</v>
      </c>
      <c r="L34" s="198">
        <v>644873</v>
      </c>
      <c r="M34" s="198">
        <v>189524</v>
      </c>
    </row>
    <row r="35" spans="2:13" ht="30" customHeight="1" x14ac:dyDescent="0.35">
      <c r="B35" s="233" t="s">
        <v>118</v>
      </c>
      <c r="C35" s="198">
        <v>377939</v>
      </c>
      <c r="D35" s="198">
        <v>772955</v>
      </c>
      <c r="E35" s="198">
        <v>3427331</v>
      </c>
      <c r="F35" s="198">
        <v>1633058</v>
      </c>
      <c r="G35" s="198">
        <v>515720</v>
      </c>
      <c r="H35" s="198">
        <v>942192</v>
      </c>
      <c r="I35" s="198">
        <v>939119</v>
      </c>
      <c r="J35" s="198">
        <v>627299</v>
      </c>
      <c r="K35" s="198">
        <v>0</v>
      </c>
      <c r="L35" s="198">
        <v>1337408</v>
      </c>
      <c r="M35" s="198">
        <v>1740555</v>
      </c>
    </row>
    <row r="36" spans="2:13" ht="30" customHeight="1" x14ac:dyDescent="0.35">
      <c r="B36" s="233" t="s">
        <v>119</v>
      </c>
      <c r="C36" s="198">
        <v>0</v>
      </c>
      <c r="D36" s="198">
        <v>0</v>
      </c>
      <c r="E36" s="198">
        <v>65789</v>
      </c>
      <c r="F36" s="198">
        <v>0</v>
      </c>
      <c r="G36" s="198">
        <v>55301</v>
      </c>
      <c r="H36" s="198">
        <v>52672</v>
      </c>
      <c r="I36" s="198">
        <v>61639</v>
      </c>
      <c r="J36" s="198">
        <v>55516</v>
      </c>
      <c r="K36" s="198">
        <v>0</v>
      </c>
      <c r="L36" s="198">
        <v>0</v>
      </c>
      <c r="M36" s="198">
        <v>239995</v>
      </c>
    </row>
    <row r="37" spans="2:13" ht="30" customHeight="1" x14ac:dyDescent="0.35">
      <c r="B37" s="233" t="s">
        <v>120</v>
      </c>
      <c r="C37" s="198">
        <v>247565</v>
      </c>
      <c r="D37" s="198">
        <v>277693</v>
      </c>
      <c r="E37" s="198">
        <v>138932</v>
      </c>
      <c r="F37" s="198">
        <v>459667</v>
      </c>
      <c r="G37" s="198">
        <v>77031</v>
      </c>
      <c r="H37" s="198">
        <v>566920</v>
      </c>
      <c r="I37" s="198">
        <v>420522</v>
      </c>
      <c r="J37" s="198">
        <v>0</v>
      </c>
      <c r="K37" s="198">
        <v>0</v>
      </c>
      <c r="L37" s="198">
        <v>527492</v>
      </c>
      <c r="M37" s="198">
        <v>335971</v>
      </c>
    </row>
    <row r="38" spans="2:13" ht="30" customHeight="1" x14ac:dyDescent="0.35">
      <c r="B38" s="233" t="s">
        <v>121</v>
      </c>
      <c r="C38" s="198">
        <v>86698</v>
      </c>
      <c r="D38" s="198">
        <v>145060</v>
      </c>
      <c r="E38" s="198">
        <v>747491</v>
      </c>
      <c r="F38" s="198">
        <v>375478</v>
      </c>
      <c r="G38" s="198">
        <v>77107</v>
      </c>
      <c r="H38" s="198">
        <v>118604</v>
      </c>
      <c r="I38" s="198">
        <v>319355</v>
      </c>
      <c r="J38" s="198">
        <v>115567</v>
      </c>
      <c r="K38" s="198">
        <v>0</v>
      </c>
      <c r="L38" s="198">
        <v>85823</v>
      </c>
      <c r="M38" s="198">
        <v>385577</v>
      </c>
    </row>
    <row r="39" spans="2:13" ht="30" customHeight="1" thickBot="1" x14ac:dyDescent="0.4">
      <c r="B39" s="222" t="s">
        <v>122</v>
      </c>
      <c r="C39" s="200">
        <v>3391967</v>
      </c>
      <c r="D39" s="200">
        <v>4732263</v>
      </c>
      <c r="E39" s="200">
        <v>15727138</v>
      </c>
      <c r="F39" s="200">
        <v>6572494</v>
      </c>
      <c r="G39" s="200">
        <v>2149705</v>
      </c>
      <c r="H39" s="200">
        <v>9351563</v>
      </c>
      <c r="I39" s="200">
        <v>12193162</v>
      </c>
      <c r="J39" s="200">
        <v>2312778</v>
      </c>
      <c r="K39" s="200">
        <v>0</v>
      </c>
      <c r="L39" s="200">
        <v>5440708</v>
      </c>
      <c r="M39" s="200">
        <v>9021091</v>
      </c>
    </row>
    <row r="40" spans="2:13" ht="16" thickTop="1" x14ac:dyDescent="0.35">
      <c r="B40" s="330" t="s">
        <v>230</v>
      </c>
      <c r="C40" s="330"/>
      <c r="D40" s="330"/>
      <c r="E40" s="330"/>
      <c r="F40" s="330"/>
      <c r="G40" s="330"/>
      <c r="H40" s="330"/>
      <c r="I40" s="330"/>
      <c r="J40" s="330"/>
      <c r="K40" s="330"/>
      <c r="L40" s="316" t="s">
        <v>132</v>
      </c>
      <c r="M40" s="316"/>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11"/>
      <c r="K42" s="15"/>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algorithmName="SHA-512" hashValue="/VfP2DJfxnhiyqMo/768Ok7kbsAHAOCoUAWATstaa/ZQOeLamTgvJ3kYJuR2YtoFbtOuiTgb4KyRzjULrNPFkQ==" saltValue="bAPvEEw3VgY8YkeY5uJhqA=="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M44"/>
  <sheetViews>
    <sheetView showGridLines="0" zoomScale="80" zoomScaleNormal="80" workbookViewId="0">
      <selection activeCell="E23" sqref="E23"/>
    </sheetView>
  </sheetViews>
  <sheetFormatPr defaultColWidth="9.453125" defaultRowHeight="14" x14ac:dyDescent="0.3"/>
  <cols>
    <col min="1" max="1" width="16.54296875" style="2" customWidth="1"/>
    <col min="2" max="2" width="37.453125" style="2" customWidth="1"/>
    <col min="3" max="13" width="19.54296875" style="2" customWidth="1"/>
    <col min="14" max="16384" width="9.453125" style="2"/>
  </cols>
  <sheetData>
    <row r="1" spans="2:13" ht="9" customHeight="1" x14ac:dyDescent="0.3"/>
    <row r="2" spans="2:13" ht="20.25" customHeight="1" x14ac:dyDescent="0.3"/>
    <row r="3" spans="2:13" ht="17.25" customHeight="1" x14ac:dyDescent="0.35">
      <c r="B3" s="329" t="s">
        <v>123</v>
      </c>
      <c r="C3" s="329"/>
      <c r="D3" s="329"/>
      <c r="E3" s="329"/>
      <c r="F3" s="329"/>
      <c r="G3" s="329"/>
      <c r="H3" s="329"/>
      <c r="I3" s="329"/>
      <c r="J3" s="329"/>
      <c r="K3" s="329"/>
      <c r="L3" s="329"/>
      <c r="M3" s="329"/>
    </row>
    <row r="4" spans="2:13" ht="23.25" customHeight="1" x14ac:dyDescent="0.35">
      <c r="B4" s="317" t="s">
        <v>299</v>
      </c>
      <c r="C4" s="318"/>
      <c r="D4" s="318"/>
      <c r="E4" s="318"/>
      <c r="F4" s="318"/>
      <c r="G4" s="318"/>
      <c r="H4" s="318"/>
      <c r="I4" s="318"/>
      <c r="J4" s="318"/>
      <c r="K4" s="318"/>
      <c r="L4" s="318"/>
      <c r="M4" s="319"/>
    </row>
    <row r="5" spans="2:13" ht="57" customHeight="1" x14ac:dyDescent="0.3">
      <c r="B5" s="230" t="s">
        <v>0</v>
      </c>
      <c r="C5" s="231" t="s">
        <v>33</v>
      </c>
      <c r="D5" s="231" t="s">
        <v>238</v>
      </c>
      <c r="E5" s="231" t="s">
        <v>48</v>
      </c>
      <c r="F5" s="231" t="s">
        <v>35</v>
      </c>
      <c r="G5" s="231" t="s">
        <v>239</v>
      </c>
      <c r="H5" s="231" t="s">
        <v>192</v>
      </c>
      <c r="I5" s="231" t="s">
        <v>193</v>
      </c>
      <c r="J5" s="231" t="s">
        <v>37</v>
      </c>
      <c r="K5" s="231" t="s">
        <v>240</v>
      </c>
      <c r="L5" s="231" t="s">
        <v>241</v>
      </c>
      <c r="M5" s="231" t="s">
        <v>242</v>
      </c>
    </row>
    <row r="6" spans="2:13" ht="30.75" customHeight="1" x14ac:dyDescent="0.35">
      <c r="B6" s="233" t="s">
        <v>89</v>
      </c>
      <c r="C6" s="198">
        <v>600000</v>
      </c>
      <c r="D6" s="198">
        <v>810721</v>
      </c>
      <c r="E6" s="198">
        <v>6499491</v>
      </c>
      <c r="F6" s="198">
        <v>605000</v>
      </c>
      <c r="G6" s="198">
        <v>1500000</v>
      </c>
      <c r="H6" s="198">
        <v>453960</v>
      </c>
      <c r="I6" s="198">
        <v>300000</v>
      </c>
      <c r="J6" s="198">
        <v>693000</v>
      </c>
      <c r="K6" s="198">
        <v>710050</v>
      </c>
      <c r="L6" s="198">
        <v>700000</v>
      </c>
      <c r="M6" s="198">
        <v>410000</v>
      </c>
    </row>
    <row r="7" spans="2:13" ht="30.75" customHeight="1" x14ac:dyDescent="0.35">
      <c r="B7" s="233" t="s">
        <v>90</v>
      </c>
      <c r="C7" s="198">
        <v>1198</v>
      </c>
      <c r="D7" s="198">
        <v>0</v>
      </c>
      <c r="E7" s="198">
        <v>0</v>
      </c>
      <c r="F7" s="198">
        <v>0</v>
      </c>
      <c r="G7" s="198">
        <v>0</v>
      </c>
      <c r="H7" s="198">
        <v>583040</v>
      </c>
      <c r="I7" s="198">
        <v>0</v>
      </c>
      <c r="J7" s="198">
        <v>0</v>
      </c>
      <c r="K7" s="198">
        <v>5712</v>
      </c>
      <c r="L7" s="198">
        <v>0</v>
      </c>
      <c r="M7" s="198">
        <v>1701894</v>
      </c>
    </row>
    <row r="8" spans="2:13" ht="30.75" customHeight="1" x14ac:dyDescent="0.35">
      <c r="B8" s="233" t="s">
        <v>91</v>
      </c>
      <c r="C8" s="198">
        <v>600535</v>
      </c>
      <c r="D8" s="198">
        <v>-36097</v>
      </c>
      <c r="E8" s="198">
        <v>20468</v>
      </c>
      <c r="F8" s="198">
        <v>0</v>
      </c>
      <c r="G8" s="198">
        <v>560297</v>
      </c>
      <c r="H8" s="198">
        <v>0</v>
      </c>
      <c r="I8" s="198">
        <v>26849</v>
      </c>
      <c r="J8" s="198">
        <v>18512</v>
      </c>
      <c r="K8" s="198">
        <v>0</v>
      </c>
      <c r="L8" s="198">
        <v>0</v>
      </c>
      <c r="M8" s="198">
        <v>1427</v>
      </c>
    </row>
    <row r="9" spans="2:13" ht="30.75" customHeight="1" x14ac:dyDescent="0.35">
      <c r="B9" s="232" t="s">
        <v>92</v>
      </c>
      <c r="C9" s="198">
        <v>0</v>
      </c>
      <c r="D9" s="198">
        <v>0</v>
      </c>
      <c r="E9" s="198">
        <v>0</v>
      </c>
      <c r="F9" s="198">
        <v>0</v>
      </c>
      <c r="G9" s="198">
        <v>0</v>
      </c>
      <c r="H9" s="198">
        <v>0</v>
      </c>
      <c r="I9" s="198">
        <v>0</v>
      </c>
      <c r="J9" s="198">
        <v>0</v>
      </c>
      <c r="K9" s="198">
        <v>0</v>
      </c>
      <c r="L9" s="198">
        <v>0</v>
      </c>
      <c r="M9" s="198">
        <v>0</v>
      </c>
    </row>
    <row r="10" spans="2:13" ht="30.75" customHeight="1" x14ac:dyDescent="0.35">
      <c r="B10" s="233" t="s">
        <v>93</v>
      </c>
      <c r="C10" s="198">
        <v>1600785</v>
      </c>
      <c r="D10" s="198">
        <v>-1371128</v>
      </c>
      <c r="E10" s="198">
        <v>21350576</v>
      </c>
      <c r="F10" s="198">
        <v>651137</v>
      </c>
      <c r="G10" s="198">
        <v>1323533</v>
      </c>
      <c r="H10" s="198">
        <v>10927</v>
      </c>
      <c r="I10" s="198">
        <v>267408</v>
      </c>
      <c r="J10" s="198">
        <v>426739</v>
      </c>
      <c r="K10" s="198">
        <v>122345</v>
      </c>
      <c r="L10" s="198">
        <v>-31055</v>
      </c>
      <c r="M10" s="198">
        <v>-2524637</v>
      </c>
    </row>
    <row r="11" spans="2:13" ht="30.75" customHeight="1" x14ac:dyDescent="0.35">
      <c r="B11" s="233" t="s">
        <v>94</v>
      </c>
      <c r="C11" s="198">
        <v>454209</v>
      </c>
      <c r="D11" s="198">
        <v>1499217</v>
      </c>
      <c r="E11" s="198">
        <v>261014</v>
      </c>
      <c r="F11" s="198">
        <v>0</v>
      </c>
      <c r="G11" s="198">
        <v>0</v>
      </c>
      <c r="H11" s="198">
        <v>0</v>
      </c>
      <c r="I11" s="198">
        <v>0</v>
      </c>
      <c r="J11" s="198">
        <v>0</v>
      </c>
      <c r="K11" s="198">
        <v>0</v>
      </c>
      <c r="L11" s="198">
        <v>0</v>
      </c>
      <c r="M11" s="198">
        <v>0</v>
      </c>
    </row>
    <row r="12" spans="2:13" ht="30.75" customHeight="1" x14ac:dyDescent="0.35">
      <c r="B12" s="217" t="s">
        <v>95</v>
      </c>
      <c r="C12" s="217">
        <v>3256727</v>
      </c>
      <c r="D12" s="217">
        <v>902714</v>
      </c>
      <c r="E12" s="217">
        <v>28131548</v>
      </c>
      <c r="F12" s="217">
        <v>1256137</v>
      </c>
      <c r="G12" s="217">
        <v>3383830</v>
      </c>
      <c r="H12" s="217">
        <v>1047927</v>
      </c>
      <c r="I12" s="217">
        <v>594258</v>
      </c>
      <c r="J12" s="217">
        <v>1138251</v>
      </c>
      <c r="K12" s="217">
        <v>838107</v>
      </c>
      <c r="L12" s="217">
        <v>668945</v>
      </c>
      <c r="M12" s="236">
        <v>-411316</v>
      </c>
    </row>
    <row r="13" spans="2:13" ht="30.75" customHeight="1" x14ac:dyDescent="0.35">
      <c r="B13" s="233" t="s">
        <v>96</v>
      </c>
      <c r="C13" s="198">
        <v>3903562</v>
      </c>
      <c r="D13" s="198">
        <v>1724917</v>
      </c>
      <c r="E13" s="198">
        <v>11345557</v>
      </c>
      <c r="F13" s="198">
        <v>3596754</v>
      </c>
      <c r="G13" s="198">
        <v>3120895</v>
      </c>
      <c r="H13" s="198">
        <v>1278320</v>
      </c>
      <c r="I13" s="198">
        <v>1793522</v>
      </c>
      <c r="J13" s="198">
        <v>2379208</v>
      </c>
      <c r="K13" s="198">
        <v>1450430</v>
      </c>
      <c r="L13" s="198">
        <v>1029129</v>
      </c>
      <c r="M13" s="198">
        <v>1695547</v>
      </c>
    </row>
    <row r="14" spans="2:13" ht="30.75" customHeight="1" x14ac:dyDescent="0.35">
      <c r="B14" s="233" t="s">
        <v>97</v>
      </c>
      <c r="C14" s="198">
        <v>0</v>
      </c>
      <c r="D14" s="198">
        <v>0</v>
      </c>
      <c r="E14" s="198">
        <v>0</v>
      </c>
      <c r="F14" s="198">
        <v>0</v>
      </c>
      <c r="G14" s="198">
        <v>0</v>
      </c>
      <c r="H14" s="198">
        <v>0</v>
      </c>
      <c r="I14" s="198">
        <v>0</v>
      </c>
      <c r="J14" s="198">
        <v>0</v>
      </c>
      <c r="K14" s="198">
        <v>0</v>
      </c>
      <c r="L14" s="198">
        <v>0</v>
      </c>
      <c r="M14" s="198">
        <v>0</v>
      </c>
    </row>
    <row r="15" spans="2:13" ht="30.75" customHeight="1" x14ac:dyDescent="0.35">
      <c r="B15" s="233" t="s">
        <v>98</v>
      </c>
      <c r="C15" s="198">
        <v>333755</v>
      </c>
      <c r="D15" s="198">
        <v>0</v>
      </c>
      <c r="E15" s="198">
        <v>0</v>
      </c>
      <c r="F15" s="198">
        <v>0</v>
      </c>
      <c r="G15" s="198">
        <v>0</v>
      </c>
      <c r="H15" s="198">
        <v>0</v>
      </c>
      <c r="I15" s="198">
        <v>1215361</v>
      </c>
      <c r="J15" s="198">
        <v>0</v>
      </c>
      <c r="K15" s="198">
        <v>0</v>
      </c>
      <c r="L15" s="198">
        <v>0</v>
      </c>
      <c r="M15" s="198">
        <v>0</v>
      </c>
    </row>
    <row r="16" spans="2:13" ht="30.75" customHeight="1" x14ac:dyDescent="0.35">
      <c r="B16" s="233" t="s">
        <v>99</v>
      </c>
      <c r="C16" s="198">
        <v>1061640</v>
      </c>
      <c r="D16" s="198">
        <v>724030</v>
      </c>
      <c r="E16" s="198">
        <v>767149</v>
      </c>
      <c r="F16" s="198">
        <v>245025</v>
      </c>
      <c r="G16" s="198">
        <v>700458</v>
      </c>
      <c r="H16" s="198">
        <v>316316</v>
      </c>
      <c r="I16" s="198">
        <v>1381449</v>
      </c>
      <c r="J16" s="198">
        <v>548676</v>
      </c>
      <c r="K16" s="198">
        <v>334436</v>
      </c>
      <c r="L16" s="198">
        <v>27574</v>
      </c>
      <c r="M16" s="198">
        <v>3416328</v>
      </c>
    </row>
    <row r="17" spans="2:13" ht="30.75" customHeight="1" x14ac:dyDescent="0.35">
      <c r="B17" s="220" t="s">
        <v>100</v>
      </c>
      <c r="C17" s="200">
        <v>8555684</v>
      </c>
      <c r="D17" s="200">
        <v>3351661</v>
      </c>
      <c r="E17" s="200">
        <v>40244254</v>
      </c>
      <c r="F17" s="200">
        <v>5097915</v>
      </c>
      <c r="G17" s="200">
        <v>7205183</v>
      </c>
      <c r="H17" s="200">
        <v>2642564</v>
      </c>
      <c r="I17" s="200">
        <v>4984590</v>
      </c>
      <c r="J17" s="200">
        <v>4066135</v>
      </c>
      <c r="K17" s="200">
        <v>2622973</v>
      </c>
      <c r="L17" s="200">
        <v>1725649</v>
      </c>
      <c r="M17" s="200">
        <v>4700559</v>
      </c>
    </row>
    <row r="18" spans="2:13" ht="30.75" customHeight="1" x14ac:dyDescent="0.35">
      <c r="B18" s="234" t="s">
        <v>101</v>
      </c>
      <c r="C18" s="198">
        <v>790718</v>
      </c>
      <c r="D18" s="198">
        <v>102604</v>
      </c>
      <c r="E18" s="198">
        <v>0</v>
      </c>
      <c r="F18" s="198">
        <v>0</v>
      </c>
      <c r="G18" s="198">
        <v>258763</v>
      </c>
      <c r="H18" s="198">
        <v>92500</v>
      </c>
      <c r="I18" s="198">
        <v>0</v>
      </c>
      <c r="J18" s="198">
        <v>0</v>
      </c>
      <c r="K18" s="198">
        <v>54668</v>
      </c>
      <c r="L18" s="198">
        <v>0</v>
      </c>
      <c r="M18" s="198">
        <v>0</v>
      </c>
    </row>
    <row r="19" spans="2:13" ht="30.75" customHeight="1" x14ac:dyDescent="0.35">
      <c r="B19" s="233" t="s">
        <v>102</v>
      </c>
      <c r="C19" s="198">
        <v>1273498</v>
      </c>
      <c r="D19" s="198">
        <v>989500</v>
      </c>
      <c r="E19" s="198">
        <v>10556639</v>
      </c>
      <c r="F19" s="198">
        <v>653000</v>
      </c>
      <c r="G19" s="198">
        <v>426088</v>
      </c>
      <c r="H19" s="198">
        <v>124000</v>
      </c>
      <c r="I19" s="198">
        <v>0</v>
      </c>
      <c r="J19" s="198">
        <v>410000</v>
      </c>
      <c r="K19" s="198">
        <v>787474</v>
      </c>
      <c r="L19" s="198">
        <v>385806</v>
      </c>
      <c r="M19" s="198">
        <v>0</v>
      </c>
    </row>
    <row r="20" spans="2:13" ht="30.75" customHeight="1" x14ac:dyDescent="0.35">
      <c r="B20" s="233" t="s">
        <v>103</v>
      </c>
      <c r="C20" s="198">
        <v>69443</v>
      </c>
      <c r="D20" s="198">
        <v>12216</v>
      </c>
      <c r="E20" s="198">
        <v>45776</v>
      </c>
      <c r="F20" s="198">
        <v>33413</v>
      </c>
      <c r="G20" s="198">
        <v>90495</v>
      </c>
      <c r="H20" s="198">
        <v>21157</v>
      </c>
      <c r="I20" s="198">
        <v>43852</v>
      </c>
      <c r="J20" s="198">
        <v>59576</v>
      </c>
      <c r="K20" s="198">
        <v>29903</v>
      </c>
      <c r="L20" s="198">
        <v>8569</v>
      </c>
      <c r="M20" s="198">
        <v>51351</v>
      </c>
    </row>
    <row r="21" spans="2:13" ht="30.75" customHeight="1" x14ac:dyDescent="0.35">
      <c r="B21" s="233" t="s">
        <v>104</v>
      </c>
      <c r="C21" s="198">
        <v>3633508</v>
      </c>
      <c r="D21" s="198">
        <v>151473</v>
      </c>
      <c r="E21" s="198">
        <v>13644726</v>
      </c>
      <c r="F21" s="198">
        <v>1371804</v>
      </c>
      <c r="G21" s="198">
        <v>2720929</v>
      </c>
      <c r="H21" s="198">
        <v>1481232</v>
      </c>
      <c r="I21" s="198">
        <v>1393213</v>
      </c>
      <c r="J21" s="198">
        <v>1962115</v>
      </c>
      <c r="K21" s="198">
        <v>216200</v>
      </c>
      <c r="L21" s="198">
        <v>379050</v>
      </c>
      <c r="M21" s="198">
        <v>564613</v>
      </c>
    </row>
    <row r="22" spans="2:13" ht="30.75" customHeight="1" x14ac:dyDescent="0.35">
      <c r="B22" s="233" t="s">
        <v>105</v>
      </c>
      <c r="C22" s="198">
        <v>0</v>
      </c>
      <c r="D22" s="198">
        <v>0</v>
      </c>
      <c r="E22" s="198">
        <v>0</v>
      </c>
      <c r="F22" s="198">
        <v>702</v>
      </c>
      <c r="G22" s="198">
        <v>0</v>
      </c>
      <c r="H22" s="198">
        <v>0</v>
      </c>
      <c r="I22" s="198">
        <v>0</v>
      </c>
      <c r="J22" s="198">
        <v>0</v>
      </c>
      <c r="K22" s="198">
        <v>0</v>
      </c>
      <c r="L22" s="198">
        <v>0</v>
      </c>
      <c r="M22" s="198">
        <v>0</v>
      </c>
    </row>
    <row r="23" spans="2:13" ht="30.75" customHeight="1" x14ac:dyDescent="0.35">
      <c r="B23" s="233" t="s">
        <v>106</v>
      </c>
      <c r="C23" s="198">
        <v>105612</v>
      </c>
      <c r="D23" s="198">
        <v>184000</v>
      </c>
      <c r="E23" s="198">
        <v>8733900</v>
      </c>
      <c r="F23" s="198">
        <v>0</v>
      </c>
      <c r="G23" s="198">
        <v>1196890</v>
      </c>
      <c r="H23" s="198">
        <v>13217</v>
      </c>
      <c r="I23" s="198">
        <v>143807</v>
      </c>
      <c r="J23" s="198">
        <v>0</v>
      </c>
      <c r="K23" s="198">
        <v>0</v>
      </c>
      <c r="L23" s="198">
        <v>0</v>
      </c>
      <c r="M23" s="198">
        <v>0</v>
      </c>
    </row>
    <row r="24" spans="2:13" ht="30.75" customHeight="1" x14ac:dyDescent="0.35">
      <c r="B24" s="233" t="s">
        <v>107</v>
      </c>
      <c r="C24" s="198">
        <v>0</v>
      </c>
      <c r="D24" s="198">
        <v>0</v>
      </c>
      <c r="E24" s="198">
        <v>46766</v>
      </c>
      <c r="F24" s="198">
        <v>0</v>
      </c>
      <c r="G24" s="198">
        <v>0</v>
      </c>
      <c r="H24" s="198">
        <v>0</v>
      </c>
      <c r="I24" s="198">
        <v>0</v>
      </c>
      <c r="J24" s="198">
        <v>25000</v>
      </c>
      <c r="K24" s="198">
        <v>0</v>
      </c>
      <c r="L24" s="198">
        <v>0</v>
      </c>
      <c r="M24" s="198">
        <v>0</v>
      </c>
    </row>
    <row r="25" spans="2:13" ht="30.75" customHeight="1" x14ac:dyDescent="0.35">
      <c r="B25" s="233" t="s">
        <v>108</v>
      </c>
      <c r="C25" s="198">
        <v>0</v>
      </c>
      <c r="D25" s="198">
        <v>0</v>
      </c>
      <c r="E25" s="198">
        <v>0</v>
      </c>
      <c r="F25" s="198">
        <v>0</v>
      </c>
      <c r="G25" s="198">
        <v>0</v>
      </c>
      <c r="H25" s="198">
        <v>0</v>
      </c>
      <c r="I25" s="198">
        <v>0</v>
      </c>
      <c r="J25" s="198">
        <v>0</v>
      </c>
      <c r="K25" s="198">
        <v>0</v>
      </c>
      <c r="L25" s="198">
        <v>0</v>
      </c>
      <c r="M25" s="198">
        <v>0</v>
      </c>
    </row>
    <row r="26" spans="2:13" ht="30.75" customHeight="1" x14ac:dyDescent="0.35">
      <c r="B26" s="233" t="s">
        <v>109</v>
      </c>
      <c r="C26" s="198">
        <v>0</v>
      </c>
      <c r="D26" s="198">
        <v>0</v>
      </c>
      <c r="E26" s="198">
        <v>0</v>
      </c>
      <c r="F26" s="198">
        <v>0</v>
      </c>
      <c r="G26" s="198">
        <v>0</v>
      </c>
      <c r="H26" s="198">
        <v>0</v>
      </c>
      <c r="I26" s="198">
        <v>0</v>
      </c>
      <c r="J26" s="198">
        <v>0</v>
      </c>
      <c r="K26" s="198">
        <v>0</v>
      </c>
      <c r="L26" s="198">
        <v>0</v>
      </c>
      <c r="M26" s="198">
        <v>0</v>
      </c>
    </row>
    <row r="27" spans="2:13" ht="30.75" customHeight="1" x14ac:dyDescent="0.35">
      <c r="B27" s="233" t="s">
        <v>110</v>
      </c>
      <c r="C27" s="198">
        <v>33829</v>
      </c>
      <c r="D27" s="198">
        <v>10676</v>
      </c>
      <c r="E27" s="198">
        <v>1009436</v>
      </c>
      <c r="F27" s="198">
        <v>16333</v>
      </c>
      <c r="G27" s="198">
        <v>147281</v>
      </c>
      <c r="H27" s="198">
        <v>0</v>
      </c>
      <c r="I27" s="198">
        <v>101417</v>
      </c>
      <c r="J27" s="198">
        <v>339930</v>
      </c>
      <c r="K27" s="198">
        <v>27199</v>
      </c>
      <c r="L27" s="198">
        <v>0</v>
      </c>
      <c r="M27" s="198">
        <v>0</v>
      </c>
    </row>
    <row r="28" spans="2:13" ht="30.75" customHeight="1" x14ac:dyDescent="0.35">
      <c r="B28" s="233" t="s">
        <v>111</v>
      </c>
      <c r="C28" s="198">
        <v>861931</v>
      </c>
      <c r="D28" s="198">
        <v>465642</v>
      </c>
      <c r="E28" s="198">
        <v>218025</v>
      </c>
      <c r="F28" s="198">
        <v>513455</v>
      </c>
      <c r="G28" s="198">
        <v>259148</v>
      </c>
      <c r="H28" s="198">
        <v>9742</v>
      </c>
      <c r="I28" s="198">
        <v>0</v>
      </c>
      <c r="J28" s="198">
        <v>0</v>
      </c>
      <c r="K28" s="198">
        <v>0</v>
      </c>
      <c r="L28" s="198">
        <v>0</v>
      </c>
      <c r="M28" s="198">
        <v>0</v>
      </c>
    </row>
    <row r="29" spans="2:13" ht="30.75" customHeight="1" x14ac:dyDescent="0.35">
      <c r="B29" s="233" t="s">
        <v>112</v>
      </c>
      <c r="C29" s="198">
        <v>0</v>
      </c>
      <c r="D29" s="198">
        <v>0</v>
      </c>
      <c r="E29" s="198">
        <v>81</v>
      </c>
      <c r="F29" s="198">
        <v>0</v>
      </c>
      <c r="G29" s="198">
        <v>0</v>
      </c>
      <c r="H29" s="198">
        <v>0</v>
      </c>
      <c r="I29" s="198">
        <v>0</v>
      </c>
      <c r="J29" s="198">
        <v>0</v>
      </c>
      <c r="K29" s="198">
        <v>0</v>
      </c>
      <c r="L29" s="198">
        <v>0</v>
      </c>
      <c r="M29" s="198">
        <v>0</v>
      </c>
    </row>
    <row r="30" spans="2:13" ht="30.75" customHeight="1" x14ac:dyDescent="0.35">
      <c r="B30" s="233" t="s">
        <v>113</v>
      </c>
      <c r="C30" s="198">
        <v>0</v>
      </c>
      <c r="D30" s="198">
        <v>0</v>
      </c>
      <c r="E30" s="198">
        <v>0</v>
      </c>
      <c r="F30" s="198">
        <v>0</v>
      </c>
      <c r="G30" s="198">
        <v>0</v>
      </c>
      <c r="H30" s="198">
        <v>0</v>
      </c>
      <c r="I30" s="198">
        <v>0</v>
      </c>
      <c r="J30" s="198">
        <v>0</v>
      </c>
      <c r="K30" s="198">
        <v>0</v>
      </c>
      <c r="L30" s="198">
        <v>0</v>
      </c>
      <c r="M30" s="198">
        <v>0</v>
      </c>
    </row>
    <row r="31" spans="2:13" ht="30.75" customHeight="1" x14ac:dyDescent="0.35">
      <c r="B31" s="233" t="s">
        <v>114</v>
      </c>
      <c r="C31" s="198">
        <v>17689</v>
      </c>
      <c r="D31" s="198">
        <v>0</v>
      </c>
      <c r="E31" s="198">
        <v>0</v>
      </c>
      <c r="F31" s="198">
        <v>0</v>
      </c>
      <c r="G31" s="198">
        <v>21174</v>
      </c>
      <c r="H31" s="198">
        <v>0</v>
      </c>
      <c r="I31" s="198">
        <v>111612</v>
      </c>
      <c r="J31" s="198">
        <v>0</v>
      </c>
      <c r="K31" s="198">
        <v>0</v>
      </c>
      <c r="L31" s="198">
        <v>0</v>
      </c>
      <c r="M31" s="198">
        <v>0</v>
      </c>
    </row>
    <row r="32" spans="2:13" ht="30.75" customHeight="1" x14ac:dyDescent="0.35">
      <c r="B32" s="233" t="s">
        <v>115</v>
      </c>
      <c r="C32" s="198">
        <v>0</v>
      </c>
      <c r="D32" s="198">
        <v>0</v>
      </c>
      <c r="E32" s="198">
        <v>733827</v>
      </c>
      <c r="F32" s="198">
        <v>0</v>
      </c>
      <c r="G32" s="198">
        <v>0</v>
      </c>
      <c r="H32" s="198">
        <v>20649</v>
      </c>
      <c r="I32" s="198">
        <v>0</v>
      </c>
      <c r="J32" s="198">
        <v>0</v>
      </c>
      <c r="K32" s="198">
        <v>0</v>
      </c>
      <c r="L32" s="198">
        <v>0</v>
      </c>
      <c r="M32" s="198">
        <v>0</v>
      </c>
    </row>
    <row r="33" spans="2:13" ht="30.75" customHeight="1" x14ac:dyDescent="0.35">
      <c r="B33" s="233" t="s">
        <v>116</v>
      </c>
      <c r="C33" s="198">
        <v>313164</v>
      </c>
      <c r="D33" s="198">
        <v>35864</v>
      </c>
      <c r="E33" s="198">
        <v>977305</v>
      </c>
      <c r="F33" s="198">
        <v>634486</v>
      </c>
      <c r="G33" s="198">
        <v>947291</v>
      </c>
      <c r="H33" s="198">
        <v>278597</v>
      </c>
      <c r="I33" s="198">
        <v>591106</v>
      </c>
      <c r="J33" s="198">
        <v>102838</v>
      </c>
      <c r="K33" s="198">
        <v>84485</v>
      </c>
      <c r="L33" s="198">
        <v>367918</v>
      </c>
      <c r="M33" s="198">
        <v>601800</v>
      </c>
    </row>
    <row r="34" spans="2:13" ht="30.75" customHeight="1" x14ac:dyDescent="0.35">
      <c r="B34" s="233" t="s">
        <v>117</v>
      </c>
      <c r="C34" s="198">
        <v>45057</v>
      </c>
      <c r="D34" s="198">
        <v>68821</v>
      </c>
      <c r="E34" s="198">
        <v>457258</v>
      </c>
      <c r="F34" s="198">
        <v>128660</v>
      </c>
      <c r="G34" s="198">
        <v>244139</v>
      </c>
      <c r="H34" s="198">
        <v>23508</v>
      </c>
      <c r="I34" s="198">
        <v>128957</v>
      </c>
      <c r="J34" s="198">
        <v>127079</v>
      </c>
      <c r="K34" s="198">
        <v>1416</v>
      </c>
      <c r="L34" s="198">
        <v>-34708</v>
      </c>
      <c r="M34" s="198">
        <v>418722</v>
      </c>
    </row>
    <row r="35" spans="2:13" ht="30.75" customHeight="1" x14ac:dyDescent="0.35">
      <c r="B35" s="233" t="s">
        <v>118</v>
      </c>
      <c r="C35" s="198">
        <v>505567</v>
      </c>
      <c r="D35" s="198">
        <v>212389</v>
      </c>
      <c r="E35" s="198">
        <v>2117778</v>
      </c>
      <c r="F35" s="198">
        <v>772015</v>
      </c>
      <c r="G35" s="198">
        <v>730943</v>
      </c>
      <c r="H35" s="198">
        <v>293548</v>
      </c>
      <c r="I35" s="198">
        <v>898901</v>
      </c>
      <c r="J35" s="198">
        <v>559571</v>
      </c>
      <c r="K35" s="198">
        <v>921369</v>
      </c>
      <c r="L35" s="198">
        <v>414596</v>
      </c>
      <c r="M35" s="198">
        <v>427895</v>
      </c>
    </row>
    <row r="36" spans="2:13" ht="30.75" customHeight="1" x14ac:dyDescent="0.35">
      <c r="B36" s="233" t="s">
        <v>119</v>
      </c>
      <c r="C36" s="198">
        <v>0</v>
      </c>
      <c r="D36" s="198">
        <v>78291</v>
      </c>
      <c r="E36" s="198">
        <v>565019</v>
      </c>
      <c r="F36" s="198">
        <v>563299</v>
      </c>
      <c r="G36" s="198">
        <v>0</v>
      </c>
      <c r="H36" s="198">
        <v>0</v>
      </c>
      <c r="I36" s="198">
        <v>527095</v>
      </c>
      <c r="J36" s="198">
        <v>44101</v>
      </c>
      <c r="K36" s="198">
        <v>276769</v>
      </c>
      <c r="L36" s="198">
        <v>49832</v>
      </c>
      <c r="M36" s="198">
        <v>1420636</v>
      </c>
    </row>
    <row r="37" spans="2:13" ht="30.75" customHeight="1" x14ac:dyDescent="0.35">
      <c r="B37" s="233" t="s">
        <v>120</v>
      </c>
      <c r="C37" s="198">
        <v>783090</v>
      </c>
      <c r="D37" s="198">
        <v>926725</v>
      </c>
      <c r="E37" s="198">
        <v>478342</v>
      </c>
      <c r="F37" s="198">
        <v>165666</v>
      </c>
      <c r="G37" s="198">
        <v>148455</v>
      </c>
      <c r="H37" s="198">
        <v>190426</v>
      </c>
      <c r="I37" s="198">
        <v>439460</v>
      </c>
      <c r="J37" s="198">
        <v>295827</v>
      </c>
      <c r="K37" s="198">
        <v>141258</v>
      </c>
      <c r="L37" s="198">
        <v>59410</v>
      </c>
      <c r="M37" s="198">
        <v>906704</v>
      </c>
    </row>
    <row r="38" spans="2:13" ht="30.75" customHeight="1" x14ac:dyDescent="0.35">
      <c r="B38" s="233" t="s">
        <v>121</v>
      </c>
      <c r="C38" s="198">
        <v>122578</v>
      </c>
      <c r="D38" s="198">
        <v>113460</v>
      </c>
      <c r="E38" s="198">
        <v>659377</v>
      </c>
      <c r="F38" s="198">
        <v>245081</v>
      </c>
      <c r="G38" s="198">
        <v>13587</v>
      </c>
      <c r="H38" s="198">
        <v>93988</v>
      </c>
      <c r="I38" s="198">
        <v>605170</v>
      </c>
      <c r="J38" s="198">
        <v>140098</v>
      </c>
      <c r="K38" s="198">
        <v>82232</v>
      </c>
      <c r="L38" s="198">
        <v>95177</v>
      </c>
      <c r="M38" s="198">
        <v>308837</v>
      </c>
    </row>
    <row r="39" spans="2:13" ht="30.75" customHeight="1" thickBot="1" x14ac:dyDescent="0.4">
      <c r="B39" s="222" t="s">
        <v>122</v>
      </c>
      <c r="C39" s="200">
        <v>8555684</v>
      </c>
      <c r="D39" s="200">
        <v>3351661</v>
      </c>
      <c r="E39" s="200">
        <v>40244254</v>
      </c>
      <c r="F39" s="200">
        <v>5097915</v>
      </c>
      <c r="G39" s="200">
        <v>7205183</v>
      </c>
      <c r="H39" s="200">
        <v>2642564</v>
      </c>
      <c r="I39" s="200">
        <v>4984590</v>
      </c>
      <c r="J39" s="200">
        <v>4066135</v>
      </c>
      <c r="K39" s="200">
        <v>2622973</v>
      </c>
      <c r="L39" s="200">
        <v>1725649</v>
      </c>
      <c r="M39" s="200">
        <v>4700559</v>
      </c>
    </row>
    <row r="40" spans="2:13" ht="16" thickTop="1" x14ac:dyDescent="0.35">
      <c r="B40" s="315" t="s">
        <v>230</v>
      </c>
      <c r="C40" s="315"/>
      <c r="D40" s="315"/>
      <c r="E40" s="315"/>
      <c r="F40" s="315"/>
      <c r="G40" s="315"/>
      <c r="H40" s="315"/>
      <c r="I40" s="315"/>
      <c r="J40" s="315"/>
      <c r="K40" s="316" t="s">
        <v>132</v>
      </c>
      <c r="L40" s="316"/>
      <c r="M40" s="316"/>
    </row>
    <row r="41" spans="2:13" x14ac:dyDescent="0.3">
      <c r="C41" s="15"/>
      <c r="D41" s="15"/>
      <c r="E41" s="15"/>
      <c r="F41" s="15"/>
      <c r="G41" s="15"/>
      <c r="H41" s="15"/>
      <c r="I41" s="15"/>
      <c r="J41" s="15"/>
      <c r="K41" s="15"/>
      <c r="L41" s="15"/>
      <c r="M41" s="15"/>
    </row>
    <row r="42" spans="2:13" x14ac:dyDescent="0.3">
      <c r="C42" s="15"/>
      <c r="D42" s="15"/>
      <c r="E42" s="15"/>
      <c r="F42" s="15"/>
      <c r="G42" s="15"/>
      <c r="H42" s="15"/>
      <c r="I42" s="111"/>
      <c r="J42" s="15"/>
      <c r="K42" s="15"/>
      <c r="L42" s="15"/>
      <c r="M42" s="15"/>
    </row>
    <row r="44" spans="2:13" x14ac:dyDescent="0.3">
      <c r="C44" s="15"/>
      <c r="D44" s="15"/>
      <c r="E44" s="15"/>
      <c r="F44" s="15"/>
      <c r="G44" s="15"/>
      <c r="H44" s="15"/>
      <c r="I44" s="15"/>
      <c r="J44" s="15"/>
      <c r="K44" s="15"/>
      <c r="L44" s="15"/>
      <c r="M44" s="15"/>
    </row>
  </sheetData>
  <sheetProtection algorithmName="SHA-512" hashValue="CVUjwRTm767FrdXd556lfBsQGkEi2nx9KXBU+0GUnjRF4f8SAB7PNLQECEZpx6gxQWMovaisWu3fL9AUvoRjjQ==" saltValue="oMJKP0EMUlE36CMwoUjRrA==" spinCount="100000"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R44"/>
  <sheetViews>
    <sheetView showGridLines="0" topLeftCell="A4" zoomScale="80" zoomScaleNormal="80" workbookViewId="0">
      <selection activeCell="Q5" sqref="Q5"/>
    </sheetView>
  </sheetViews>
  <sheetFormatPr defaultColWidth="9.453125" defaultRowHeight="14.5" x14ac:dyDescent="0.35"/>
  <cols>
    <col min="1" max="1" width="18.453125" style="2" customWidth="1"/>
    <col min="2" max="2" width="37.453125" style="2" customWidth="1"/>
    <col min="3" max="12" width="21.453125" style="2" customWidth="1"/>
    <col min="13" max="13" width="23.453125" style="2" customWidth="1"/>
    <col min="14" max="14" width="6.453125" customWidth="1"/>
    <col min="15" max="15" width="14.7265625" style="2" hidden="1" customWidth="1"/>
    <col min="16" max="16" width="16.08984375" style="2" hidden="1" customWidth="1"/>
    <col min="17" max="17" width="37.1796875" style="2" bestFit="1" customWidth="1"/>
    <col min="18" max="18" width="27.453125" style="2" hidden="1" customWidth="1"/>
    <col min="19" max="19" width="9.453125" style="2" customWidth="1"/>
    <col min="20" max="20" width="5" style="2" customWidth="1"/>
    <col min="21" max="16384" width="9.453125" style="2"/>
  </cols>
  <sheetData>
    <row r="3" spans="2:18" x14ac:dyDescent="0.35">
      <c r="B3" s="331" t="s">
        <v>123</v>
      </c>
      <c r="C3" s="331"/>
      <c r="D3" s="331"/>
      <c r="E3" s="331"/>
      <c r="F3" s="331"/>
      <c r="G3" s="331"/>
      <c r="H3" s="331"/>
      <c r="I3" s="331"/>
      <c r="J3" s="331"/>
      <c r="K3" s="331"/>
      <c r="L3" s="331"/>
      <c r="M3" s="331"/>
    </row>
    <row r="4" spans="2:18" ht="21.75" customHeight="1" x14ac:dyDescent="0.35">
      <c r="B4" s="275" t="s">
        <v>300</v>
      </c>
      <c r="C4" s="275"/>
      <c r="D4" s="275"/>
      <c r="E4" s="275"/>
      <c r="F4" s="275"/>
      <c r="G4" s="275"/>
      <c r="H4" s="275"/>
      <c r="I4" s="275"/>
      <c r="J4" s="275"/>
      <c r="K4" s="275"/>
      <c r="L4" s="275"/>
      <c r="M4" s="275"/>
    </row>
    <row r="5" spans="2:18" ht="57" customHeight="1" x14ac:dyDescent="0.35">
      <c r="B5" s="172" t="s">
        <v>0</v>
      </c>
      <c r="C5" s="171" t="s">
        <v>85</v>
      </c>
      <c r="D5" s="171" t="s">
        <v>212</v>
      </c>
      <c r="E5" s="171" t="s">
        <v>243</v>
      </c>
      <c r="F5" s="171" t="s">
        <v>39</v>
      </c>
      <c r="G5" s="171" t="s">
        <v>244</v>
      </c>
      <c r="H5" s="171" t="s">
        <v>245</v>
      </c>
      <c r="I5" s="171" t="s">
        <v>42</v>
      </c>
      <c r="J5" s="171" t="s">
        <v>246</v>
      </c>
      <c r="K5" s="171" t="s">
        <v>251</v>
      </c>
      <c r="L5" s="171" t="s">
        <v>247</v>
      </c>
      <c r="M5" s="171" t="s">
        <v>45</v>
      </c>
      <c r="O5" s="112" t="s">
        <v>160</v>
      </c>
      <c r="P5" s="112" t="s">
        <v>159</v>
      </c>
    </row>
    <row r="6" spans="2:18" ht="32.25" customHeight="1" x14ac:dyDescent="0.35">
      <c r="B6" s="106" t="s">
        <v>89</v>
      </c>
      <c r="C6" s="8">
        <v>0</v>
      </c>
      <c r="D6" s="8">
        <v>1028998</v>
      </c>
      <c r="E6" s="8">
        <v>0</v>
      </c>
      <c r="F6" s="8">
        <v>600000</v>
      </c>
      <c r="G6" s="8">
        <v>600000</v>
      </c>
      <c r="H6" s="8">
        <v>497024</v>
      </c>
      <c r="I6" s="8">
        <v>500000</v>
      </c>
      <c r="J6" s="8">
        <v>1000000</v>
      </c>
      <c r="K6" s="8">
        <v>1102550</v>
      </c>
      <c r="L6" s="8">
        <v>887500</v>
      </c>
      <c r="M6" s="8">
        <v>42930941</v>
      </c>
      <c r="O6" s="78">
        <f>'APPENDIX 21 i'!J6+'APPENDIX 21 i'!M6+'APPENDIX 21 ii'!G6+'APPENDIX 21 iii'!E6+'APPENDIX  21 iv'!K6</f>
        <v>10602041</v>
      </c>
      <c r="P6" s="16">
        <f>M6-O6</f>
        <v>32328900</v>
      </c>
      <c r="Q6" s="115"/>
    </row>
    <row r="7" spans="2:18" ht="32.25" customHeight="1" x14ac:dyDescent="0.35">
      <c r="B7" s="106" t="s">
        <v>90</v>
      </c>
      <c r="C7" s="8">
        <v>0</v>
      </c>
      <c r="D7" s="8">
        <v>100361</v>
      </c>
      <c r="E7" s="8">
        <v>0</v>
      </c>
      <c r="F7" s="8">
        <v>0</v>
      </c>
      <c r="G7" s="8">
        <v>0</v>
      </c>
      <c r="H7" s="8">
        <v>0</v>
      </c>
      <c r="I7" s="8">
        <v>0</v>
      </c>
      <c r="J7" s="8">
        <v>0</v>
      </c>
      <c r="K7" s="8">
        <v>0</v>
      </c>
      <c r="L7" s="8">
        <v>0</v>
      </c>
      <c r="M7" s="8">
        <v>3575738</v>
      </c>
      <c r="O7" s="78">
        <f>'APPENDIX 21 i'!J7+'APPENDIX 21 i'!M7+'APPENDIX 21 ii'!G7+'APPENDIX 21 iii'!E7+'APPENDIX  21 iv'!K7</f>
        <v>10871</v>
      </c>
      <c r="P7" s="16">
        <f t="shared" ref="P7:P39" si="0">M7-O7</f>
        <v>3564867</v>
      </c>
      <c r="Q7" s="115"/>
      <c r="R7" s="3"/>
    </row>
    <row r="8" spans="2:18" ht="32.25" customHeight="1" x14ac:dyDescent="0.35">
      <c r="B8" s="106" t="s">
        <v>91</v>
      </c>
      <c r="C8" s="8">
        <v>0</v>
      </c>
      <c r="D8" s="8">
        <v>0</v>
      </c>
      <c r="E8" s="8">
        <v>0</v>
      </c>
      <c r="F8" s="8">
        <v>179628</v>
      </c>
      <c r="G8" s="8">
        <v>0</v>
      </c>
      <c r="H8" s="8">
        <v>0</v>
      </c>
      <c r="I8" s="8">
        <v>180041</v>
      </c>
      <c r="J8" s="8">
        <v>0</v>
      </c>
      <c r="K8" s="8">
        <v>0</v>
      </c>
      <c r="L8" s="8">
        <v>0</v>
      </c>
      <c r="M8" s="8">
        <v>3291742</v>
      </c>
      <c r="O8" s="78">
        <f>'APPENDIX 21 i'!J8+'APPENDIX 21 i'!M8+'APPENDIX 21 ii'!G8+'APPENDIX 21 iii'!E8+'APPENDIX  21 iv'!K8</f>
        <v>264869</v>
      </c>
      <c r="P8" s="16">
        <f t="shared" si="0"/>
        <v>3026873</v>
      </c>
      <c r="Q8" s="115"/>
    </row>
    <row r="9" spans="2:18" ht="32.25" customHeight="1" x14ac:dyDescent="0.35">
      <c r="B9" s="106" t="s">
        <v>92</v>
      </c>
      <c r="C9" s="8">
        <v>0</v>
      </c>
      <c r="D9" s="8">
        <v>0</v>
      </c>
      <c r="E9" s="8">
        <v>0</v>
      </c>
      <c r="F9" s="8">
        <v>0</v>
      </c>
      <c r="G9" s="8">
        <v>2750</v>
      </c>
      <c r="H9" s="8">
        <v>0</v>
      </c>
      <c r="I9" s="8">
        <v>0</v>
      </c>
      <c r="J9" s="8">
        <v>0</v>
      </c>
      <c r="K9" s="8">
        <v>0</v>
      </c>
      <c r="L9" s="8">
        <v>0</v>
      </c>
      <c r="M9" s="8">
        <v>2750</v>
      </c>
      <c r="O9" s="78">
        <f>'APPENDIX 21 i'!J9+'APPENDIX 21 i'!M9+'APPENDIX 21 ii'!G9+'APPENDIX 21 iii'!E9+'APPENDIX  21 iv'!K9</f>
        <v>0</v>
      </c>
      <c r="P9" s="16">
        <f t="shared" si="0"/>
        <v>2750</v>
      </c>
      <c r="Q9" s="115"/>
    </row>
    <row r="10" spans="2:18" ht="32.25" customHeight="1" x14ac:dyDescent="0.35">
      <c r="B10" s="106" t="s">
        <v>93</v>
      </c>
      <c r="C10" s="8">
        <v>0</v>
      </c>
      <c r="D10" s="8">
        <v>-209949</v>
      </c>
      <c r="E10" s="8">
        <v>0</v>
      </c>
      <c r="F10" s="8">
        <v>1248397</v>
      </c>
      <c r="G10" s="8">
        <v>999</v>
      </c>
      <c r="H10" s="8">
        <v>164493</v>
      </c>
      <c r="I10" s="8">
        <v>1129071</v>
      </c>
      <c r="J10" s="8">
        <v>5254396</v>
      </c>
      <c r="K10" s="8">
        <v>188850</v>
      </c>
      <c r="L10" s="8">
        <v>-111107</v>
      </c>
      <c r="M10" s="8">
        <v>56201913</v>
      </c>
      <c r="O10" s="78">
        <f>'APPENDIX 21 i'!J10+'APPENDIX 21 i'!M10+'APPENDIX 21 ii'!G10+'APPENDIX 21 iii'!E10+'APPENDIX  21 iv'!K10</f>
        <v>26067541</v>
      </c>
      <c r="P10" s="16">
        <f t="shared" si="0"/>
        <v>30134372</v>
      </c>
      <c r="Q10" s="115"/>
    </row>
    <row r="11" spans="2:18" ht="32.25" customHeight="1" x14ac:dyDescent="0.35">
      <c r="B11" s="106" t="s">
        <v>94</v>
      </c>
      <c r="C11" s="8">
        <v>0</v>
      </c>
      <c r="D11" s="8">
        <v>0</v>
      </c>
      <c r="E11" s="8">
        <v>0</v>
      </c>
      <c r="F11" s="8">
        <v>19047</v>
      </c>
      <c r="G11" s="8">
        <v>-11678</v>
      </c>
      <c r="H11" s="8">
        <v>0</v>
      </c>
      <c r="I11" s="8">
        <v>25000</v>
      </c>
      <c r="J11" s="8">
        <v>0</v>
      </c>
      <c r="K11" s="8">
        <v>0</v>
      </c>
      <c r="L11" s="8">
        <v>220000</v>
      </c>
      <c r="M11" s="8">
        <v>3110933</v>
      </c>
      <c r="O11" s="78">
        <f>'APPENDIX 21 i'!J11+'APPENDIX 21 i'!M11+'APPENDIX 21 ii'!G11+'APPENDIX 21 iii'!E11+'APPENDIX  21 iv'!K11</f>
        <v>261408</v>
      </c>
      <c r="P11" s="16">
        <f t="shared" si="0"/>
        <v>2849525</v>
      </c>
      <c r="Q11" s="115"/>
    </row>
    <row r="12" spans="2:18" ht="32.25" customHeight="1" x14ac:dyDescent="0.35">
      <c r="B12" s="108" t="s">
        <v>95</v>
      </c>
      <c r="C12" s="108">
        <v>0</v>
      </c>
      <c r="D12" s="108">
        <v>919410</v>
      </c>
      <c r="E12" s="108">
        <v>0</v>
      </c>
      <c r="F12" s="108">
        <v>2047072</v>
      </c>
      <c r="G12" s="108">
        <v>592071</v>
      </c>
      <c r="H12" s="108">
        <v>661517</v>
      </c>
      <c r="I12" s="108">
        <v>1834112</v>
      </c>
      <c r="J12" s="108">
        <v>6254396</v>
      </c>
      <c r="K12" s="108">
        <v>1291400</v>
      </c>
      <c r="L12" s="108">
        <v>996393</v>
      </c>
      <c r="M12" s="108">
        <v>109114017</v>
      </c>
      <c r="O12" s="78">
        <f>'APPENDIX 21 i'!J12+'APPENDIX 21 i'!M12+'APPENDIX 21 ii'!G12+'APPENDIX 21 iii'!E12+'APPENDIX  21 iv'!K12</f>
        <v>37206729</v>
      </c>
      <c r="P12" s="16">
        <f t="shared" si="0"/>
        <v>71907288</v>
      </c>
      <c r="Q12" s="115"/>
    </row>
    <row r="13" spans="2:18" ht="32.25" customHeight="1" x14ac:dyDescent="0.35">
      <c r="B13" s="106" t="s">
        <v>96</v>
      </c>
      <c r="C13" s="8">
        <v>0</v>
      </c>
      <c r="D13" s="8">
        <v>2475053</v>
      </c>
      <c r="E13" s="8">
        <v>0</v>
      </c>
      <c r="F13" s="8">
        <v>823294</v>
      </c>
      <c r="G13" s="8">
        <v>1451958</v>
      </c>
      <c r="H13" s="8">
        <v>1515453</v>
      </c>
      <c r="I13" s="8">
        <v>2295642</v>
      </c>
      <c r="J13" s="8">
        <v>8460002</v>
      </c>
      <c r="K13" s="8">
        <v>682652</v>
      </c>
      <c r="L13" s="8">
        <v>2189164</v>
      </c>
      <c r="M13" s="8">
        <v>127590407</v>
      </c>
      <c r="O13" s="78">
        <f>'APPENDIX 21 i'!J13+'APPENDIX 21 i'!M13+'APPENDIX 21 ii'!G13+'APPENDIX 21 iii'!E13+'APPENDIX  21 iv'!K13</f>
        <v>17737783</v>
      </c>
      <c r="P13" s="16">
        <f t="shared" si="0"/>
        <v>109852624</v>
      </c>
      <c r="Q13" s="115"/>
    </row>
    <row r="14" spans="2:18" ht="32.25" customHeight="1" x14ac:dyDescent="0.35">
      <c r="B14" s="106" t="s">
        <v>97</v>
      </c>
      <c r="C14" s="8">
        <v>0</v>
      </c>
      <c r="D14" s="8">
        <v>0</v>
      </c>
      <c r="E14" s="8">
        <v>0</v>
      </c>
      <c r="F14" s="8">
        <v>0</v>
      </c>
      <c r="G14" s="8">
        <v>0</v>
      </c>
      <c r="H14" s="8">
        <v>0</v>
      </c>
      <c r="I14" s="8">
        <v>0</v>
      </c>
      <c r="J14" s="8">
        <v>0</v>
      </c>
      <c r="K14" s="8">
        <v>0</v>
      </c>
      <c r="L14" s="8">
        <v>0</v>
      </c>
      <c r="M14" s="8">
        <v>0</v>
      </c>
      <c r="O14" s="78">
        <f>'APPENDIX 21 i'!J14+'APPENDIX 21 i'!M14+'APPENDIX 21 ii'!G14+'APPENDIX 21 iii'!E14+'APPENDIX  21 iv'!K14</f>
        <v>0</v>
      </c>
      <c r="P14" s="16">
        <f t="shared" si="0"/>
        <v>0</v>
      </c>
      <c r="Q14" s="115"/>
    </row>
    <row r="15" spans="2:18" ht="32.25" customHeight="1" x14ac:dyDescent="0.35">
      <c r="B15" s="106" t="s">
        <v>98</v>
      </c>
      <c r="C15" s="8">
        <v>0</v>
      </c>
      <c r="D15" s="8">
        <v>0</v>
      </c>
      <c r="E15" s="8">
        <v>0</v>
      </c>
      <c r="F15" s="8">
        <v>65674</v>
      </c>
      <c r="G15" s="8">
        <v>259663</v>
      </c>
      <c r="H15" s="8">
        <v>0</v>
      </c>
      <c r="I15" s="8">
        <v>0</v>
      </c>
      <c r="J15" s="8">
        <v>0</v>
      </c>
      <c r="K15" s="8">
        <v>0</v>
      </c>
      <c r="L15" s="8">
        <v>0</v>
      </c>
      <c r="M15" s="8">
        <v>2252994</v>
      </c>
      <c r="O15" s="78">
        <f>'APPENDIX 21 i'!J15+'APPENDIX 21 i'!M15+'APPENDIX 21 ii'!G15+'APPENDIX 21 iii'!E15+'APPENDIX  21 iv'!K15</f>
        <v>113775</v>
      </c>
      <c r="P15" s="16">
        <f t="shared" si="0"/>
        <v>2139219</v>
      </c>
      <c r="Q15" s="115"/>
    </row>
    <row r="16" spans="2:18" ht="32.25" customHeight="1" x14ac:dyDescent="0.35">
      <c r="B16" s="106" t="s">
        <v>99</v>
      </c>
      <c r="C16" s="8">
        <v>0</v>
      </c>
      <c r="D16" s="8">
        <v>633820</v>
      </c>
      <c r="E16" s="8">
        <v>0</v>
      </c>
      <c r="F16" s="8">
        <v>194519</v>
      </c>
      <c r="G16" s="8">
        <v>1017547</v>
      </c>
      <c r="H16" s="8">
        <v>173649</v>
      </c>
      <c r="I16" s="8">
        <v>56628</v>
      </c>
      <c r="J16" s="8">
        <v>2114483</v>
      </c>
      <c r="K16" s="8">
        <v>196043</v>
      </c>
      <c r="L16" s="8">
        <v>190224</v>
      </c>
      <c r="M16" s="8">
        <v>31914873</v>
      </c>
      <c r="O16" s="78">
        <f>'APPENDIX 21 i'!J16+'APPENDIX 21 i'!M16+'APPENDIX 21 ii'!G16+'APPENDIX 21 iii'!E16+'APPENDIX  21 iv'!K16</f>
        <v>2649246</v>
      </c>
      <c r="P16" s="16">
        <f t="shared" si="0"/>
        <v>29265627</v>
      </c>
      <c r="Q16" s="115"/>
    </row>
    <row r="17" spans="2:17" ht="32.25" customHeight="1" x14ac:dyDescent="0.35">
      <c r="B17" s="174" t="s">
        <v>100</v>
      </c>
      <c r="C17" s="237">
        <v>0</v>
      </c>
      <c r="D17" s="237">
        <v>4028283</v>
      </c>
      <c r="E17" s="237">
        <v>0</v>
      </c>
      <c r="F17" s="237">
        <v>3130559</v>
      </c>
      <c r="G17" s="237">
        <v>3321239</v>
      </c>
      <c r="H17" s="237">
        <v>2350618</v>
      </c>
      <c r="I17" s="237">
        <v>4186382</v>
      </c>
      <c r="J17" s="237">
        <v>16828882</v>
      </c>
      <c r="K17" s="237">
        <v>2170095</v>
      </c>
      <c r="L17" s="237">
        <v>3375781</v>
      </c>
      <c r="M17" s="237">
        <v>270872291</v>
      </c>
      <c r="O17" s="78">
        <f>'APPENDIX 21 i'!J17+'APPENDIX 21 i'!M17+'APPENDIX 21 ii'!G17+'APPENDIX 21 iii'!E17+'APPENDIX  21 iv'!K17</f>
        <v>57707532</v>
      </c>
      <c r="P17" s="16">
        <f t="shared" si="0"/>
        <v>213164759</v>
      </c>
      <c r="Q17" s="115"/>
    </row>
    <row r="18" spans="2:17" ht="32.25" customHeight="1" x14ac:dyDescent="0.35">
      <c r="B18" s="109" t="s">
        <v>101</v>
      </c>
      <c r="C18" s="8">
        <v>0</v>
      </c>
      <c r="D18" s="8">
        <v>0</v>
      </c>
      <c r="E18" s="8">
        <v>0</v>
      </c>
      <c r="F18" s="8">
        <v>307408</v>
      </c>
      <c r="G18" s="8">
        <v>0</v>
      </c>
      <c r="H18" s="8">
        <v>0</v>
      </c>
      <c r="I18" s="8">
        <v>240660</v>
      </c>
      <c r="J18" s="8">
        <v>0</v>
      </c>
      <c r="K18" s="8">
        <v>0</v>
      </c>
      <c r="L18" s="8">
        <v>0</v>
      </c>
      <c r="M18" s="8">
        <v>5464605</v>
      </c>
      <c r="O18" s="78">
        <f>'APPENDIX 21 i'!J18+'APPENDIX 21 i'!M18+'APPENDIX 21 ii'!G18+'APPENDIX 21 iii'!E18+'APPENDIX  21 iv'!K18</f>
        <v>450546</v>
      </c>
      <c r="P18" s="16">
        <f t="shared" si="0"/>
        <v>5014059</v>
      </c>
      <c r="Q18" s="115" t="s">
        <v>101</v>
      </c>
    </row>
    <row r="19" spans="2:17" ht="32.25" customHeight="1" x14ac:dyDescent="0.35">
      <c r="B19" s="106" t="s">
        <v>102</v>
      </c>
      <c r="C19" s="8">
        <v>0</v>
      </c>
      <c r="D19" s="8">
        <v>70000</v>
      </c>
      <c r="E19" s="8">
        <v>0</v>
      </c>
      <c r="F19" s="8">
        <v>0</v>
      </c>
      <c r="G19" s="8">
        <v>1300000</v>
      </c>
      <c r="H19" s="8">
        <v>753226</v>
      </c>
      <c r="I19" s="8">
        <v>1718405</v>
      </c>
      <c r="J19" s="8">
        <v>3482700</v>
      </c>
      <c r="K19" s="8">
        <v>0</v>
      </c>
      <c r="L19" s="8">
        <v>892200</v>
      </c>
      <c r="M19" s="8">
        <v>38563942</v>
      </c>
      <c r="O19" s="78">
        <f>'APPENDIX 21 i'!J19+'APPENDIX 21 i'!M19+'APPENDIX 21 ii'!G19+'APPENDIX 21 iii'!E19+'APPENDIX  21 iv'!K19</f>
        <v>11288139</v>
      </c>
      <c r="P19" s="16">
        <f t="shared" si="0"/>
        <v>27275803</v>
      </c>
      <c r="Q19" s="115" t="s">
        <v>102</v>
      </c>
    </row>
    <row r="20" spans="2:17" ht="32.25" customHeight="1" x14ac:dyDescent="0.35">
      <c r="B20" s="106" t="s">
        <v>103</v>
      </c>
      <c r="C20" s="8">
        <v>0</v>
      </c>
      <c r="D20" s="8">
        <v>67357</v>
      </c>
      <c r="E20" s="8">
        <v>0</v>
      </c>
      <c r="F20" s="8">
        <v>24393</v>
      </c>
      <c r="G20" s="8">
        <v>49022</v>
      </c>
      <c r="H20" s="8">
        <v>55119</v>
      </c>
      <c r="I20" s="8">
        <v>11643</v>
      </c>
      <c r="J20" s="8">
        <v>116603</v>
      </c>
      <c r="K20" s="8">
        <v>5397</v>
      </c>
      <c r="L20" s="8">
        <v>66201</v>
      </c>
      <c r="M20" s="8">
        <v>2022308</v>
      </c>
      <c r="O20" s="78">
        <f>'APPENDIX 21 i'!J20+'APPENDIX 21 i'!M20+'APPENDIX 21 ii'!G20+'APPENDIX 21 iii'!E20+'APPENDIX  21 iv'!K20</f>
        <v>74181</v>
      </c>
      <c r="P20" s="16">
        <f t="shared" si="0"/>
        <v>1948127</v>
      </c>
      <c r="Q20" s="115" t="s">
        <v>103</v>
      </c>
    </row>
    <row r="21" spans="2:17" ht="32.25" customHeight="1" x14ac:dyDescent="0.35">
      <c r="B21" s="106" t="s">
        <v>104</v>
      </c>
      <c r="C21" s="8">
        <v>0</v>
      </c>
      <c r="D21" s="8">
        <v>1791564</v>
      </c>
      <c r="E21" s="8">
        <v>0</v>
      </c>
      <c r="F21" s="8">
        <v>1994561</v>
      </c>
      <c r="G21" s="8">
        <v>332189</v>
      </c>
      <c r="H21" s="8">
        <v>112676</v>
      </c>
      <c r="I21" s="8">
        <v>255050</v>
      </c>
      <c r="J21" s="8">
        <v>6164881</v>
      </c>
      <c r="K21" s="8">
        <v>324448</v>
      </c>
      <c r="L21" s="8">
        <v>150000</v>
      </c>
      <c r="M21" s="8">
        <v>98984874</v>
      </c>
      <c r="O21" s="78">
        <f>'APPENDIX 21 i'!J21+'APPENDIX 21 i'!M21+'APPENDIX 21 ii'!G21+'APPENDIX 21 iii'!E21+'APPENDIX  21 iv'!K21</f>
        <v>20088329</v>
      </c>
      <c r="P21" s="16">
        <f t="shared" si="0"/>
        <v>78896545</v>
      </c>
      <c r="Q21" s="115" t="s">
        <v>104</v>
      </c>
    </row>
    <row r="22" spans="2:17" ht="32.25" customHeight="1" x14ac:dyDescent="0.35">
      <c r="B22" s="106" t="s">
        <v>105</v>
      </c>
      <c r="C22" s="8">
        <v>0</v>
      </c>
      <c r="D22" s="8">
        <v>0</v>
      </c>
      <c r="E22" s="8">
        <v>0</v>
      </c>
      <c r="F22" s="8">
        <v>0</v>
      </c>
      <c r="G22" s="8">
        <v>0</v>
      </c>
      <c r="H22" s="8">
        <v>0</v>
      </c>
      <c r="I22" s="8">
        <v>0</v>
      </c>
      <c r="J22" s="8">
        <v>0</v>
      </c>
      <c r="K22" s="8">
        <v>0</v>
      </c>
      <c r="L22" s="8">
        <v>43453</v>
      </c>
      <c r="M22" s="8">
        <v>1100549</v>
      </c>
      <c r="O22" s="78">
        <f>'APPENDIX 21 i'!J22+'APPENDIX 21 i'!M22+'APPENDIX 21 ii'!G22+'APPENDIX 21 iii'!E22+'APPENDIX  21 iv'!K22</f>
        <v>0</v>
      </c>
      <c r="P22" s="16">
        <f t="shared" si="0"/>
        <v>1100549</v>
      </c>
      <c r="Q22" s="115" t="s">
        <v>105</v>
      </c>
    </row>
    <row r="23" spans="2:17" ht="32.25" customHeight="1" x14ac:dyDescent="0.35">
      <c r="B23" s="106" t="s">
        <v>106</v>
      </c>
      <c r="C23" s="8">
        <v>0</v>
      </c>
      <c r="D23" s="8">
        <v>0</v>
      </c>
      <c r="E23" s="8">
        <v>0</v>
      </c>
      <c r="F23" s="8">
        <v>0</v>
      </c>
      <c r="G23" s="8">
        <v>0</v>
      </c>
      <c r="H23" s="8">
        <v>0</v>
      </c>
      <c r="I23" s="8">
        <v>615600</v>
      </c>
      <c r="J23" s="8">
        <v>0</v>
      </c>
      <c r="K23" s="8">
        <v>0</v>
      </c>
      <c r="L23" s="8">
        <v>245251</v>
      </c>
      <c r="M23" s="8">
        <v>14503421</v>
      </c>
      <c r="O23" s="78">
        <f>'APPENDIX 21 i'!J23+'APPENDIX 21 i'!M23+'APPENDIX 21 ii'!G23+'APPENDIX 21 iii'!E23+'APPENDIX  21 iv'!K23</f>
        <v>8733900</v>
      </c>
      <c r="P23" s="16">
        <f t="shared" si="0"/>
        <v>5769521</v>
      </c>
      <c r="Q23" s="115" t="s">
        <v>106</v>
      </c>
    </row>
    <row r="24" spans="2:17" ht="32.25" customHeight="1" x14ac:dyDescent="0.35">
      <c r="B24" s="106" t="s">
        <v>107</v>
      </c>
      <c r="C24" s="8">
        <v>0</v>
      </c>
      <c r="D24" s="8">
        <v>0</v>
      </c>
      <c r="E24" s="8">
        <v>0</v>
      </c>
      <c r="F24" s="8">
        <v>0</v>
      </c>
      <c r="G24" s="8">
        <v>0</v>
      </c>
      <c r="H24" s="8">
        <v>0</v>
      </c>
      <c r="I24" s="8">
        <v>0</v>
      </c>
      <c r="J24" s="8">
        <v>0</v>
      </c>
      <c r="K24" s="8">
        <v>0</v>
      </c>
      <c r="L24" s="8">
        <v>0</v>
      </c>
      <c r="M24" s="8">
        <v>119244</v>
      </c>
      <c r="O24" s="78">
        <f>'APPENDIX 21 i'!J24+'APPENDIX 21 i'!M24+'APPENDIX 21 ii'!G24+'APPENDIX 21 iii'!E24+'APPENDIX  21 iv'!K24</f>
        <v>68137</v>
      </c>
      <c r="P24" s="16">
        <f t="shared" si="0"/>
        <v>51107</v>
      </c>
      <c r="Q24" s="115" t="s">
        <v>107</v>
      </c>
    </row>
    <row r="25" spans="2:17" ht="32.25" customHeight="1" x14ac:dyDescent="0.35">
      <c r="B25" s="106" t="s">
        <v>108</v>
      </c>
      <c r="C25" s="8">
        <v>0</v>
      </c>
      <c r="D25" s="8">
        <v>0</v>
      </c>
      <c r="E25" s="8">
        <v>0</v>
      </c>
      <c r="F25" s="8">
        <v>0</v>
      </c>
      <c r="G25" s="8">
        <v>0</v>
      </c>
      <c r="H25" s="8">
        <v>0</v>
      </c>
      <c r="I25" s="8">
        <v>0</v>
      </c>
      <c r="J25" s="8">
        <v>0</v>
      </c>
      <c r="K25" s="8">
        <v>0</v>
      </c>
      <c r="L25" s="8">
        <v>0</v>
      </c>
      <c r="M25" s="8">
        <v>0</v>
      </c>
      <c r="O25" s="78">
        <f>'APPENDIX 21 i'!J25+'APPENDIX 21 i'!M25+'APPENDIX 21 ii'!G25+'APPENDIX 21 iii'!E25+'APPENDIX  21 iv'!K25</f>
        <v>0</v>
      </c>
      <c r="P25" s="16">
        <f t="shared" si="0"/>
        <v>0</v>
      </c>
      <c r="Q25" s="115" t="s">
        <v>108</v>
      </c>
    </row>
    <row r="26" spans="2:17" ht="32.25" customHeight="1" x14ac:dyDescent="0.35">
      <c r="B26" s="106" t="s">
        <v>109</v>
      </c>
      <c r="C26" s="8">
        <v>0</v>
      </c>
      <c r="D26" s="8">
        <v>0</v>
      </c>
      <c r="E26" s="8">
        <v>0</v>
      </c>
      <c r="F26" s="8">
        <v>0</v>
      </c>
      <c r="G26" s="8">
        <v>0</v>
      </c>
      <c r="H26" s="8">
        <v>0</v>
      </c>
      <c r="I26" s="8">
        <v>0</v>
      </c>
      <c r="J26" s="8">
        <v>0</v>
      </c>
      <c r="K26" s="8">
        <v>0</v>
      </c>
      <c r="L26" s="8">
        <v>0</v>
      </c>
      <c r="M26" s="8">
        <v>0</v>
      </c>
      <c r="O26" s="78">
        <f>'APPENDIX 21 i'!J26+'APPENDIX 21 i'!M26+'APPENDIX 21 ii'!G26+'APPENDIX 21 iii'!E26+'APPENDIX  21 iv'!K26</f>
        <v>0</v>
      </c>
      <c r="P26" s="16">
        <f t="shared" si="0"/>
        <v>0</v>
      </c>
      <c r="Q26" s="115" t="s">
        <v>109</v>
      </c>
    </row>
    <row r="27" spans="2:17" ht="32.25" customHeight="1" x14ac:dyDescent="0.35">
      <c r="B27" s="106" t="s">
        <v>110</v>
      </c>
      <c r="C27" s="8">
        <v>0</v>
      </c>
      <c r="D27" s="8">
        <v>532</v>
      </c>
      <c r="E27" s="8">
        <v>0</v>
      </c>
      <c r="F27" s="8">
        <v>206334</v>
      </c>
      <c r="G27" s="8">
        <v>12186</v>
      </c>
      <c r="H27" s="8">
        <v>0</v>
      </c>
      <c r="I27" s="8">
        <v>4828</v>
      </c>
      <c r="J27" s="8">
        <v>1254571</v>
      </c>
      <c r="K27" s="8">
        <v>0</v>
      </c>
      <c r="L27" s="8">
        <v>0</v>
      </c>
      <c r="M27" s="8">
        <v>6767558</v>
      </c>
      <c r="O27" s="78">
        <f>'APPENDIX 21 i'!J27+'APPENDIX 21 i'!M27+'APPENDIX 21 ii'!G27+'APPENDIX 21 iii'!E27+'APPENDIX  21 iv'!K27</f>
        <v>1050525</v>
      </c>
      <c r="P27" s="16">
        <f t="shared" si="0"/>
        <v>5717033</v>
      </c>
      <c r="Q27" s="115" t="s">
        <v>110</v>
      </c>
    </row>
    <row r="28" spans="2:17" ht="32.25" customHeight="1" x14ac:dyDescent="0.35">
      <c r="B28" s="106" t="s">
        <v>248</v>
      </c>
      <c r="C28" s="8">
        <v>0</v>
      </c>
      <c r="D28" s="8">
        <v>0</v>
      </c>
      <c r="E28" s="8">
        <v>0</v>
      </c>
      <c r="F28" s="8">
        <v>7316</v>
      </c>
      <c r="G28" s="8">
        <v>36439</v>
      </c>
      <c r="H28" s="8">
        <v>59</v>
      </c>
      <c r="I28" s="8">
        <v>28342</v>
      </c>
      <c r="J28" s="8">
        <v>101984</v>
      </c>
      <c r="K28" s="8">
        <v>0</v>
      </c>
      <c r="L28" s="8">
        <v>0</v>
      </c>
      <c r="M28" s="8">
        <v>3742967</v>
      </c>
      <c r="O28" s="78">
        <f>'APPENDIX 21 i'!J28+'APPENDIX 21 i'!M28+'APPENDIX 21 ii'!G28+'APPENDIX 21 iii'!E28+'APPENDIX  21 iv'!K28</f>
        <v>320495</v>
      </c>
      <c r="P28" s="16">
        <f t="shared" si="0"/>
        <v>3422472</v>
      </c>
      <c r="Q28" s="115" t="s">
        <v>248</v>
      </c>
    </row>
    <row r="29" spans="2:17" ht="32.25" customHeight="1" x14ac:dyDescent="0.35">
      <c r="B29" s="106" t="s">
        <v>112</v>
      </c>
      <c r="C29" s="8">
        <v>0</v>
      </c>
      <c r="D29" s="8">
        <v>0</v>
      </c>
      <c r="E29" s="8">
        <v>0</v>
      </c>
      <c r="F29" s="8">
        <v>0</v>
      </c>
      <c r="G29" s="8">
        <v>0</v>
      </c>
      <c r="H29" s="8">
        <v>0</v>
      </c>
      <c r="I29" s="8">
        <v>0</v>
      </c>
      <c r="J29" s="8">
        <v>0</v>
      </c>
      <c r="K29" s="8">
        <v>0</v>
      </c>
      <c r="L29" s="8">
        <v>0</v>
      </c>
      <c r="M29" s="8">
        <v>483</v>
      </c>
      <c r="O29" s="78">
        <f>'APPENDIX 21 i'!J29+'APPENDIX 21 i'!M29+'APPENDIX 21 ii'!G29+'APPENDIX 21 iii'!E29+'APPENDIX  21 iv'!K29</f>
        <v>81</v>
      </c>
      <c r="P29" s="16">
        <f t="shared" si="0"/>
        <v>402</v>
      </c>
      <c r="Q29" s="115" t="s">
        <v>112</v>
      </c>
    </row>
    <row r="30" spans="2:17" ht="32.25" customHeight="1" x14ac:dyDescent="0.35">
      <c r="B30" s="106" t="s">
        <v>113</v>
      </c>
      <c r="C30" s="8">
        <v>0</v>
      </c>
      <c r="D30" s="8">
        <v>0</v>
      </c>
      <c r="E30" s="8">
        <v>0</v>
      </c>
      <c r="F30" s="8">
        <v>0</v>
      </c>
      <c r="G30" s="8">
        <v>0</v>
      </c>
      <c r="H30" s="8">
        <v>0</v>
      </c>
      <c r="I30" s="8">
        <v>0</v>
      </c>
      <c r="J30" s="8">
        <v>0</v>
      </c>
      <c r="K30" s="8">
        <v>0</v>
      </c>
      <c r="L30" s="8">
        <v>0</v>
      </c>
      <c r="M30" s="8">
        <v>0</v>
      </c>
      <c r="O30" s="78">
        <f>'APPENDIX 21 i'!J30+'APPENDIX 21 i'!M30+'APPENDIX 21 ii'!G30+'APPENDIX 21 iii'!E30+'APPENDIX  21 iv'!K30</f>
        <v>0</v>
      </c>
      <c r="P30" s="16">
        <f t="shared" si="0"/>
        <v>0</v>
      </c>
      <c r="Q30" s="115" t="s">
        <v>113</v>
      </c>
    </row>
    <row r="31" spans="2:17" ht="32.25" customHeight="1" x14ac:dyDescent="0.35">
      <c r="B31" s="106" t="s">
        <v>114</v>
      </c>
      <c r="C31" s="8">
        <v>0</v>
      </c>
      <c r="D31" s="8">
        <v>187</v>
      </c>
      <c r="E31" s="8">
        <v>0</v>
      </c>
      <c r="F31" s="8">
        <v>1132</v>
      </c>
      <c r="G31" s="8">
        <v>41146</v>
      </c>
      <c r="H31" s="8">
        <v>0</v>
      </c>
      <c r="I31" s="8">
        <v>482880</v>
      </c>
      <c r="J31" s="8">
        <v>32164</v>
      </c>
      <c r="K31" s="8">
        <v>2801</v>
      </c>
      <c r="L31" s="8">
        <v>20635</v>
      </c>
      <c r="M31" s="8">
        <v>2012558</v>
      </c>
      <c r="O31" s="78">
        <f>'APPENDIX 21 i'!J31+'APPENDIX 21 i'!M31+'APPENDIX 21 ii'!G31+'APPENDIX 21 iii'!E31+'APPENDIX  21 iv'!K31</f>
        <v>12028</v>
      </c>
      <c r="P31" s="16">
        <f t="shared" si="0"/>
        <v>2000530</v>
      </c>
      <c r="Q31" s="115" t="s">
        <v>114</v>
      </c>
    </row>
    <row r="32" spans="2:17" ht="32.25" customHeight="1" x14ac:dyDescent="0.35">
      <c r="B32" s="106" t="s">
        <v>115</v>
      </c>
      <c r="C32" s="8">
        <v>0</v>
      </c>
      <c r="D32" s="8">
        <v>0</v>
      </c>
      <c r="E32" s="8">
        <v>0</v>
      </c>
      <c r="F32" s="8">
        <v>59657</v>
      </c>
      <c r="G32" s="8">
        <v>0</v>
      </c>
      <c r="H32" s="8">
        <v>0</v>
      </c>
      <c r="I32" s="8">
        <v>0</v>
      </c>
      <c r="J32" s="8">
        <v>237291</v>
      </c>
      <c r="K32" s="8">
        <v>0</v>
      </c>
      <c r="L32" s="8">
        <v>0</v>
      </c>
      <c r="M32" s="8">
        <v>1427962</v>
      </c>
      <c r="O32" s="78">
        <f>'APPENDIX 21 i'!J32+'APPENDIX 21 i'!M32+'APPENDIX 21 ii'!G32+'APPENDIX 21 iii'!E32+'APPENDIX  21 iv'!K32</f>
        <v>773663</v>
      </c>
      <c r="P32" s="16">
        <f t="shared" si="0"/>
        <v>654299</v>
      </c>
      <c r="Q32" s="115" t="s">
        <v>115</v>
      </c>
    </row>
    <row r="33" spans="2:17" ht="32.25" customHeight="1" x14ac:dyDescent="0.35">
      <c r="B33" s="106" t="s">
        <v>116</v>
      </c>
      <c r="C33" s="8">
        <v>0</v>
      </c>
      <c r="D33" s="8">
        <v>169132</v>
      </c>
      <c r="E33" s="8">
        <v>0</v>
      </c>
      <c r="F33" s="8">
        <v>187919</v>
      </c>
      <c r="G33" s="8">
        <v>3717</v>
      </c>
      <c r="H33" s="8">
        <v>130977</v>
      </c>
      <c r="I33" s="8">
        <v>0</v>
      </c>
      <c r="J33" s="8">
        <v>1597957</v>
      </c>
      <c r="K33" s="8">
        <v>1193800</v>
      </c>
      <c r="L33" s="8">
        <v>214108</v>
      </c>
      <c r="M33" s="8">
        <v>24576199</v>
      </c>
      <c r="O33" s="78">
        <f>'APPENDIX 21 i'!J33+'APPENDIX 21 i'!M33+'APPENDIX 21 ii'!G33+'APPENDIX 21 iii'!E33+'APPENDIX  21 iv'!K33</f>
        <v>4267385</v>
      </c>
      <c r="P33" s="16">
        <f t="shared" si="0"/>
        <v>20308814</v>
      </c>
      <c r="Q33" s="115" t="s">
        <v>116</v>
      </c>
    </row>
    <row r="34" spans="2:17" ht="32.25" customHeight="1" x14ac:dyDescent="0.35">
      <c r="B34" s="106" t="s">
        <v>117</v>
      </c>
      <c r="C34" s="8">
        <v>0</v>
      </c>
      <c r="D34" s="8">
        <v>695558</v>
      </c>
      <c r="E34" s="8">
        <v>0</v>
      </c>
      <c r="F34" s="8">
        <v>66315</v>
      </c>
      <c r="G34" s="8">
        <v>68571</v>
      </c>
      <c r="H34" s="8">
        <v>2562</v>
      </c>
      <c r="I34" s="8">
        <v>61978</v>
      </c>
      <c r="J34" s="8">
        <v>530171</v>
      </c>
      <c r="K34" s="8">
        <v>39323</v>
      </c>
      <c r="L34" s="8">
        <v>126953</v>
      </c>
      <c r="M34" s="8">
        <v>6349110</v>
      </c>
      <c r="O34" s="78">
        <f>'APPENDIX 21 i'!J34+'APPENDIX 21 i'!M34+'APPENDIX 21 ii'!G34+'APPENDIX 21 iii'!E34+'APPENDIX  21 iv'!K34</f>
        <v>1047335</v>
      </c>
      <c r="P34" s="16">
        <f t="shared" si="0"/>
        <v>5301775</v>
      </c>
      <c r="Q34" s="115" t="s">
        <v>117</v>
      </c>
    </row>
    <row r="35" spans="2:17" ht="32.25" customHeight="1" x14ac:dyDescent="0.35">
      <c r="B35" s="106" t="s">
        <v>118</v>
      </c>
      <c r="C35" s="8">
        <v>0</v>
      </c>
      <c r="D35" s="8">
        <v>494883</v>
      </c>
      <c r="E35" s="8">
        <v>0</v>
      </c>
      <c r="F35" s="8">
        <v>149874</v>
      </c>
      <c r="G35" s="8">
        <v>492104</v>
      </c>
      <c r="H35" s="8">
        <v>946687</v>
      </c>
      <c r="I35" s="8">
        <v>609482</v>
      </c>
      <c r="J35" s="8">
        <v>1739919</v>
      </c>
      <c r="K35" s="8">
        <v>386594</v>
      </c>
      <c r="L35" s="8">
        <v>1032099</v>
      </c>
      <c r="M35" s="8">
        <v>34635538</v>
      </c>
      <c r="O35" s="78">
        <f>'APPENDIX 21 i'!J35+'APPENDIX 21 i'!M35+'APPENDIX 21 ii'!G35+'APPENDIX 21 iii'!E35+'APPENDIX  21 iv'!K35</f>
        <v>4621551</v>
      </c>
      <c r="P35" s="16">
        <f t="shared" si="0"/>
        <v>30013987</v>
      </c>
      <c r="Q35" s="115" t="s">
        <v>118</v>
      </c>
    </row>
    <row r="36" spans="2:17" ht="32.25" customHeight="1" x14ac:dyDescent="0.35">
      <c r="B36" s="106" t="s">
        <v>119</v>
      </c>
      <c r="C36" s="8">
        <v>0</v>
      </c>
      <c r="D36" s="8">
        <v>0</v>
      </c>
      <c r="E36" s="8">
        <v>0</v>
      </c>
      <c r="F36" s="8">
        <v>0</v>
      </c>
      <c r="G36" s="8">
        <v>462417</v>
      </c>
      <c r="H36" s="8">
        <v>0</v>
      </c>
      <c r="I36" s="8">
        <v>34692</v>
      </c>
      <c r="J36" s="8">
        <v>303106</v>
      </c>
      <c r="K36" s="8">
        <v>4885</v>
      </c>
      <c r="L36" s="8">
        <v>406936</v>
      </c>
      <c r="M36" s="8">
        <v>7002738</v>
      </c>
      <c r="O36" s="78">
        <f>'APPENDIX 21 i'!J36+'APPENDIX 21 i'!M36+'APPENDIX 21 ii'!G36+'APPENDIX 21 iii'!E36+'APPENDIX  21 iv'!K36</f>
        <v>1546983</v>
      </c>
      <c r="P36" s="16">
        <f t="shared" si="0"/>
        <v>5455755</v>
      </c>
      <c r="Q36" s="115" t="s">
        <v>119</v>
      </c>
    </row>
    <row r="37" spans="2:17" ht="32.25" customHeight="1" x14ac:dyDescent="0.35">
      <c r="B37" s="106" t="s">
        <v>120</v>
      </c>
      <c r="C37" s="8">
        <v>0</v>
      </c>
      <c r="D37" s="8">
        <v>463182</v>
      </c>
      <c r="E37" s="8">
        <v>0</v>
      </c>
      <c r="F37" s="8">
        <v>26861</v>
      </c>
      <c r="G37" s="8">
        <v>435069</v>
      </c>
      <c r="H37" s="8">
        <v>272675</v>
      </c>
      <c r="I37" s="8">
        <v>86213</v>
      </c>
      <c r="J37" s="8">
        <v>808752</v>
      </c>
      <c r="K37" s="8">
        <v>34054</v>
      </c>
      <c r="L37" s="8">
        <v>114984</v>
      </c>
      <c r="M37" s="8">
        <v>14895817</v>
      </c>
      <c r="O37" s="78">
        <f>'APPENDIX 21 i'!J37+'APPENDIX 21 i'!M37+'APPENDIX 21 ii'!G37+'APPENDIX 21 iii'!E37+'APPENDIX  21 iv'!K37</f>
        <v>1964416</v>
      </c>
      <c r="P37" s="16">
        <f t="shared" si="0"/>
        <v>12931401</v>
      </c>
      <c r="Q37" s="115" t="s">
        <v>120</v>
      </c>
    </row>
    <row r="38" spans="2:17" ht="32.25" customHeight="1" x14ac:dyDescent="0.35">
      <c r="B38" s="106" t="s">
        <v>121</v>
      </c>
      <c r="C38" s="8">
        <v>0</v>
      </c>
      <c r="D38" s="8">
        <v>275888</v>
      </c>
      <c r="E38" s="8">
        <v>0</v>
      </c>
      <c r="F38" s="8">
        <v>98788</v>
      </c>
      <c r="G38" s="8">
        <v>88379</v>
      </c>
      <c r="H38" s="8">
        <v>76636</v>
      </c>
      <c r="I38" s="8">
        <v>36610</v>
      </c>
      <c r="J38" s="8">
        <v>458783</v>
      </c>
      <c r="K38" s="8">
        <v>178793</v>
      </c>
      <c r="L38" s="8">
        <v>62962</v>
      </c>
      <c r="M38" s="8">
        <v>8702419</v>
      </c>
      <c r="O38" s="78">
        <f>'APPENDIX 21 i'!J38+'APPENDIX 21 i'!M38+'APPENDIX 21 ii'!G38+'APPENDIX 21 iii'!E38+'APPENDIX  21 iv'!K38</f>
        <v>1399841</v>
      </c>
      <c r="P38" s="16">
        <f t="shared" si="0"/>
        <v>7302578</v>
      </c>
      <c r="Q38" s="115" t="s">
        <v>121</v>
      </c>
    </row>
    <row r="39" spans="2:17" ht="25.5" customHeight="1" thickBot="1" x14ac:dyDescent="0.4">
      <c r="B39" s="110" t="s">
        <v>122</v>
      </c>
      <c r="C39" s="237">
        <v>0</v>
      </c>
      <c r="D39" s="237">
        <v>4028283</v>
      </c>
      <c r="E39" s="237">
        <v>0</v>
      </c>
      <c r="F39" s="237">
        <v>3130559</v>
      </c>
      <c r="G39" s="237">
        <v>3321239</v>
      </c>
      <c r="H39" s="237">
        <v>2350618</v>
      </c>
      <c r="I39" s="237">
        <v>4186382</v>
      </c>
      <c r="J39" s="237">
        <v>16828882</v>
      </c>
      <c r="K39" s="237">
        <v>2170095</v>
      </c>
      <c r="L39" s="237">
        <v>3375781</v>
      </c>
      <c r="M39" s="237">
        <v>270872291</v>
      </c>
      <c r="O39" s="78">
        <f>'APPENDIX 21 i'!J39+'APPENDIX 21 i'!M39+'APPENDIX 21 ii'!G39+'APPENDIX 21 iii'!E39+'APPENDIX  21 iv'!K39</f>
        <v>57707532</v>
      </c>
      <c r="P39" s="16">
        <f t="shared" si="0"/>
        <v>213164759</v>
      </c>
      <c r="Q39" s="115" t="s">
        <v>122</v>
      </c>
    </row>
    <row r="40" spans="2:17" ht="15" thickTop="1" x14ac:dyDescent="0.35">
      <c r="B40" s="279" t="s">
        <v>230</v>
      </c>
      <c r="C40" s="279"/>
      <c r="D40" s="279"/>
      <c r="E40" s="279"/>
      <c r="F40" s="279"/>
      <c r="G40" s="279"/>
      <c r="H40" s="279"/>
      <c r="I40" s="279"/>
      <c r="J40" s="279"/>
      <c r="K40" s="113"/>
      <c r="L40" s="326"/>
      <c r="M40" s="326"/>
    </row>
    <row r="41" spans="2:17" x14ac:dyDescent="0.35">
      <c r="C41" s="15"/>
      <c r="D41" s="15"/>
      <c r="E41" s="15"/>
      <c r="F41" s="15"/>
      <c r="G41" s="15"/>
      <c r="H41" s="15"/>
      <c r="I41" s="15"/>
      <c r="J41" s="15"/>
      <c r="K41" s="15"/>
      <c r="L41" s="15"/>
      <c r="M41" s="15"/>
    </row>
    <row r="42" spans="2:17" x14ac:dyDescent="0.35">
      <c r="C42" s="15"/>
      <c r="D42" s="15"/>
      <c r="E42" s="15"/>
      <c r="F42" s="15"/>
      <c r="G42" s="15"/>
      <c r="H42" s="15"/>
      <c r="I42" s="111"/>
      <c r="J42" s="15"/>
      <c r="K42" s="15"/>
      <c r="L42" s="15"/>
      <c r="M42" s="15"/>
    </row>
    <row r="43" spans="2:17" x14ac:dyDescent="0.35">
      <c r="C43" s="15"/>
      <c r="D43" s="15"/>
      <c r="E43" s="15"/>
      <c r="F43" s="15"/>
      <c r="G43" s="15"/>
      <c r="H43" s="15"/>
      <c r="I43" s="15"/>
      <c r="J43" s="15"/>
      <c r="K43" s="15"/>
      <c r="L43" s="15"/>
      <c r="M43" s="15"/>
    </row>
    <row r="44" spans="2:17" x14ac:dyDescent="0.35">
      <c r="C44" s="15"/>
      <c r="D44" s="15"/>
      <c r="E44" s="15"/>
      <c r="F44" s="15"/>
      <c r="G44" s="15"/>
      <c r="H44" s="15"/>
      <c r="I44" s="15"/>
      <c r="J44" s="15"/>
      <c r="K44" s="15"/>
      <c r="L44" s="15"/>
      <c r="M44" s="15"/>
    </row>
  </sheetData>
  <sheetProtection algorithmName="SHA-512" hashValue="H4Cic8XnykvXNhuvq0hSfB3c8fwJN1+Z5ovsIien2fODRl8pDpJzpSt/m184V+UclCVHlG7lpbIHVaHpv8NtRQ==" saltValue="GmmbK8J3Gl8eigqsrPHU7w==" spinCount="100000"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5"/>
  <sheetViews>
    <sheetView showGridLines="0" topLeftCell="B43" zoomScale="96" zoomScaleNormal="96" zoomScaleSheetLayoutView="70" workbookViewId="0">
      <selection activeCell="B51" sqref="B51"/>
    </sheetView>
  </sheetViews>
  <sheetFormatPr defaultColWidth="9.453125" defaultRowHeight="19.5" customHeight="1" x14ac:dyDescent="0.3"/>
  <cols>
    <col min="1" max="1" width="15.54296875" style="2" customWidth="1"/>
    <col min="2" max="2" width="46" style="2" customWidth="1"/>
    <col min="3" max="3" width="22.54296875" style="2" customWidth="1"/>
    <col min="4" max="4" width="15.453125" style="2" customWidth="1"/>
    <col min="5" max="5" width="13.453125" style="2" bestFit="1" customWidth="1"/>
    <col min="6" max="6" width="16.54296875" style="2" customWidth="1"/>
    <col min="7" max="7" width="20.453125" style="2" customWidth="1"/>
    <col min="8" max="8" width="16.54296875" style="2" customWidth="1"/>
    <col min="9" max="9" width="16" style="2" bestFit="1" customWidth="1"/>
    <col min="10" max="10" width="22.54296875" style="2" customWidth="1"/>
    <col min="11" max="11" width="16.54296875" style="2" customWidth="1"/>
    <col min="12" max="12" width="17.54296875" style="2" customWidth="1"/>
    <col min="13" max="13" width="17.453125" style="2" customWidth="1"/>
    <col min="14" max="14" width="18.453125" style="2" bestFit="1" customWidth="1"/>
    <col min="15" max="15" width="14" style="2" customWidth="1"/>
    <col min="16" max="16" width="15.453125" style="2" customWidth="1"/>
    <col min="17" max="17" width="20.453125" style="2" customWidth="1"/>
    <col min="18" max="16384" width="9.453125" style="2"/>
  </cols>
  <sheetData>
    <row r="3" spans="2:17" ht="20.25" customHeight="1" x14ac:dyDescent="0.35">
      <c r="B3" s="260" t="s">
        <v>266</v>
      </c>
      <c r="C3" s="261"/>
      <c r="D3" s="261"/>
      <c r="E3" s="261"/>
      <c r="F3" s="261"/>
      <c r="G3" s="261"/>
      <c r="H3" s="261"/>
      <c r="I3" s="261"/>
      <c r="J3" s="261"/>
      <c r="K3" s="261"/>
      <c r="L3" s="261"/>
      <c r="M3" s="261"/>
      <c r="N3" s="261"/>
      <c r="O3" s="261"/>
      <c r="P3" s="261"/>
      <c r="Q3" s="262"/>
    </row>
    <row r="4" spans="2:17" s="10" customFormat="1" ht="29" x14ac:dyDescent="0.35">
      <c r="B4" s="39" t="s">
        <v>0</v>
      </c>
      <c r="C4" s="40" t="s">
        <v>1</v>
      </c>
      <c r="D4" s="40" t="s">
        <v>2</v>
      </c>
      <c r="E4" s="40" t="s">
        <v>3</v>
      </c>
      <c r="F4" s="40" t="s">
        <v>4</v>
      </c>
      <c r="G4" s="40" t="s">
        <v>5</v>
      </c>
      <c r="H4" s="40" t="s">
        <v>6</v>
      </c>
      <c r="I4" s="40" t="s">
        <v>7</v>
      </c>
      <c r="J4" s="40" t="s">
        <v>8</v>
      </c>
      <c r="K4" s="41" t="s">
        <v>9</v>
      </c>
      <c r="L4" s="41" t="s">
        <v>10</v>
      </c>
      <c r="M4" s="41" t="s">
        <v>11</v>
      </c>
      <c r="N4" s="41" t="s">
        <v>12</v>
      </c>
      <c r="O4" s="41" t="s">
        <v>13</v>
      </c>
      <c r="P4" s="41" t="s">
        <v>14</v>
      </c>
      <c r="Q4" s="41" t="s">
        <v>153</v>
      </c>
    </row>
    <row r="5" spans="2:17" ht="24.75" customHeight="1" x14ac:dyDescent="0.35">
      <c r="B5" s="267" t="s">
        <v>16</v>
      </c>
      <c r="C5" s="268"/>
      <c r="D5" s="268"/>
      <c r="E5" s="268"/>
      <c r="F5" s="268"/>
      <c r="G5" s="268"/>
      <c r="H5" s="268"/>
      <c r="I5" s="268"/>
      <c r="J5" s="268"/>
      <c r="K5" s="268"/>
      <c r="L5" s="268"/>
      <c r="M5" s="268"/>
      <c r="N5" s="268"/>
      <c r="O5" s="268"/>
      <c r="P5" s="268"/>
      <c r="Q5" s="269"/>
    </row>
    <row r="6" spans="2:17" ht="24.75" customHeight="1" x14ac:dyDescent="0.3">
      <c r="B6" s="7" t="s">
        <v>17</v>
      </c>
      <c r="C6" s="8">
        <v>218215</v>
      </c>
      <c r="D6" s="8">
        <v>0</v>
      </c>
      <c r="E6" s="8">
        <v>0</v>
      </c>
      <c r="F6" s="8">
        <v>218215</v>
      </c>
      <c r="G6" s="8">
        <v>0</v>
      </c>
      <c r="H6" s="8">
        <v>0</v>
      </c>
      <c r="I6" s="8">
        <v>0</v>
      </c>
      <c r="J6" s="8">
        <v>218215</v>
      </c>
      <c r="K6" s="8">
        <v>10336</v>
      </c>
      <c r="L6" s="8">
        <v>207879</v>
      </c>
      <c r="M6" s="8">
        <v>145557</v>
      </c>
      <c r="N6" s="8">
        <v>0</v>
      </c>
      <c r="O6" s="8">
        <v>0</v>
      </c>
      <c r="P6" s="8">
        <v>0</v>
      </c>
      <c r="Q6" s="9">
        <v>353436</v>
      </c>
    </row>
    <row r="7" spans="2:17" ht="24.75" customHeight="1" x14ac:dyDescent="0.3">
      <c r="B7" s="7" t="s">
        <v>18</v>
      </c>
      <c r="C7" s="8">
        <v>101862</v>
      </c>
      <c r="D7" s="8">
        <v>51668</v>
      </c>
      <c r="E7" s="8">
        <v>0</v>
      </c>
      <c r="F7" s="8">
        <v>153530</v>
      </c>
      <c r="G7" s="8">
        <v>0</v>
      </c>
      <c r="H7" s="8">
        <v>0</v>
      </c>
      <c r="I7" s="8">
        <v>0</v>
      </c>
      <c r="J7" s="8">
        <v>153530</v>
      </c>
      <c r="K7" s="8">
        <v>0</v>
      </c>
      <c r="L7" s="8">
        <v>153530</v>
      </c>
      <c r="M7" s="8">
        <v>0</v>
      </c>
      <c r="N7" s="8">
        <v>0</v>
      </c>
      <c r="O7" s="8">
        <v>0</v>
      </c>
      <c r="P7" s="8">
        <v>0</v>
      </c>
      <c r="Q7" s="9">
        <v>153530</v>
      </c>
    </row>
    <row r="8" spans="2:17" ht="24.75" customHeight="1" x14ac:dyDescent="0.3">
      <c r="B8" s="7" t="s">
        <v>19</v>
      </c>
      <c r="C8" s="8">
        <v>112257</v>
      </c>
      <c r="D8" s="8">
        <v>213229</v>
      </c>
      <c r="E8" s="8">
        <v>-306</v>
      </c>
      <c r="F8" s="8">
        <v>325180</v>
      </c>
      <c r="G8" s="8">
        <v>0</v>
      </c>
      <c r="H8" s="8">
        <v>0</v>
      </c>
      <c r="I8" s="8">
        <v>0</v>
      </c>
      <c r="J8" s="8">
        <v>325180</v>
      </c>
      <c r="K8" s="8">
        <v>97554</v>
      </c>
      <c r="L8" s="8">
        <v>227626</v>
      </c>
      <c r="M8" s="8">
        <v>1414830</v>
      </c>
      <c r="N8" s="8">
        <v>0</v>
      </c>
      <c r="O8" s="8">
        <v>0</v>
      </c>
      <c r="P8" s="8">
        <v>0</v>
      </c>
      <c r="Q8" s="9">
        <v>1642456</v>
      </c>
    </row>
    <row r="9" spans="2:17" ht="24.75" customHeight="1" x14ac:dyDescent="0.3">
      <c r="B9" s="7" t="s">
        <v>142</v>
      </c>
      <c r="C9" s="8">
        <v>0</v>
      </c>
      <c r="D9" s="8">
        <v>0</v>
      </c>
      <c r="E9" s="8">
        <v>0</v>
      </c>
      <c r="F9" s="8">
        <v>0</v>
      </c>
      <c r="G9" s="8">
        <v>66018</v>
      </c>
      <c r="H9" s="8">
        <v>0</v>
      </c>
      <c r="I9" s="8">
        <v>66018</v>
      </c>
      <c r="J9" s="8">
        <v>-66018</v>
      </c>
      <c r="K9" s="8">
        <v>25041</v>
      </c>
      <c r="L9" s="8">
        <v>-91059</v>
      </c>
      <c r="M9" s="8">
        <v>-638830</v>
      </c>
      <c r="N9" s="8">
        <v>0</v>
      </c>
      <c r="O9" s="8">
        <v>0</v>
      </c>
      <c r="P9" s="8">
        <v>0</v>
      </c>
      <c r="Q9" s="9">
        <v>-729889</v>
      </c>
    </row>
    <row r="10" spans="2:17" ht="24.75" customHeight="1" x14ac:dyDescent="0.3">
      <c r="B10" s="7" t="s">
        <v>20</v>
      </c>
      <c r="C10" s="8">
        <v>0</v>
      </c>
      <c r="D10" s="8">
        <v>831178</v>
      </c>
      <c r="E10" s="8">
        <v>0</v>
      </c>
      <c r="F10" s="8">
        <v>831178</v>
      </c>
      <c r="G10" s="8">
        <v>155245</v>
      </c>
      <c r="H10" s="8">
        <v>60372</v>
      </c>
      <c r="I10" s="8">
        <v>318773</v>
      </c>
      <c r="J10" s="8">
        <v>512405</v>
      </c>
      <c r="K10" s="8">
        <v>5208</v>
      </c>
      <c r="L10" s="8">
        <v>507197</v>
      </c>
      <c r="M10" s="8">
        <v>3397460</v>
      </c>
      <c r="N10" s="8">
        <v>0</v>
      </c>
      <c r="O10" s="8">
        <v>0</v>
      </c>
      <c r="P10" s="8">
        <v>850000</v>
      </c>
      <c r="Q10" s="9">
        <v>3054657</v>
      </c>
    </row>
    <row r="11" spans="2:17" ht="24.75" customHeight="1" x14ac:dyDescent="0.3">
      <c r="B11" s="7" t="s">
        <v>137</v>
      </c>
      <c r="C11" s="8">
        <v>0</v>
      </c>
      <c r="D11" s="8">
        <v>0</v>
      </c>
      <c r="E11" s="8">
        <v>0</v>
      </c>
      <c r="F11" s="8">
        <v>0</v>
      </c>
      <c r="G11" s="8">
        <v>462320</v>
      </c>
      <c r="H11" s="8">
        <v>0</v>
      </c>
      <c r="I11" s="8">
        <v>462320</v>
      </c>
      <c r="J11" s="8">
        <v>-462320</v>
      </c>
      <c r="K11" s="8">
        <v>-138718</v>
      </c>
      <c r="L11" s="8">
        <v>-323603</v>
      </c>
      <c r="M11" s="8">
        <v>411190</v>
      </c>
      <c r="N11" s="8">
        <v>0</v>
      </c>
      <c r="O11" s="8">
        <v>0</v>
      </c>
      <c r="P11" s="8">
        <v>0</v>
      </c>
      <c r="Q11" s="9">
        <v>87588</v>
      </c>
    </row>
    <row r="12" spans="2:17" ht="24.75" customHeight="1" x14ac:dyDescent="0.3">
      <c r="B12" s="7" t="s">
        <v>21</v>
      </c>
      <c r="C12" s="8">
        <v>316836</v>
      </c>
      <c r="D12" s="8">
        <v>0</v>
      </c>
      <c r="E12" s="8">
        <v>0</v>
      </c>
      <c r="F12" s="8">
        <v>316836</v>
      </c>
      <c r="G12" s="8">
        <v>0</v>
      </c>
      <c r="H12" s="8">
        <v>0</v>
      </c>
      <c r="I12" s="8">
        <v>0</v>
      </c>
      <c r="J12" s="8">
        <v>316836</v>
      </c>
      <c r="K12" s="8">
        <v>0</v>
      </c>
      <c r="L12" s="8">
        <v>316836</v>
      </c>
      <c r="M12" s="8">
        <v>2635128</v>
      </c>
      <c r="N12" s="8">
        <v>0</v>
      </c>
      <c r="O12" s="8">
        <v>0</v>
      </c>
      <c r="P12" s="8">
        <v>947131</v>
      </c>
      <c r="Q12" s="9">
        <v>2004833</v>
      </c>
    </row>
    <row r="13" spans="2:17" ht="24.75" customHeight="1" x14ac:dyDescent="0.3">
      <c r="B13" s="7" t="s">
        <v>22</v>
      </c>
      <c r="C13" s="8">
        <v>0</v>
      </c>
      <c r="D13" s="8">
        <v>0</v>
      </c>
      <c r="E13" s="8">
        <v>0</v>
      </c>
      <c r="F13" s="8">
        <v>0</v>
      </c>
      <c r="G13" s="8">
        <v>34547</v>
      </c>
      <c r="H13" s="8">
        <v>0</v>
      </c>
      <c r="I13" s="8">
        <v>34547</v>
      </c>
      <c r="J13" s="8">
        <v>-34547</v>
      </c>
      <c r="K13" s="8">
        <v>0</v>
      </c>
      <c r="L13" s="8">
        <v>-34547</v>
      </c>
      <c r="M13" s="8">
        <v>233293</v>
      </c>
      <c r="N13" s="8">
        <v>0</v>
      </c>
      <c r="O13" s="8">
        <v>0</v>
      </c>
      <c r="P13" s="8">
        <v>0</v>
      </c>
      <c r="Q13" s="9">
        <v>198746</v>
      </c>
    </row>
    <row r="14" spans="2:17" ht="24.75" customHeight="1" x14ac:dyDescent="0.3">
      <c r="B14" s="7" t="s">
        <v>23</v>
      </c>
      <c r="C14" s="8">
        <v>58318</v>
      </c>
      <c r="D14" s="8">
        <v>86228</v>
      </c>
      <c r="E14" s="8">
        <v>91053</v>
      </c>
      <c r="F14" s="8">
        <v>235600</v>
      </c>
      <c r="G14" s="8">
        <v>0</v>
      </c>
      <c r="H14" s="8">
        <v>8781</v>
      </c>
      <c r="I14" s="8">
        <v>14092</v>
      </c>
      <c r="J14" s="8">
        <v>221509</v>
      </c>
      <c r="K14" s="8">
        <v>0</v>
      </c>
      <c r="L14" s="8">
        <v>221509</v>
      </c>
      <c r="M14" s="8">
        <v>-1255</v>
      </c>
      <c r="N14" s="8">
        <v>0</v>
      </c>
      <c r="O14" s="8">
        <v>0</v>
      </c>
      <c r="P14" s="8">
        <v>0</v>
      </c>
      <c r="Q14" s="9">
        <v>220253</v>
      </c>
    </row>
    <row r="15" spans="2:17" ht="24.75" customHeight="1" x14ac:dyDescent="0.3">
      <c r="B15" s="7" t="s">
        <v>24</v>
      </c>
      <c r="C15" s="8">
        <v>0</v>
      </c>
      <c r="D15" s="8">
        <v>160776</v>
      </c>
      <c r="E15" s="8">
        <v>0</v>
      </c>
      <c r="F15" s="8">
        <v>160776</v>
      </c>
      <c r="G15" s="8">
        <v>46728</v>
      </c>
      <c r="H15" s="8">
        <v>25011</v>
      </c>
      <c r="I15" s="8">
        <v>114893</v>
      </c>
      <c r="J15" s="8">
        <v>45883</v>
      </c>
      <c r="K15" s="8">
        <v>0</v>
      </c>
      <c r="L15" s="8">
        <v>45883</v>
      </c>
      <c r="M15" s="8">
        <v>419717</v>
      </c>
      <c r="N15" s="8">
        <v>0</v>
      </c>
      <c r="O15" s="8">
        <v>0</v>
      </c>
      <c r="P15" s="8">
        <v>0</v>
      </c>
      <c r="Q15" s="9">
        <v>465600</v>
      </c>
    </row>
    <row r="16" spans="2:17" ht="24.75" customHeight="1" x14ac:dyDescent="0.3">
      <c r="B16" s="7" t="s">
        <v>25</v>
      </c>
      <c r="C16" s="8">
        <v>0</v>
      </c>
      <c r="D16" s="8">
        <v>114867</v>
      </c>
      <c r="E16" s="8">
        <v>0</v>
      </c>
      <c r="F16" s="8">
        <v>114867</v>
      </c>
      <c r="G16" s="8">
        <v>83603</v>
      </c>
      <c r="H16" s="8">
        <v>0</v>
      </c>
      <c r="I16" s="8">
        <v>83603</v>
      </c>
      <c r="J16" s="8">
        <v>31264</v>
      </c>
      <c r="K16" s="8">
        <v>7876</v>
      </c>
      <c r="L16" s="8">
        <v>23388</v>
      </c>
      <c r="M16" s="8">
        <v>107398</v>
      </c>
      <c r="N16" s="8">
        <v>0</v>
      </c>
      <c r="O16" s="8">
        <v>0</v>
      </c>
      <c r="P16" s="8">
        <v>0</v>
      </c>
      <c r="Q16" s="9">
        <v>130786</v>
      </c>
    </row>
    <row r="17" spans="2:17" ht="24.75" customHeight="1" x14ac:dyDescent="0.3">
      <c r="B17" s="7" t="s">
        <v>26</v>
      </c>
      <c r="C17" s="8">
        <v>1280654</v>
      </c>
      <c r="D17" s="8">
        <v>0</v>
      </c>
      <c r="E17" s="8">
        <v>4919</v>
      </c>
      <c r="F17" s="8">
        <v>1285573</v>
      </c>
      <c r="G17" s="8">
        <v>0</v>
      </c>
      <c r="H17" s="8">
        <v>0</v>
      </c>
      <c r="I17" s="8">
        <v>0</v>
      </c>
      <c r="J17" s="8">
        <v>1285573</v>
      </c>
      <c r="K17" s="8">
        <v>320134</v>
      </c>
      <c r="L17" s="8">
        <v>965440</v>
      </c>
      <c r="M17" s="8">
        <v>3227407</v>
      </c>
      <c r="N17" s="8">
        <v>0</v>
      </c>
      <c r="O17" s="8">
        <v>0</v>
      </c>
      <c r="P17" s="8">
        <v>437500</v>
      </c>
      <c r="Q17" s="9">
        <v>3755347</v>
      </c>
    </row>
    <row r="18" spans="2:17" ht="24.75" customHeight="1" x14ac:dyDescent="0.3">
      <c r="B18" s="7" t="s">
        <v>27</v>
      </c>
      <c r="C18" s="8">
        <v>19318</v>
      </c>
      <c r="D18" s="8">
        <v>0</v>
      </c>
      <c r="E18" s="8">
        <v>8106</v>
      </c>
      <c r="F18" s="8">
        <v>27424</v>
      </c>
      <c r="G18" s="8">
        <v>0</v>
      </c>
      <c r="H18" s="8">
        <v>0</v>
      </c>
      <c r="I18" s="8">
        <v>0</v>
      </c>
      <c r="J18" s="8">
        <v>27424</v>
      </c>
      <c r="K18" s="8">
        <v>0</v>
      </c>
      <c r="L18" s="8">
        <v>27424</v>
      </c>
      <c r="M18" s="8">
        <v>1478822</v>
      </c>
      <c r="N18" s="8">
        <v>0</v>
      </c>
      <c r="O18" s="8">
        <v>0</v>
      </c>
      <c r="P18" s="8">
        <v>0</v>
      </c>
      <c r="Q18" s="9">
        <v>1506245</v>
      </c>
    </row>
    <row r="19" spans="2:17" ht="24.75" customHeight="1" x14ac:dyDescent="0.3">
      <c r="B19" s="7" t="s">
        <v>28</v>
      </c>
      <c r="C19" s="8">
        <v>588047</v>
      </c>
      <c r="D19" s="8">
        <v>0</v>
      </c>
      <c r="E19" s="8">
        <v>0</v>
      </c>
      <c r="F19" s="8">
        <v>588047</v>
      </c>
      <c r="G19" s="8">
        <v>0</v>
      </c>
      <c r="H19" s="8">
        <v>22031</v>
      </c>
      <c r="I19" s="8">
        <v>22031</v>
      </c>
      <c r="J19" s="8">
        <v>566016</v>
      </c>
      <c r="K19" s="8">
        <v>162121</v>
      </c>
      <c r="L19" s="8">
        <v>403894</v>
      </c>
      <c r="M19" s="8">
        <v>2941472</v>
      </c>
      <c r="N19" s="8">
        <v>0</v>
      </c>
      <c r="O19" s="8">
        <v>0</v>
      </c>
      <c r="P19" s="8">
        <v>100000</v>
      </c>
      <c r="Q19" s="9">
        <v>3245366</v>
      </c>
    </row>
    <row r="20" spans="2:17" ht="24.75" customHeight="1" x14ac:dyDescent="0.3">
      <c r="B20" s="7" t="s">
        <v>29</v>
      </c>
      <c r="C20" s="8">
        <v>0</v>
      </c>
      <c r="D20" s="8">
        <v>874082</v>
      </c>
      <c r="E20" s="8">
        <v>0</v>
      </c>
      <c r="F20" s="8">
        <v>874082</v>
      </c>
      <c r="G20" s="8">
        <v>12363</v>
      </c>
      <c r="H20" s="8">
        <v>114134</v>
      </c>
      <c r="I20" s="8">
        <v>160247</v>
      </c>
      <c r="J20" s="8">
        <v>713835</v>
      </c>
      <c r="K20" s="8">
        <v>231996</v>
      </c>
      <c r="L20" s="8">
        <v>481839</v>
      </c>
      <c r="M20" s="8">
        <v>4292426</v>
      </c>
      <c r="N20" s="8">
        <v>0</v>
      </c>
      <c r="O20" s="8">
        <v>0</v>
      </c>
      <c r="P20" s="8">
        <v>0</v>
      </c>
      <c r="Q20" s="9">
        <v>4774264</v>
      </c>
    </row>
    <row r="21" spans="2:17" ht="24.75" customHeight="1" x14ac:dyDescent="0.3">
      <c r="B21" s="7" t="s">
        <v>30</v>
      </c>
      <c r="C21" s="8">
        <v>27873</v>
      </c>
      <c r="D21" s="8">
        <v>22266</v>
      </c>
      <c r="E21" s="8">
        <v>34092</v>
      </c>
      <c r="F21" s="8">
        <v>84231</v>
      </c>
      <c r="G21" s="8">
        <v>0</v>
      </c>
      <c r="H21" s="8">
        <v>5025</v>
      </c>
      <c r="I21" s="8">
        <v>8860</v>
      </c>
      <c r="J21" s="8">
        <v>75371</v>
      </c>
      <c r="K21" s="8">
        <v>22611</v>
      </c>
      <c r="L21" s="8">
        <v>52760</v>
      </c>
      <c r="M21" s="8">
        <v>39966</v>
      </c>
      <c r="N21" s="8">
        <v>0</v>
      </c>
      <c r="O21" s="8">
        <v>0</v>
      </c>
      <c r="P21" s="8">
        <v>7500</v>
      </c>
      <c r="Q21" s="9">
        <v>85225</v>
      </c>
    </row>
    <row r="22" spans="2:17" ht="24.75" customHeight="1" x14ac:dyDescent="0.3">
      <c r="B22" s="7" t="s">
        <v>31</v>
      </c>
      <c r="C22" s="8">
        <v>0</v>
      </c>
      <c r="D22" s="8">
        <v>0</v>
      </c>
      <c r="E22" s="8">
        <v>0</v>
      </c>
      <c r="F22" s="8">
        <v>0</v>
      </c>
      <c r="G22" s="8">
        <v>0</v>
      </c>
      <c r="H22" s="8">
        <v>0</v>
      </c>
      <c r="I22" s="8">
        <v>0</v>
      </c>
      <c r="J22" s="8">
        <v>0</v>
      </c>
      <c r="K22" s="8">
        <v>0</v>
      </c>
      <c r="L22" s="8">
        <v>0</v>
      </c>
      <c r="M22" s="8">
        <v>0</v>
      </c>
      <c r="N22" s="8">
        <v>0</v>
      </c>
      <c r="O22" s="8">
        <v>0</v>
      </c>
      <c r="P22" s="8">
        <v>0</v>
      </c>
      <c r="Q22" s="9">
        <v>0</v>
      </c>
    </row>
    <row r="23" spans="2:17" ht="24.75" customHeight="1" x14ac:dyDescent="0.3">
      <c r="B23" s="7" t="s">
        <v>258</v>
      </c>
      <c r="C23" s="8">
        <v>21908</v>
      </c>
      <c r="D23" s="8">
        <v>0</v>
      </c>
      <c r="E23" s="8">
        <v>0</v>
      </c>
      <c r="F23" s="8">
        <v>21908</v>
      </c>
      <c r="G23" s="8">
        <v>0</v>
      </c>
      <c r="H23" s="8">
        <v>0</v>
      </c>
      <c r="I23" s="8">
        <v>0</v>
      </c>
      <c r="J23" s="8">
        <v>21908</v>
      </c>
      <c r="K23" s="8">
        <v>0</v>
      </c>
      <c r="L23" s="8">
        <v>21908</v>
      </c>
      <c r="M23" s="8">
        <v>-101354</v>
      </c>
      <c r="N23" s="8">
        <v>0</v>
      </c>
      <c r="O23" s="8">
        <v>0</v>
      </c>
      <c r="P23" s="8">
        <v>0</v>
      </c>
      <c r="Q23" s="9">
        <v>-79446</v>
      </c>
    </row>
    <row r="24" spans="2:17" ht="24.75" customHeight="1" x14ac:dyDescent="0.3">
      <c r="B24" s="7" t="s">
        <v>259</v>
      </c>
      <c r="C24" s="8">
        <v>1061751</v>
      </c>
      <c r="D24" s="8">
        <v>0</v>
      </c>
      <c r="E24" s="8">
        <v>0</v>
      </c>
      <c r="F24" s="8">
        <v>1061751</v>
      </c>
      <c r="G24" s="8">
        <v>0</v>
      </c>
      <c r="H24" s="8">
        <v>0</v>
      </c>
      <c r="I24" s="8">
        <v>0</v>
      </c>
      <c r="J24" s="8">
        <v>1061751</v>
      </c>
      <c r="K24" s="8">
        <v>312215</v>
      </c>
      <c r="L24" s="8">
        <v>749536</v>
      </c>
      <c r="M24" s="8">
        <v>568067</v>
      </c>
      <c r="N24" s="8">
        <v>0</v>
      </c>
      <c r="O24" s="8">
        <v>0</v>
      </c>
      <c r="P24" s="8">
        <v>224488</v>
      </c>
      <c r="Q24" s="9">
        <v>1093115</v>
      </c>
    </row>
    <row r="25" spans="2:17" ht="24.75" customHeight="1" x14ac:dyDescent="0.3">
      <c r="B25" s="7" t="s">
        <v>33</v>
      </c>
      <c r="C25" s="8">
        <v>85042</v>
      </c>
      <c r="D25" s="8">
        <v>0</v>
      </c>
      <c r="E25" s="8">
        <v>549</v>
      </c>
      <c r="F25" s="8">
        <v>85590</v>
      </c>
      <c r="G25" s="8">
        <v>0</v>
      </c>
      <c r="H25" s="8">
        <v>5515</v>
      </c>
      <c r="I25" s="8">
        <v>95918</v>
      </c>
      <c r="J25" s="8">
        <v>-10328</v>
      </c>
      <c r="K25" s="8">
        <v>0</v>
      </c>
      <c r="L25" s="8">
        <v>-10328</v>
      </c>
      <c r="M25" s="8">
        <v>1611113</v>
      </c>
      <c r="N25" s="8">
        <v>0</v>
      </c>
      <c r="O25" s="8">
        <v>0</v>
      </c>
      <c r="P25" s="8">
        <v>0</v>
      </c>
      <c r="Q25" s="9">
        <v>1600785</v>
      </c>
    </row>
    <row r="26" spans="2:17" ht="24.75" customHeight="1" x14ac:dyDescent="0.3">
      <c r="B26" s="7" t="s">
        <v>34</v>
      </c>
      <c r="C26" s="8">
        <v>0</v>
      </c>
      <c r="D26" s="8">
        <v>35588</v>
      </c>
      <c r="E26" s="8">
        <v>0</v>
      </c>
      <c r="F26" s="8">
        <v>35588</v>
      </c>
      <c r="G26" s="8">
        <v>142096</v>
      </c>
      <c r="H26" s="8">
        <v>60854</v>
      </c>
      <c r="I26" s="8">
        <v>202950</v>
      </c>
      <c r="J26" s="8">
        <v>-167362</v>
      </c>
      <c r="K26" s="8">
        <v>-50209</v>
      </c>
      <c r="L26" s="8">
        <v>-117154</v>
      </c>
      <c r="M26" s="8">
        <v>-1253974</v>
      </c>
      <c r="N26" s="8">
        <v>0</v>
      </c>
      <c r="O26" s="8">
        <v>0</v>
      </c>
      <c r="P26" s="8">
        <v>0</v>
      </c>
      <c r="Q26" s="9">
        <v>-1371128</v>
      </c>
    </row>
    <row r="27" spans="2:17" ht="24.75" customHeight="1" x14ac:dyDescent="0.3">
      <c r="B27" s="7" t="s">
        <v>35</v>
      </c>
      <c r="C27" s="8">
        <v>53087</v>
      </c>
      <c r="D27" s="8">
        <v>0</v>
      </c>
      <c r="E27" s="8">
        <v>0</v>
      </c>
      <c r="F27" s="8">
        <v>53087</v>
      </c>
      <c r="G27" s="8">
        <v>0</v>
      </c>
      <c r="H27" s="8">
        <v>0</v>
      </c>
      <c r="I27" s="8">
        <v>0</v>
      </c>
      <c r="J27" s="8">
        <v>53087</v>
      </c>
      <c r="K27" s="8">
        <v>0</v>
      </c>
      <c r="L27" s="8">
        <v>53087</v>
      </c>
      <c r="M27" s="8">
        <v>598050</v>
      </c>
      <c r="N27" s="8">
        <v>0</v>
      </c>
      <c r="O27" s="8">
        <v>0</v>
      </c>
      <c r="P27" s="8">
        <v>0</v>
      </c>
      <c r="Q27" s="9">
        <v>651137</v>
      </c>
    </row>
    <row r="28" spans="2:17" ht="27" customHeight="1" x14ac:dyDescent="0.3">
      <c r="B28" s="7" t="s">
        <v>36</v>
      </c>
      <c r="C28" s="8">
        <v>170732</v>
      </c>
      <c r="D28" s="8">
        <v>320742</v>
      </c>
      <c r="E28" s="8">
        <v>9013</v>
      </c>
      <c r="F28" s="8">
        <v>500487</v>
      </c>
      <c r="G28" s="8">
        <v>0</v>
      </c>
      <c r="H28" s="8">
        <v>1312</v>
      </c>
      <c r="I28" s="8">
        <v>28893</v>
      </c>
      <c r="J28" s="8">
        <v>471594</v>
      </c>
      <c r="K28" s="8">
        <v>141478</v>
      </c>
      <c r="L28" s="8">
        <v>330115</v>
      </c>
      <c r="M28" s="8">
        <v>1193418</v>
      </c>
      <c r="N28" s="8">
        <v>0</v>
      </c>
      <c r="O28" s="8">
        <v>0</v>
      </c>
      <c r="P28" s="8">
        <v>200000</v>
      </c>
      <c r="Q28" s="9">
        <v>1323533</v>
      </c>
    </row>
    <row r="29" spans="2:17" ht="27" customHeight="1" x14ac:dyDescent="0.3">
      <c r="B29" s="7" t="s">
        <v>249</v>
      </c>
      <c r="C29" s="8">
        <v>0</v>
      </c>
      <c r="D29" s="8">
        <v>261661</v>
      </c>
      <c r="E29" s="8">
        <v>0</v>
      </c>
      <c r="F29" s="8">
        <v>261661</v>
      </c>
      <c r="G29" s="8">
        <v>176633</v>
      </c>
      <c r="H29" s="8">
        <v>0</v>
      </c>
      <c r="I29" s="8">
        <v>176633</v>
      </c>
      <c r="J29" s="8">
        <v>85029</v>
      </c>
      <c r="K29" s="8">
        <v>0</v>
      </c>
      <c r="L29" s="8">
        <v>85029</v>
      </c>
      <c r="M29" s="8">
        <v>-74101</v>
      </c>
      <c r="N29" s="8">
        <v>0</v>
      </c>
      <c r="O29" s="8">
        <v>0</v>
      </c>
      <c r="P29" s="8">
        <v>0</v>
      </c>
      <c r="Q29" s="9">
        <v>10927</v>
      </c>
    </row>
    <row r="30" spans="2:17" ht="27" customHeight="1" x14ac:dyDescent="0.3">
      <c r="B30" s="7" t="s">
        <v>193</v>
      </c>
      <c r="C30" s="8">
        <v>0</v>
      </c>
      <c r="D30" s="8">
        <v>0</v>
      </c>
      <c r="E30" s="8">
        <v>0</v>
      </c>
      <c r="F30" s="8">
        <v>0</v>
      </c>
      <c r="G30" s="8">
        <v>140752</v>
      </c>
      <c r="H30" s="8">
        <v>0</v>
      </c>
      <c r="I30" s="8">
        <v>140752</v>
      </c>
      <c r="J30" s="8">
        <v>-140752</v>
      </c>
      <c r="K30" s="8">
        <v>0</v>
      </c>
      <c r="L30" s="8">
        <v>-140752</v>
      </c>
      <c r="M30" s="8">
        <v>408161</v>
      </c>
      <c r="N30" s="8">
        <v>0</v>
      </c>
      <c r="O30" s="8">
        <v>0</v>
      </c>
      <c r="P30" s="8">
        <v>0</v>
      </c>
      <c r="Q30" s="9">
        <v>267408</v>
      </c>
    </row>
    <row r="31" spans="2:17" ht="27" customHeight="1" x14ac:dyDescent="0.3">
      <c r="B31" s="7" t="s">
        <v>37</v>
      </c>
      <c r="C31" s="8">
        <v>0</v>
      </c>
      <c r="D31" s="8">
        <v>0</v>
      </c>
      <c r="E31" s="8">
        <v>150</v>
      </c>
      <c r="F31" s="8">
        <v>150</v>
      </c>
      <c r="G31" s="8">
        <v>152420</v>
      </c>
      <c r="H31" s="8">
        <v>71062</v>
      </c>
      <c r="I31" s="8">
        <v>226241</v>
      </c>
      <c r="J31" s="8">
        <v>-226091</v>
      </c>
      <c r="K31" s="8">
        <v>20345</v>
      </c>
      <c r="L31" s="8">
        <v>-246436</v>
      </c>
      <c r="M31" s="8">
        <v>649477</v>
      </c>
      <c r="N31" s="8">
        <v>0</v>
      </c>
      <c r="O31" s="8">
        <v>0</v>
      </c>
      <c r="P31" s="8">
        <v>0</v>
      </c>
      <c r="Q31" s="9">
        <v>403041</v>
      </c>
    </row>
    <row r="32" spans="2:17" ht="24.75" customHeight="1" x14ac:dyDescent="0.3">
      <c r="B32" s="5" t="s">
        <v>139</v>
      </c>
      <c r="C32" s="8">
        <v>0</v>
      </c>
      <c r="D32" s="8">
        <v>0</v>
      </c>
      <c r="E32" s="8">
        <v>0</v>
      </c>
      <c r="F32" s="8">
        <v>0</v>
      </c>
      <c r="G32" s="8">
        <v>28200</v>
      </c>
      <c r="H32" s="8">
        <v>0</v>
      </c>
      <c r="I32" s="8">
        <v>28200</v>
      </c>
      <c r="J32" s="8">
        <v>-28200</v>
      </c>
      <c r="K32" s="8">
        <v>0</v>
      </c>
      <c r="L32" s="8">
        <v>-28200</v>
      </c>
      <c r="M32" s="8">
        <v>240601</v>
      </c>
      <c r="N32" s="8">
        <v>90056</v>
      </c>
      <c r="O32" s="8">
        <v>0</v>
      </c>
      <c r="P32" s="8">
        <v>0</v>
      </c>
      <c r="Q32" s="9">
        <v>122345</v>
      </c>
    </row>
    <row r="33" spans="2:17" ht="24.75" customHeight="1" x14ac:dyDescent="0.3">
      <c r="B33" s="7" t="s">
        <v>151</v>
      </c>
      <c r="C33" s="8">
        <v>0</v>
      </c>
      <c r="D33" s="8">
        <v>46876</v>
      </c>
      <c r="E33" s="8">
        <v>0</v>
      </c>
      <c r="F33" s="8">
        <v>46876</v>
      </c>
      <c r="G33" s="8">
        <v>85403</v>
      </c>
      <c r="H33" s="8">
        <v>0</v>
      </c>
      <c r="I33" s="8">
        <v>85403</v>
      </c>
      <c r="J33" s="8">
        <v>-38527</v>
      </c>
      <c r="K33" s="8">
        <v>0</v>
      </c>
      <c r="L33" s="8">
        <v>-38527</v>
      </c>
      <c r="M33" s="8">
        <v>7472</v>
      </c>
      <c r="N33" s="8">
        <v>0</v>
      </c>
      <c r="O33" s="8">
        <v>0</v>
      </c>
      <c r="P33" s="8">
        <v>0</v>
      </c>
      <c r="Q33" s="9">
        <v>-31055</v>
      </c>
    </row>
    <row r="34" spans="2:17" ht="24.75" customHeight="1" x14ac:dyDescent="0.3">
      <c r="B34" s="7" t="s">
        <v>140</v>
      </c>
      <c r="C34" s="8">
        <v>0</v>
      </c>
      <c r="D34" s="8">
        <v>0</v>
      </c>
      <c r="E34" s="8">
        <v>0</v>
      </c>
      <c r="F34" s="8">
        <v>0</v>
      </c>
      <c r="G34" s="8">
        <v>413022</v>
      </c>
      <c r="H34" s="8">
        <v>0</v>
      </c>
      <c r="I34" s="8">
        <v>413022</v>
      </c>
      <c r="J34" s="8">
        <v>-413022</v>
      </c>
      <c r="K34" s="8">
        <v>-102831</v>
      </c>
      <c r="L34" s="8">
        <v>-310192</v>
      </c>
      <c r="M34" s="8">
        <v>-2214445</v>
      </c>
      <c r="N34" s="8">
        <v>0</v>
      </c>
      <c r="O34" s="8">
        <v>0</v>
      </c>
      <c r="P34" s="8">
        <v>0</v>
      </c>
      <c r="Q34" s="9">
        <v>-2524637</v>
      </c>
    </row>
    <row r="35" spans="2:17" ht="24.75" customHeight="1" x14ac:dyDescent="0.3">
      <c r="B35" s="7" t="s">
        <v>141</v>
      </c>
      <c r="C35" s="8">
        <v>0</v>
      </c>
      <c r="D35" s="8">
        <v>0</v>
      </c>
      <c r="E35" s="8">
        <v>0</v>
      </c>
      <c r="F35" s="8">
        <v>0</v>
      </c>
      <c r="G35" s="8">
        <v>0</v>
      </c>
      <c r="H35" s="8">
        <v>0</v>
      </c>
      <c r="I35" s="8">
        <v>0</v>
      </c>
      <c r="J35" s="8">
        <v>0</v>
      </c>
      <c r="K35" s="8">
        <v>0</v>
      </c>
      <c r="L35" s="8">
        <v>0</v>
      </c>
      <c r="M35" s="8">
        <v>0</v>
      </c>
      <c r="N35" s="8">
        <v>0</v>
      </c>
      <c r="O35" s="8">
        <v>0</v>
      </c>
      <c r="P35" s="8">
        <v>0</v>
      </c>
      <c r="Q35" s="9">
        <v>0</v>
      </c>
    </row>
    <row r="36" spans="2:17" ht="24.75" customHeight="1" x14ac:dyDescent="0.3">
      <c r="B36" s="7" t="s">
        <v>152</v>
      </c>
      <c r="C36" s="8">
        <v>0</v>
      </c>
      <c r="D36" s="8">
        <v>0</v>
      </c>
      <c r="E36" s="8">
        <v>0</v>
      </c>
      <c r="F36" s="8">
        <v>0</v>
      </c>
      <c r="G36" s="8">
        <v>324376</v>
      </c>
      <c r="H36" s="8">
        <v>0</v>
      </c>
      <c r="I36" s="8">
        <v>324376</v>
      </c>
      <c r="J36" s="8">
        <v>-324376</v>
      </c>
      <c r="K36" s="8">
        <v>-61516</v>
      </c>
      <c r="L36" s="8">
        <v>-262859</v>
      </c>
      <c r="M36" s="8">
        <v>0</v>
      </c>
      <c r="N36" s="8">
        <v>0</v>
      </c>
      <c r="O36" s="8">
        <v>0</v>
      </c>
      <c r="P36" s="8">
        <v>0</v>
      </c>
      <c r="Q36" s="9">
        <v>-262859</v>
      </c>
    </row>
    <row r="37" spans="2:17" ht="24.75" customHeight="1" x14ac:dyDescent="0.3">
      <c r="B37" s="7" t="s">
        <v>38</v>
      </c>
      <c r="C37" s="8">
        <v>0</v>
      </c>
      <c r="D37" s="8">
        <v>0</v>
      </c>
      <c r="E37" s="8">
        <v>0</v>
      </c>
      <c r="F37" s="8">
        <v>0</v>
      </c>
      <c r="G37" s="8">
        <v>0</v>
      </c>
      <c r="H37" s="8">
        <v>0</v>
      </c>
      <c r="I37" s="8">
        <v>0</v>
      </c>
      <c r="J37" s="8">
        <v>0</v>
      </c>
      <c r="K37" s="8">
        <v>0</v>
      </c>
      <c r="L37" s="8">
        <v>0</v>
      </c>
      <c r="M37" s="8">
        <v>0</v>
      </c>
      <c r="N37" s="8">
        <v>0</v>
      </c>
      <c r="O37" s="8">
        <v>0</v>
      </c>
      <c r="P37" s="8">
        <v>0</v>
      </c>
      <c r="Q37" s="9">
        <v>0</v>
      </c>
    </row>
    <row r="38" spans="2:17" ht="24.75" customHeight="1" x14ac:dyDescent="0.3">
      <c r="B38" s="7" t="s">
        <v>39</v>
      </c>
      <c r="C38" s="8">
        <v>44180</v>
      </c>
      <c r="D38" s="8">
        <v>197815</v>
      </c>
      <c r="E38" s="8">
        <v>13044</v>
      </c>
      <c r="F38" s="8">
        <v>255040</v>
      </c>
      <c r="G38" s="8">
        <v>0</v>
      </c>
      <c r="H38" s="8">
        <v>2907</v>
      </c>
      <c r="I38" s="8">
        <v>7232</v>
      </c>
      <c r="J38" s="8">
        <v>247808</v>
      </c>
      <c r="K38" s="8">
        <v>70286</v>
      </c>
      <c r="L38" s="8">
        <v>177521</v>
      </c>
      <c r="M38" s="8">
        <v>1170412</v>
      </c>
      <c r="N38" s="8">
        <v>-2464</v>
      </c>
      <c r="O38" s="8">
        <v>0</v>
      </c>
      <c r="P38" s="8">
        <v>102000</v>
      </c>
      <c r="Q38" s="9">
        <v>1248397</v>
      </c>
    </row>
    <row r="39" spans="2:17" ht="24.75" customHeight="1" x14ac:dyDescent="0.3">
      <c r="B39" s="7" t="s">
        <v>40</v>
      </c>
      <c r="C39" s="8">
        <v>0</v>
      </c>
      <c r="D39" s="8">
        <v>0</v>
      </c>
      <c r="E39" s="8">
        <v>0</v>
      </c>
      <c r="F39" s="8">
        <v>0</v>
      </c>
      <c r="G39" s="8">
        <v>281943</v>
      </c>
      <c r="H39" s="8">
        <v>0</v>
      </c>
      <c r="I39" s="8">
        <v>281943</v>
      </c>
      <c r="J39" s="8">
        <v>-281943</v>
      </c>
      <c r="K39" s="8">
        <v>0</v>
      </c>
      <c r="L39" s="8">
        <v>-281943</v>
      </c>
      <c r="M39" s="8">
        <v>282942</v>
      </c>
      <c r="N39" s="8">
        <v>0</v>
      </c>
      <c r="O39" s="8">
        <v>0</v>
      </c>
      <c r="P39" s="8">
        <v>0</v>
      </c>
      <c r="Q39" s="9">
        <v>999</v>
      </c>
    </row>
    <row r="40" spans="2:17" ht="24.75" customHeight="1" x14ac:dyDescent="0.3">
      <c r="B40" s="7" t="s">
        <v>41</v>
      </c>
      <c r="C40" s="8">
        <v>0</v>
      </c>
      <c r="D40" s="8">
        <v>22244</v>
      </c>
      <c r="E40" s="8">
        <v>0</v>
      </c>
      <c r="F40" s="8">
        <v>22244</v>
      </c>
      <c r="G40" s="8">
        <v>83458</v>
      </c>
      <c r="H40" s="8">
        <v>20203</v>
      </c>
      <c r="I40" s="8">
        <v>120437</v>
      </c>
      <c r="J40" s="8">
        <v>-98193</v>
      </c>
      <c r="K40" s="8">
        <v>2902</v>
      </c>
      <c r="L40" s="8">
        <v>-101095</v>
      </c>
      <c r="M40" s="8">
        <v>265588</v>
      </c>
      <c r="N40" s="8">
        <v>0</v>
      </c>
      <c r="O40" s="8">
        <v>0</v>
      </c>
      <c r="P40" s="8">
        <v>0</v>
      </c>
      <c r="Q40" s="9">
        <v>164493</v>
      </c>
    </row>
    <row r="41" spans="2:17" ht="24.75" customHeight="1" x14ac:dyDescent="0.3">
      <c r="B41" s="7" t="s">
        <v>42</v>
      </c>
      <c r="C41" s="8">
        <v>91502</v>
      </c>
      <c r="D41" s="8">
        <v>48321</v>
      </c>
      <c r="E41" s="8">
        <v>0</v>
      </c>
      <c r="F41" s="8">
        <v>139824</v>
      </c>
      <c r="G41" s="8">
        <v>0</v>
      </c>
      <c r="H41" s="8">
        <v>50332</v>
      </c>
      <c r="I41" s="8">
        <v>50332</v>
      </c>
      <c r="J41" s="8">
        <v>89492</v>
      </c>
      <c r="K41" s="8">
        <v>0</v>
      </c>
      <c r="L41" s="8">
        <v>89492</v>
      </c>
      <c r="M41" s="8">
        <v>1039579</v>
      </c>
      <c r="N41" s="8">
        <v>0</v>
      </c>
      <c r="O41" s="8">
        <v>0</v>
      </c>
      <c r="P41" s="8">
        <v>0</v>
      </c>
      <c r="Q41" s="9">
        <v>1129071</v>
      </c>
    </row>
    <row r="42" spans="2:17" ht="24.75" customHeight="1" x14ac:dyDescent="0.3">
      <c r="B42" s="7" t="s">
        <v>43</v>
      </c>
      <c r="C42" s="8">
        <v>0</v>
      </c>
      <c r="D42" s="8">
        <v>1000253</v>
      </c>
      <c r="E42" s="8">
        <v>42569</v>
      </c>
      <c r="F42" s="8">
        <v>1042821</v>
      </c>
      <c r="G42" s="8">
        <v>219673</v>
      </c>
      <c r="H42" s="8">
        <v>0</v>
      </c>
      <c r="I42" s="8">
        <v>219673</v>
      </c>
      <c r="J42" s="8">
        <v>823148</v>
      </c>
      <c r="K42" s="8">
        <v>246944</v>
      </c>
      <c r="L42" s="8">
        <v>576204</v>
      </c>
      <c r="M42" s="8">
        <v>4678192</v>
      </c>
      <c r="N42" s="8">
        <v>0</v>
      </c>
      <c r="O42" s="8">
        <v>0</v>
      </c>
      <c r="P42" s="8">
        <v>0</v>
      </c>
      <c r="Q42" s="9">
        <v>5254396</v>
      </c>
    </row>
    <row r="43" spans="2:17" ht="24.75" customHeight="1" x14ac:dyDescent="0.3">
      <c r="B43" s="7" t="s">
        <v>44</v>
      </c>
      <c r="C43" s="8">
        <v>0</v>
      </c>
      <c r="D43" s="8">
        <v>0</v>
      </c>
      <c r="E43" s="8">
        <v>0</v>
      </c>
      <c r="F43" s="8">
        <v>0</v>
      </c>
      <c r="G43" s="8">
        <v>132622</v>
      </c>
      <c r="H43" s="8">
        <v>0</v>
      </c>
      <c r="I43" s="8">
        <v>132622</v>
      </c>
      <c r="J43" s="8">
        <v>-132622</v>
      </c>
      <c r="K43" s="8">
        <v>0</v>
      </c>
      <c r="L43" s="8">
        <v>-132622</v>
      </c>
      <c r="M43" s="8">
        <v>21515</v>
      </c>
      <c r="N43" s="8">
        <v>0</v>
      </c>
      <c r="O43" s="8">
        <v>0</v>
      </c>
      <c r="P43" s="8">
        <v>0</v>
      </c>
      <c r="Q43" s="9">
        <v>-111107</v>
      </c>
    </row>
    <row r="44" spans="2:17" customFormat="1" ht="24.75" customHeight="1" x14ac:dyDescent="0.35">
      <c r="B44" s="42" t="s">
        <v>45</v>
      </c>
      <c r="C44" s="43">
        <f t="shared" ref="C44:P44" si="0">SUM(C6:C43)</f>
        <v>4251582</v>
      </c>
      <c r="D44" s="43">
        <f t="shared" si="0"/>
        <v>4287794</v>
      </c>
      <c r="E44" s="43">
        <f t="shared" si="0"/>
        <v>203189</v>
      </c>
      <c r="F44" s="43">
        <f t="shared" si="0"/>
        <v>8742566</v>
      </c>
      <c r="G44" s="43">
        <f t="shared" si="0"/>
        <v>3041422</v>
      </c>
      <c r="H44" s="43">
        <f t="shared" si="0"/>
        <v>447539</v>
      </c>
      <c r="I44" s="43">
        <f t="shared" si="0"/>
        <v>3820011</v>
      </c>
      <c r="J44" s="43">
        <f t="shared" si="0"/>
        <v>4922557</v>
      </c>
      <c r="K44" s="43">
        <f t="shared" si="0"/>
        <v>1323773</v>
      </c>
      <c r="L44" s="43">
        <f t="shared" si="0"/>
        <v>3598780</v>
      </c>
      <c r="M44" s="43">
        <f t="shared" si="0"/>
        <v>29195294</v>
      </c>
      <c r="N44" s="43">
        <f t="shared" si="0"/>
        <v>87592</v>
      </c>
      <c r="O44" s="43">
        <f t="shared" si="0"/>
        <v>0</v>
      </c>
      <c r="P44" s="43">
        <f t="shared" si="0"/>
        <v>2868619</v>
      </c>
      <c r="Q44" s="43">
        <f>SUM(Q6:Q43)</f>
        <v>29837858</v>
      </c>
    </row>
    <row r="45" spans="2:17" customFormat="1" ht="24.75" customHeight="1" x14ac:dyDescent="0.35">
      <c r="B45" s="263" t="s">
        <v>46</v>
      </c>
      <c r="C45" s="264"/>
      <c r="D45" s="264"/>
      <c r="E45" s="264"/>
      <c r="F45" s="264"/>
      <c r="G45" s="264"/>
      <c r="H45" s="264"/>
      <c r="I45" s="264"/>
      <c r="J45" s="264"/>
      <c r="K45" s="264"/>
      <c r="L45" s="264"/>
      <c r="M45" s="264"/>
      <c r="N45" s="264"/>
      <c r="O45" s="264"/>
      <c r="P45" s="264"/>
      <c r="Q45" s="265"/>
    </row>
    <row r="46" spans="2:17" ht="24.75" customHeight="1" x14ac:dyDescent="0.3">
      <c r="B46" s="7" t="s">
        <v>47</v>
      </c>
      <c r="C46" s="8">
        <v>858499</v>
      </c>
      <c r="D46" s="8">
        <v>0</v>
      </c>
      <c r="E46" s="8">
        <v>0</v>
      </c>
      <c r="F46" s="8">
        <v>858499</v>
      </c>
      <c r="G46" s="8">
        <v>0</v>
      </c>
      <c r="H46" s="8">
        <v>0</v>
      </c>
      <c r="I46" s="8">
        <v>0</v>
      </c>
      <c r="J46" s="8">
        <v>858499</v>
      </c>
      <c r="K46" s="8">
        <v>257550</v>
      </c>
      <c r="L46" s="8">
        <v>600950</v>
      </c>
      <c r="M46" s="8">
        <v>523648</v>
      </c>
      <c r="N46" s="8">
        <v>0</v>
      </c>
      <c r="O46" s="8">
        <v>0</v>
      </c>
      <c r="P46" s="8">
        <v>0</v>
      </c>
      <c r="Q46" s="9">
        <v>1124598</v>
      </c>
    </row>
    <row r="47" spans="2:17" ht="24.75" customHeight="1" x14ac:dyDescent="0.3">
      <c r="B47" s="7" t="s">
        <v>64</v>
      </c>
      <c r="C47" s="8">
        <v>0</v>
      </c>
      <c r="D47" s="8">
        <v>394953</v>
      </c>
      <c r="E47" s="8">
        <v>11721</v>
      </c>
      <c r="F47" s="8">
        <v>406674</v>
      </c>
      <c r="G47" s="8">
        <v>32320</v>
      </c>
      <c r="H47" s="8">
        <v>12495</v>
      </c>
      <c r="I47" s="8">
        <v>95453</v>
      </c>
      <c r="J47" s="8">
        <v>311221</v>
      </c>
      <c r="K47" s="8">
        <v>93366</v>
      </c>
      <c r="L47" s="8">
        <v>217855</v>
      </c>
      <c r="M47" s="8">
        <v>2998910</v>
      </c>
      <c r="N47" s="8">
        <v>-1183</v>
      </c>
      <c r="O47" s="8">
        <v>0</v>
      </c>
      <c r="P47" s="8">
        <v>100000</v>
      </c>
      <c r="Q47" s="9">
        <v>3117947</v>
      </c>
    </row>
    <row r="48" spans="2:17" ht="24.75" customHeight="1" x14ac:dyDescent="0.3">
      <c r="B48" s="7" t="s">
        <v>250</v>
      </c>
      <c r="C48" s="8">
        <v>27149</v>
      </c>
      <c r="D48" s="8">
        <v>0</v>
      </c>
      <c r="E48" s="8">
        <v>301</v>
      </c>
      <c r="F48" s="8">
        <v>27450</v>
      </c>
      <c r="G48" s="8">
        <v>0</v>
      </c>
      <c r="H48" s="8">
        <v>0</v>
      </c>
      <c r="I48" s="8">
        <v>0</v>
      </c>
      <c r="J48" s="8">
        <v>27450</v>
      </c>
      <c r="K48" s="8">
        <v>8235</v>
      </c>
      <c r="L48" s="8">
        <v>19215</v>
      </c>
      <c r="M48" s="8">
        <v>0</v>
      </c>
      <c r="N48" s="8">
        <v>0</v>
      </c>
      <c r="O48" s="8">
        <v>0</v>
      </c>
      <c r="P48" s="8">
        <v>0</v>
      </c>
      <c r="Q48" s="9">
        <v>19215</v>
      </c>
    </row>
    <row r="49" spans="2:17" ht="24.75" customHeight="1" x14ac:dyDescent="0.3">
      <c r="B49" s="7" t="s">
        <v>48</v>
      </c>
      <c r="C49" s="8">
        <v>951474</v>
      </c>
      <c r="D49" s="8">
        <v>0</v>
      </c>
      <c r="E49" s="8">
        <v>39054</v>
      </c>
      <c r="F49" s="8">
        <v>990529</v>
      </c>
      <c r="G49" s="8">
        <v>0</v>
      </c>
      <c r="H49" s="8">
        <v>121662</v>
      </c>
      <c r="I49" s="8">
        <v>121662</v>
      </c>
      <c r="J49" s="8">
        <v>868867</v>
      </c>
      <c r="K49" s="8">
        <v>260660</v>
      </c>
      <c r="L49" s="8">
        <v>608207</v>
      </c>
      <c r="M49" s="8">
        <v>20742369</v>
      </c>
      <c r="N49" s="8">
        <v>0</v>
      </c>
      <c r="O49" s="8">
        <v>0</v>
      </c>
      <c r="P49" s="8">
        <v>0</v>
      </c>
      <c r="Q49" s="9">
        <v>21350576</v>
      </c>
    </row>
    <row r="50" spans="2:17" ht="24.75" customHeight="1" x14ac:dyDescent="0.3">
      <c r="B50" s="7" t="s">
        <v>251</v>
      </c>
      <c r="C50" s="8">
        <v>161161</v>
      </c>
      <c r="D50" s="8">
        <v>43406</v>
      </c>
      <c r="E50" s="8">
        <v>6940</v>
      </c>
      <c r="F50" s="8">
        <v>211507</v>
      </c>
      <c r="G50" s="8">
        <v>1953</v>
      </c>
      <c r="H50" s="8">
        <v>0</v>
      </c>
      <c r="I50" s="8">
        <v>1953</v>
      </c>
      <c r="J50" s="8">
        <v>209554</v>
      </c>
      <c r="K50" s="8">
        <v>62866</v>
      </c>
      <c r="L50" s="8">
        <v>146688</v>
      </c>
      <c r="M50" s="8">
        <v>42162</v>
      </c>
      <c r="N50" s="8">
        <v>0</v>
      </c>
      <c r="O50" s="8">
        <v>0</v>
      </c>
      <c r="P50" s="8">
        <v>0</v>
      </c>
      <c r="Q50" s="9">
        <v>188850</v>
      </c>
    </row>
    <row r="51" spans="2:17" customFormat="1" ht="24.75" customHeight="1" x14ac:dyDescent="0.35">
      <c r="B51" s="42" t="s">
        <v>45</v>
      </c>
      <c r="C51" s="43">
        <f>SUM(C46:C50)</f>
        <v>1998283</v>
      </c>
      <c r="D51" s="43">
        <f t="shared" ref="D51:Q51" si="1">SUM(D46:D50)</f>
        <v>438359</v>
      </c>
      <c r="E51" s="43">
        <f t="shared" si="1"/>
        <v>58016</v>
      </c>
      <c r="F51" s="43">
        <f t="shared" si="1"/>
        <v>2494659</v>
      </c>
      <c r="G51" s="43">
        <f t="shared" si="1"/>
        <v>34273</v>
      </c>
      <c r="H51" s="43">
        <f t="shared" si="1"/>
        <v>134157</v>
      </c>
      <c r="I51" s="43">
        <f t="shared" si="1"/>
        <v>219068</v>
      </c>
      <c r="J51" s="43">
        <f t="shared" si="1"/>
        <v>2275591</v>
      </c>
      <c r="K51" s="43">
        <f t="shared" si="1"/>
        <v>682677</v>
      </c>
      <c r="L51" s="43">
        <f t="shared" si="1"/>
        <v>1592915</v>
      </c>
      <c r="M51" s="43">
        <f t="shared" si="1"/>
        <v>24307089</v>
      </c>
      <c r="N51" s="43">
        <f t="shared" si="1"/>
        <v>-1183</v>
      </c>
      <c r="O51" s="43">
        <f t="shared" si="1"/>
        <v>0</v>
      </c>
      <c r="P51" s="43">
        <f t="shared" si="1"/>
        <v>100000</v>
      </c>
      <c r="Q51" s="43">
        <f t="shared" si="1"/>
        <v>25801186</v>
      </c>
    </row>
    <row r="52" spans="2:17" customFormat="1" ht="24.75" customHeight="1" x14ac:dyDescent="0.35">
      <c r="B52" s="42" t="s">
        <v>49</v>
      </c>
      <c r="C52" s="44">
        <f>C44+C51</f>
        <v>6249865</v>
      </c>
      <c r="D52" s="44">
        <f t="shared" ref="D52:Q52" si="2">D44+D51</f>
        <v>4726153</v>
      </c>
      <c r="E52" s="44">
        <f t="shared" si="2"/>
        <v>261205</v>
      </c>
      <c r="F52" s="44">
        <f t="shared" si="2"/>
        <v>11237225</v>
      </c>
      <c r="G52" s="44">
        <f t="shared" si="2"/>
        <v>3075695</v>
      </c>
      <c r="H52" s="44">
        <f t="shared" si="2"/>
        <v>581696</v>
      </c>
      <c r="I52" s="44">
        <f t="shared" si="2"/>
        <v>4039079</v>
      </c>
      <c r="J52" s="44">
        <f t="shared" si="2"/>
        <v>7198148</v>
      </c>
      <c r="K52" s="44">
        <f t="shared" si="2"/>
        <v>2006450</v>
      </c>
      <c r="L52" s="44">
        <f t="shared" si="2"/>
        <v>5191695</v>
      </c>
      <c r="M52" s="44">
        <f t="shared" si="2"/>
        <v>53502383</v>
      </c>
      <c r="N52" s="44">
        <f t="shared" si="2"/>
        <v>86409</v>
      </c>
      <c r="O52" s="44">
        <f t="shared" si="2"/>
        <v>0</v>
      </c>
      <c r="P52" s="44">
        <f t="shared" si="2"/>
        <v>2968619</v>
      </c>
      <c r="Q52" s="44">
        <f t="shared" si="2"/>
        <v>55639044</v>
      </c>
    </row>
    <row r="53" spans="2:17" ht="19.5" customHeight="1" x14ac:dyDescent="0.3">
      <c r="B53" s="266" t="s">
        <v>50</v>
      </c>
      <c r="C53" s="266"/>
      <c r="D53" s="266"/>
      <c r="E53" s="266"/>
      <c r="F53" s="266"/>
      <c r="G53" s="266"/>
      <c r="H53" s="266"/>
      <c r="I53" s="266"/>
      <c r="J53" s="266"/>
      <c r="K53" s="266"/>
      <c r="L53" s="266"/>
      <c r="M53" s="266"/>
      <c r="N53" s="266"/>
      <c r="O53" s="266"/>
      <c r="P53" s="266"/>
      <c r="Q53" s="266"/>
    </row>
    <row r="55" spans="2:17" ht="19.5" customHeight="1" x14ac:dyDescent="0.3">
      <c r="D55" s="3"/>
      <c r="L55" s="3"/>
    </row>
  </sheetData>
  <sheetProtection algorithmName="SHA-512" hashValue="oELK4O6ZwmyDjCxc5Zgul+hdouufBYDK/qIxkONM8ZI0LlRDibgJB0Cvl7THZ/zXJvltKOJk4b8PUbGCHlcgcw==" saltValue="6Oqgn2xFOMv1wgwfFdoc9g==" spinCount="100000" sheet="1" objects="1" scenarios="1"/>
  <sortState xmlns:xlrd2="http://schemas.microsoft.com/office/spreadsheetml/2017/richdata2" ref="B6:Q42">
    <sortCondition ref="B6:B42"/>
  </sortState>
  <mergeCells count="4">
    <mergeCell ref="B3:Q3"/>
    <mergeCell ref="B45:Q45"/>
    <mergeCell ref="B53:Q53"/>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0"/>
  <sheetViews>
    <sheetView showGridLines="0" zoomScale="80" zoomScaleNormal="80" workbookViewId="0">
      <selection activeCell="C13" sqref="C13"/>
    </sheetView>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45" customFormat="1" ht="23.25" customHeight="1" x14ac:dyDescent="0.3">
      <c r="B3" s="273" t="s">
        <v>267</v>
      </c>
      <c r="C3" s="273"/>
      <c r="D3" s="273"/>
      <c r="E3" s="273"/>
      <c r="F3" s="273"/>
      <c r="G3" s="273"/>
      <c r="H3" s="273"/>
      <c r="I3" s="273"/>
      <c r="J3" s="273"/>
      <c r="K3" s="273"/>
      <c r="L3" s="273"/>
      <c r="M3" s="273"/>
      <c r="N3" s="273"/>
      <c r="O3" s="273"/>
      <c r="P3" s="273"/>
      <c r="Q3" s="273"/>
    </row>
    <row r="4" spans="2:17" s="45" customFormat="1" ht="29.25" customHeight="1" x14ac:dyDescent="0.3">
      <c r="B4" s="46" t="s">
        <v>0</v>
      </c>
      <c r="C4" s="47" t="s">
        <v>1</v>
      </c>
      <c r="D4" s="47" t="s">
        <v>2</v>
      </c>
      <c r="E4" s="47" t="s">
        <v>3</v>
      </c>
      <c r="F4" s="47" t="s">
        <v>4</v>
      </c>
      <c r="G4" s="48" t="s">
        <v>5</v>
      </c>
      <c r="H4" s="48" t="s">
        <v>6</v>
      </c>
      <c r="I4" s="48" t="s">
        <v>7</v>
      </c>
      <c r="J4" s="48" t="s">
        <v>8</v>
      </c>
      <c r="K4" s="49" t="s">
        <v>9</v>
      </c>
      <c r="L4" s="49" t="s">
        <v>10</v>
      </c>
      <c r="M4" s="49" t="s">
        <v>11</v>
      </c>
      <c r="N4" s="49" t="s">
        <v>12</v>
      </c>
      <c r="O4" s="49" t="s">
        <v>13</v>
      </c>
      <c r="P4" s="49" t="s">
        <v>14</v>
      </c>
      <c r="Q4" s="49" t="s">
        <v>15</v>
      </c>
    </row>
    <row r="5" spans="2:17" s="45" customFormat="1" ht="21.75" customHeight="1" x14ac:dyDescent="0.3">
      <c r="B5" s="270" t="s">
        <v>16</v>
      </c>
      <c r="C5" s="271"/>
      <c r="D5" s="271"/>
      <c r="E5" s="271"/>
      <c r="F5" s="271"/>
      <c r="G5" s="271"/>
      <c r="H5" s="271"/>
      <c r="I5" s="271"/>
      <c r="J5" s="271"/>
      <c r="K5" s="271"/>
      <c r="L5" s="271"/>
      <c r="M5" s="271"/>
      <c r="N5" s="271"/>
      <c r="O5" s="271"/>
      <c r="P5" s="271"/>
      <c r="Q5" s="272"/>
    </row>
    <row r="6" spans="2:17" ht="21.75" customHeight="1" x14ac:dyDescent="0.3">
      <c r="B6" s="7" t="s">
        <v>256</v>
      </c>
      <c r="C6" s="8">
        <v>72807</v>
      </c>
      <c r="D6" s="8">
        <v>0</v>
      </c>
      <c r="E6" s="8">
        <v>0</v>
      </c>
      <c r="F6" s="8">
        <v>72807</v>
      </c>
      <c r="G6" s="8">
        <v>0</v>
      </c>
      <c r="H6" s="8">
        <v>0</v>
      </c>
      <c r="I6" s="8">
        <v>0</v>
      </c>
      <c r="J6" s="8">
        <v>72807</v>
      </c>
      <c r="K6" s="8">
        <v>0</v>
      </c>
      <c r="L6" s="8">
        <v>72807</v>
      </c>
      <c r="M6" s="8">
        <v>0</v>
      </c>
      <c r="N6" s="8">
        <v>0</v>
      </c>
      <c r="O6" s="8">
        <v>0</v>
      </c>
      <c r="P6" s="8">
        <v>0</v>
      </c>
      <c r="Q6" s="9">
        <v>72807</v>
      </c>
    </row>
    <row r="7" spans="2:17" ht="21.75" customHeight="1" x14ac:dyDescent="0.3">
      <c r="B7" s="7" t="s">
        <v>51</v>
      </c>
      <c r="C7" s="8">
        <v>27350</v>
      </c>
      <c r="D7" s="8">
        <v>62719</v>
      </c>
      <c r="E7" s="8">
        <v>0</v>
      </c>
      <c r="F7" s="8">
        <v>90069</v>
      </c>
      <c r="G7" s="8">
        <v>0</v>
      </c>
      <c r="H7" s="8">
        <v>0</v>
      </c>
      <c r="I7" s="8">
        <v>3167</v>
      </c>
      <c r="J7" s="8">
        <v>86902</v>
      </c>
      <c r="K7" s="8">
        <v>0</v>
      </c>
      <c r="L7" s="8">
        <v>86902</v>
      </c>
      <c r="M7" s="8">
        <v>-101459</v>
      </c>
      <c r="N7" s="8">
        <v>0</v>
      </c>
      <c r="O7" s="8">
        <v>0</v>
      </c>
      <c r="P7" s="8">
        <v>0</v>
      </c>
      <c r="Q7" s="9">
        <v>-14557</v>
      </c>
    </row>
    <row r="8" spans="2:17" ht="21.75" customHeight="1" x14ac:dyDescent="0.3">
      <c r="B8" s="7" t="s">
        <v>148</v>
      </c>
      <c r="C8" s="8">
        <v>1231745</v>
      </c>
      <c r="D8" s="8">
        <v>0</v>
      </c>
      <c r="E8" s="8">
        <v>459250</v>
      </c>
      <c r="F8" s="8">
        <v>1690994</v>
      </c>
      <c r="G8" s="8">
        <v>0</v>
      </c>
      <c r="H8" s="8">
        <v>0</v>
      </c>
      <c r="I8" s="8">
        <v>0</v>
      </c>
      <c r="J8" s="8">
        <v>1690994</v>
      </c>
      <c r="K8" s="8">
        <v>369523</v>
      </c>
      <c r="L8" s="8">
        <v>1321471</v>
      </c>
      <c r="M8" s="8">
        <v>5754465</v>
      </c>
      <c r="N8" s="8">
        <v>0</v>
      </c>
      <c r="O8" s="8">
        <v>0</v>
      </c>
      <c r="P8" s="8">
        <v>0</v>
      </c>
      <c r="Q8" s="9">
        <v>7075936</v>
      </c>
    </row>
    <row r="9" spans="2:17" ht="21.75" customHeight="1" x14ac:dyDescent="0.3">
      <c r="B9" s="7" t="s">
        <v>52</v>
      </c>
      <c r="C9" s="8">
        <v>0</v>
      </c>
      <c r="D9" s="8">
        <v>0</v>
      </c>
      <c r="E9" s="8">
        <v>-34404</v>
      </c>
      <c r="F9" s="8">
        <v>-34404</v>
      </c>
      <c r="G9" s="8">
        <v>0</v>
      </c>
      <c r="H9" s="8">
        <v>0</v>
      </c>
      <c r="I9" s="8">
        <v>0</v>
      </c>
      <c r="J9" s="8">
        <v>-34404</v>
      </c>
      <c r="K9" s="8">
        <v>0</v>
      </c>
      <c r="L9" s="8">
        <v>-34404</v>
      </c>
      <c r="M9" s="8">
        <v>-31672</v>
      </c>
      <c r="N9" s="8">
        <v>0</v>
      </c>
      <c r="O9" s="8">
        <v>0</v>
      </c>
      <c r="P9" s="8">
        <v>0</v>
      </c>
      <c r="Q9" s="9">
        <v>-66076</v>
      </c>
    </row>
    <row r="10" spans="2:17" ht="21.75" customHeight="1" x14ac:dyDescent="0.3">
      <c r="B10" s="7" t="s">
        <v>53</v>
      </c>
      <c r="C10" s="8">
        <v>0</v>
      </c>
      <c r="D10" s="8">
        <v>0</v>
      </c>
      <c r="E10" s="8">
        <v>0</v>
      </c>
      <c r="F10" s="8">
        <v>0</v>
      </c>
      <c r="G10" s="8">
        <v>0</v>
      </c>
      <c r="H10" s="8">
        <v>0</v>
      </c>
      <c r="I10" s="8">
        <v>0</v>
      </c>
      <c r="J10" s="8">
        <v>0</v>
      </c>
      <c r="K10" s="8">
        <v>0</v>
      </c>
      <c r="L10" s="8">
        <v>0</v>
      </c>
      <c r="M10" s="8">
        <v>71861</v>
      </c>
      <c r="N10" s="8">
        <v>0</v>
      </c>
      <c r="O10" s="8">
        <v>0</v>
      </c>
      <c r="P10" s="8">
        <v>0</v>
      </c>
      <c r="Q10" s="9">
        <v>71861</v>
      </c>
    </row>
    <row r="11" spans="2:17" ht="21.75" customHeight="1" x14ac:dyDescent="0.3">
      <c r="B11" s="7" t="s">
        <v>22</v>
      </c>
      <c r="C11" s="8">
        <v>0</v>
      </c>
      <c r="D11" s="8">
        <v>0</v>
      </c>
      <c r="E11" s="8">
        <v>0</v>
      </c>
      <c r="F11" s="8">
        <v>0</v>
      </c>
      <c r="G11" s="8">
        <v>29413</v>
      </c>
      <c r="H11" s="8">
        <v>0</v>
      </c>
      <c r="I11" s="8">
        <v>29413</v>
      </c>
      <c r="J11" s="8">
        <v>-29413</v>
      </c>
      <c r="K11" s="8">
        <v>0</v>
      </c>
      <c r="L11" s="8">
        <v>-29413</v>
      </c>
      <c r="M11" s="8">
        <v>-176535</v>
      </c>
      <c r="N11" s="8">
        <v>0</v>
      </c>
      <c r="O11" s="8">
        <v>0</v>
      </c>
      <c r="P11" s="8">
        <v>0</v>
      </c>
      <c r="Q11" s="9">
        <v>-205949</v>
      </c>
    </row>
    <row r="12" spans="2:17" ht="21.75" customHeight="1" x14ac:dyDescent="0.3">
      <c r="B12" s="7" t="s">
        <v>55</v>
      </c>
      <c r="C12" s="8">
        <v>0</v>
      </c>
      <c r="D12" s="8">
        <v>0</v>
      </c>
      <c r="E12" s="8">
        <v>19247</v>
      </c>
      <c r="F12" s="8">
        <v>19247</v>
      </c>
      <c r="G12" s="8">
        <v>0</v>
      </c>
      <c r="H12" s="8">
        <v>0</v>
      </c>
      <c r="I12" s="8">
        <v>0</v>
      </c>
      <c r="J12" s="8">
        <v>19247</v>
      </c>
      <c r="K12" s="8">
        <v>5774</v>
      </c>
      <c r="L12" s="8">
        <v>13473</v>
      </c>
      <c r="M12" s="8">
        <v>98119</v>
      </c>
      <c r="N12" s="8">
        <v>0</v>
      </c>
      <c r="O12" s="8">
        <v>0</v>
      </c>
      <c r="P12" s="8">
        <v>95000</v>
      </c>
      <c r="Q12" s="9">
        <v>16592</v>
      </c>
    </row>
    <row r="13" spans="2:17" ht="21.75" customHeight="1" x14ac:dyDescent="0.3">
      <c r="B13" s="7" t="s">
        <v>263</v>
      </c>
      <c r="C13" s="8">
        <v>2363</v>
      </c>
      <c r="D13" s="8">
        <v>0</v>
      </c>
      <c r="E13" s="8">
        <v>0</v>
      </c>
      <c r="F13" s="8">
        <v>2363</v>
      </c>
      <c r="G13" s="8">
        <v>0</v>
      </c>
      <c r="H13" s="8">
        <v>0</v>
      </c>
      <c r="I13" s="8">
        <v>0</v>
      </c>
      <c r="J13" s="8">
        <v>2363</v>
      </c>
      <c r="K13" s="8">
        <v>0</v>
      </c>
      <c r="L13" s="8">
        <v>2363</v>
      </c>
      <c r="M13" s="8">
        <v>0</v>
      </c>
      <c r="N13" s="8">
        <v>0</v>
      </c>
      <c r="O13" s="8">
        <v>0</v>
      </c>
      <c r="P13" s="8">
        <v>0</v>
      </c>
      <c r="Q13" s="9">
        <v>2363</v>
      </c>
    </row>
    <row r="14" spans="2:17" ht="21.75" customHeight="1" x14ac:dyDescent="0.3">
      <c r="B14" s="7" t="s">
        <v>56</v>
      </c>
      <c r="C14" s="8">
        <v>510000</v>
      </c>
      <c r="D14" s="8">
        <v>97900</v>
      </c>
      <c r="E14" s="8">
        <v>0</v>
      </c>
      <c r="F14" s="8">
        <v>607900</v>
      </c>
      <c r="G14" s="8">
        <v>0</v>
      </c>
      <c r="H14" s="8">
        <v>36</v>
      </c>
      <c r="I14" s="8">
        <v>36</v>
      </c>
      <c r="J14" s="8">
        <v>607865</v>
      </c>
      <c r="K14" s="8">
        <v>170392</v>
      </c>
      <c r="L14" s="8">
        <v>437472</v>
      </c>
      <c r="M14" s="8">
        <v>2518263</v>
      </c>
      <c r="N14" s="8">
        <v>0</v>
      </c>
      <c r="O14" s="8">
        <v>0</v>
      </c>
      <c r="P14" s="8">
        <v>0</v>
      </c>
      <c r="Q14" s="9">
        <v>2955735</v>
      </c>
    </row>
    <row r="15" spans="2:17" ht="21.75" customHeight="1" x14ac:dyDescent="0.3">
      <c r="B15" s="7" t="s">
        <v>57</v>
      </c>
      <c r="C15" s="8">
        <v>859158</v>
      </c>
      <c r="D15" s="8">
        <v>231800</v>
      </c>
      <c r="E15" s="8">
        <v>0</v>
      </c>
      <c r="F15" s="8">
        <v>1090958</v>
      </c>
      <c r="G15" s="8">
        <v>0</v>
      </c>
      <c r="H15" s="8">
        <v>0</v>
      </c>
      <c r="I15" s="8">
        <v>0</v>
      </c>
      <c r="J15" s="8">
        <v>1090958</v>
      </c>
      <c r="K15" s="8">
        <v>257747</v>
      </c>
      <c r="L15" s="8">
        <v>833211</v>
      </c>
      <c r="M15" s="8">
        <v>5230690</v>
      </c>
      <c r="N15" s="8">
        <v>0</v>
      </c>
      <c r="O15" s="8">
        <v>0</v>
      </c>
      <c r="P15" s="8">
        <v>0</v>
      </c>
      <c r="Q15" s="9">
        <v>6063901</v>
      </c>
    </row>
    <row r="16" spans="2:17" ht="21.75" customHeight="1" x14ac:dyDescent="0.3">
      <c r="B16" s="7" t="s">
        <v>58</v>
      </c>
      <c r="C16" s="8">
        <v>37500</v>
      </c>
      <c r="D16" s="8">
        <v>0</v>
      </c>
      <c r="E16" s="8">
        <v>0</v>
      </c>
      <c r="F16" s="8">
        <v>37500</v>
      </c>
      <c r="G16" s="8">
        <v>0</v>
      </c>
      <c r="H16" s="8">
        <v>0</v>
      </c>
      <c r="I16" s="8">
        <v>0</v>
      </c>
      <c r="J16" s="8">
        <v>37500</v>
      </c>
      <c r="K16" s="8">
        <v>0</v>
      </c>
      <c r="L16" s="8">
        <v>37500</v>
      </c>
      <c r="M16" s="8">
        <v>40268</v>
      </c>
      <c r="N16" s="8">
        <v>0</v>
      </c>
      <c r="O16" s="8">
        <v>0</v>
      </c>
      <c r="P16" s="8">
        <v>50000</v>
      </c>
      <c r="Q16" s="9">
        <v>27768</v>
      </c>
    </row>
    <row r="17" spans="2:19" ht="21.75" customHeight="1" x14ac:dyDescent="0.3">
      <c r="B17" s="7" t="s">
        <v>131</v>
      </c>
      <c r="C17" s="8">
        <v>0</v>
      </c>
      <c r="D17" s="8">
        <v>21594</v>
      </c>
      <c r="E17" s="8">
        <v>0</v>
      </c>
      <c r="F17" s="8">
        <v>21594</v>
      </c>
      <c r="G17" s="8">
        <v>0</v>
      </c>
      <c r="H17" s="8">
        <v>6286</v>
      </c>
      <c r="I17" s="8">
        <v>6286</v>
      </c>
      <c r="J17" s="8">
        <v>15308</v>
      </c>
      <c r="K17" s="8">
        <v>7678</v>
      </c>
      <c r="L17" s="8">
        <v>7630</v>
      </c>
      <c r="M17" s="8">
        <v>50532</v>
      </c>
      <c r="N17" s="8">
        <v>0</v>
      </c>
      <c r="O17" s="8">
        <v>0</v>
      </c>
      <c r="P17" s="8">
        <v>50000</v>
      </c>
      <c r="Q17" s="9">
        <v>8162</v>
      </c>
    </row>
    <row r="18" spans="2:19" ht="21.75" customHeight="1" x14ac:dyDescent="0.3">
      <c r="B18" s="7" t="s">
        <v>253</v>
      </c>
      <c r="C18" s="8">
        <v>0</v>
      </c>
      <c r="D18" s="8">
        <v>0</v>
      </c>
      <c r="E18" s="8">
        <v>0</v>
      </c>
      <c r="F18" s="8">
        <v>0</v>
      </c>
      <c r="G18" s="8">
        <v>0</v>
      </c>
      <c r="H18" s="8">
        <v>0</v>
      </c>
      <c r="I18" s="8">
        <v>0</v>
      </c>
      <c r="J18" s="8">
        <v>0</v>
      </c>
      <c r="K18" s="8">
        <v>0</v>
      </c>
      <c r="L18" s="8">
        <v>0</v>
      </c>
      <c r="M18" s="8">
        <v>96630</v>
      </c>
      <c r="N18" s="8">
        <v>0</v>
      </c>
      <c r="O18" s="8">
        <v>0</v>
      </c>
      <c r="P18" s="8">
        <v>0</v>
      </c>
      <c r="Q18" s="9">
        <v>96630</v>
      </c>
    </row>
    <row r="19" spans="2:19" ht="21.75" customHeight="1" x14ac:dyDescent="0.3">
      <c r="B19" s="7" t="s">
        <v>136</v>
      </c>
      <c r="C19" s="8">
        <v>0</v>
      </c>
      <c r="D19" s="8">
        <v>0</v>
      </c>
      <c r="E19" s="8">
        <v>71304</v>
      </c>
      <c r="F19" s="8">
        <v>71304</v>
      </c>
      <c r="G19" s="8">
        <v>0</v>
      </c>
      <c r="H19" s="8">
        <v>0</v>
      </c>
      <c r="I19" s="8">
        <v>0</v>
      </c>
      <c r="J19" s="8">
        <v>71304</v>
      </c>
      <c r="K19" s="8">
        <v>37751</v>
      </c>
      <c r="L19" s="8">
        <v>33553</v>
      </c>
      <c r="M19" s="8">
        <v>-304170</v>
      </c>
      <c r="N19" s="8">
        <v>33553</v>
      </c>
      <c r="O19" s="8">
        <v>0</v>
      </c>
      <c r="P19" s="8">
        <v>0</v>
      </c>
      <c r="Q19" s="9">
        <v>-304170</v>
      </c>
    </row>
    <row r="20" spans="2:19" ht="21.75" customHeight="1" x14ac:dyDescent="0.3">
      <c r="B20" s="7" t="s">
        <v>35</v>
      </c>
      <c r="C20" s="8">
        <v>0</v>
      </c>
      <c r="D20" s="8">
        <v>0</v>
      </c>
      <c r="E20" s="8">
        <v>0</v>
      </c>
      <c r="F20" s="8">
        <v>0</v>
      </c>
      <c r="G20" s="8">
        <v>0</v>
      </c>
      <c r="H20" s="8">
        <v>0</v>
      </c>
      <c r="I20" s="8">
        <v>0</v>
      </c>
      <c r="J20" s="8">
        <v>0</v>
      </c>
      <c r="K20" s="8">
        <v>0</v>
      </c>
      <c r="L20" s="8">
        <v>0</v>
      </c>
      <c r="M20" s="8">
        <v>62000</v>
      </c>
      <c r="N20" s="8">
        <v>0</v>
      </c>
      <c r="O20" s="8">
        <v>0</v>
      </c>
      <c r="P20" s="8">
        <v>0</v>
      </c>
      <c r="Q20" s="9">
        <v>62000</v>
      </c>
    </row>
    <row r="21" spans="2:19" ht="21.75" customHeight="1" x14ac:dyDescent="0.3">
      <c r="B21" s="50" t="s">
        <v>191</v>
      </c>
      <c r="C21" s="8">
        <v>-64692</v>
      </c>
      <c r="D21" s="8">
        <v>0</v>
      </c>
      <c r="E21" s="8">
        <v>0</v>
      </c>
      <c r="F21" s="8">
        <v>-64692</v>
      </c>
      <c r="G21" s="8">
        <v>0</v>
      </c>
      <c r="H21" s="8">
        <v>0</v>
      </c>
      <c r="I21" s="8">
        <v>0</v>
      </c>
      <c r="J21" s="8">
        <v>-64692</v>
      </c>
      <c r="K21" s="8">
        <v>9644</v>
      </c>
      <c r="L21" s="8">
        <v>-74336</v>
      </c>
      <c r="M21" s="8">
        <v>-1243669</v>
      </c>
      <c r="N21" s="8">
        <v>0</v>
      </c>
      <c r="O21" s="8">
        <v>0</v>
      </c>
      <c r="P21" s="8">
        <v>0</v>
      </c>
      <c r="Q21" s="9">
        <v>-1318005</v>
      </c>
    </row>
    <row r="22" spans="2:19" ht="21.75" customHeight="1" x14ac:dyDescent="0.3">
      <c r="B22" s="7" t="s">
        <v>59</v>
      </c>
      <c r="C22" s="8">
        <v>0</v>
      </c>
      <c r="D22" s="8">
        <v>138452</v>
      </c>
      <c r="E22" s="8">
        <v>0</v>
      </c>
      <c r="F22" s="8">
        <v>138452</v>
      </c>
      <c r="G22" s="8">
        <v>161712</v>
      </c>
      <c r="H22" s="8">
        <v>0</v>
      </c>
      <c r="I22" s="8">
        <v>166038</v>
      </c>
      <c r="J22" s="8">
        <v>-27586</v>
      </c>
      <c r="K22" s="8">
        <v>5455</v>
      </c>
      <c r="L22" s="8">
        <v>-33041</v>
      </c>
      <c r="M22" s="8">
        <v>-2661167</v>
      </c>
      <c r="N22" s="8">
        <v>0</v>
      </c>
      <c r="O22" s="8">
        <v>0</v>
      </c>
      <c r="P22" s="8">
        <v>0</v>
      </c>
      <c r="Q22" s="9">
        <v>-2694208</v>
      </c>
    </row>
    <row r="23" spans="2:19" ht="21.75" customHeight="1" x14ac:dyDescent="0.3">
      <c r="B23" s="7" t="s">
        <v>60</v>
      </c>
      <c r="C23" s="8">
        <v>0</v>
      </c>
      <c r="D23" s="8">
        <v>0</v>
      </c>
      <c r="E23" s="8">
        <v>0</v>
      </c>
      <c r="F23" s="8">
        <v>0</v>
      </c>
      <c r="G23" s="8">
        <v>153949</v>
      </c>
      <c r="H23" s="8">
        <v>0</v>
      </c>
      <c r="I23" s="8">
        <v>153949</v>
      </c>
      <c r="J23" s="8">
        <v>-153949</v>
      </c>
      <c r="K23" s="8">
        <v>0</v>
      </c>
      <c r="L23" s="8">
        <v>-153949</v>
      </c>
      <c r="M23" s="8">
        <v>120204</v>
      </c>
      <c r="N23" s="8">
        <v>0</v>
      </c>
      <c r="O23" s="8">
        <v>0</v>
      </c>
      <c r="P23" s="8">
        <v>0</v>
      </c>
      <c r="Q23" s="9">
        <v>-33745</v>
      </c>
    </row>
    <row r="24" spans="2:19" ht="21.75" customHeight="1" x14ac:dyDescent="0.3">
      <c r="B24" s="7" t="s">
        <v>134</v>
      </c>
      <c r="C24" s="8">
        <v>0</v>
      </c>
      <c r="D24" s="8">
        <v>93914</v>
      </c>
      <c r="E24" s="8">
        <v>0</v>
      </c>
      <c r="F24" s="8">
        <v>93914</v>
      </c>
      <c r="G24" s="8">
        <v>0</v>
      </c>
      <c r="H24" s="8">
        <v>217837</v>
      </c>
      <c r="I24" s="8">
        <v>217837</v>
      </c>
      <c r="J24" s="8">
        <v>-123923</v>
      </c>
      <c r="K24" s="8">
        <v>38481</v>
      </c>
      <c r="L24" s="8">
        <v>-162404</v>
      </c>
      <c r="M24" s="8">
        <v>-2217704</v>
      </c>
      <c r="N24" s="8">
        <v>0</v>
      </c>
      <c r="O24" s="8">
        <v>0</v>
      </c>
      <c r="P24" s="8">
        <v>0</v>
      </c>
      <c r="Q24" s="9">
        <v>-2380108</v>
      </c>
    </row>
    <row r="25" spans="2:19" ht="21.75" customHeight="1" x14ac:dyDescent="0.3">
      <c r="B25" s="7" t="s">
        <v>135</v>
      </c>
      <c r="C25" s="8">
        <v>0</v>
      </c>
      <c r="D25" s="8">
        <v>0</v>
      </c>
      <c r="E25" s="8">
        <v>0</v>
      </c>
      <c r="F25" s="8">
        <v>0</v>
      </c>
      <c r="G25" s="8">
        <v>0</v>
      </c>
      <c r="H25" s="8">
        <v>0</v>
      </c>
      <c r="I25" s="8">
        <v>0</v>
      </c>
      <c r="J25" s="8">
        <v>0</v>
      </c>
      <c r="K25" s="8">
        <v>0</v>
      </c>
      <c r="L25" s="8">
        <v>0</v>
      </c>
      <c r="M25" s="8">
        <v>0</v>
      </c>
      <c r="N25" s="8">
        <v>0</v>
      </c>
      <c r="O25" s="8">
        <v>0</v>
      </c>
      <c r="P25" s="8">
        <v>0</v>
      </c>
      <c r="Q25" s="9">
        <v>0</v>
      </c>
    </row>
    <row r="26" spans="2:19" ht="21.75" customHeight="1" x14ac:dyDescent="0.3">
      <c r="B26" s="7" t="s">
        <v>149</v>
      </c>
      <c r="C26" s="8">
        <v>626023</v>
      </c>
      <c r="D26" s="8">
        <v>0</v>
      </c>
      <c r="E26" s="8">
        <v>0</v>
      </c>
      <c r="F26" s="8">
        <v>626023</v>
      </c>
      <c r="G26" s="8">
        <v>0</v>
      </c>
      <c r="H26" s="8">
        <v>0</v>
      </c>
      <c r="I26" s="8">
        <v>0</v>
      </c>
      <c r="J26" s="8">
        <v>626023</v>
      </c>
      <c r="K26" s="8">
        <v>170175</v>
      </c>
      <c r="L26" s="8">
        <v>455848</v>
      </c>
      <c r="M26" s="8">
        <v>867469</v>
      </c>
      <c r="N26" s="8">
        <v>0</v>
      </c>
      <c r="O26" s="8">
        <v>0</v>
      </c>
      <c r="P26" s="8">
        <v>1058773</v>
      </c>
      <c r="Q26" s="9">
        <v>264543</v>
      </c>
    </row>
    <row r="27" spans="2:19" ht="21.75" customHeight="1" x14ac:dyDescent="0.3">
      <c r="B27" s="7" t="s">
        <v>61</v>
      </c>
      <c r="C27" s="8">
        <v>0</v>
      </c>
      <c r="D27" s="8">
        <v>0</v>
      </c>
      <c r="E27" s="8">
        <v>0</v>
      </c>
      <c r="F27" s="8">
        <v>0</v>
      </c>
      <c r="G27" s="8">
        <v>0</v>
      </c>
      <c r="H27" s="8">
        <v>0</v>
      </c>
      <c r="I27" s="8">
        <v>0</v>
      </c>
      <c r="J27" s="8">
        <v>0</v>
      </c>
      <c r="K27" s="8">
        <v>0</v>
      </c>
      <c r="L27" s="8">
        <v>0</v>
      </c>
      <c r="M27" s="8">
        <v>-712603</v>
      </c>
      <c r="N27" s="8">
        <v>0</v>
      </c>
      <c r="O27" s="8">
        <v>0</v>
      </c>
      <c r="P27" s="8">
        <v>0</v>
      </c>
      <c r="Q27" s="9">
        <v>-712603</v>
      </c>
    </row>
    <row r="28" spans="2:19" ht="21.75" customHeight="1" x14ac:dyDescent="0.3">
      <c r="B28" s="7" t="s">
        <v>62</v>
      </c>
      <c r="C28" s="8">
        <v>0</v>
      </c>
      <c r="D28" s="8">
        <v>0</v>
      </c>
      <c r="E28" s="8">
        <v>0</v>
      </c>
      <c r="F28" s="8">
        <v>0</v>
      </c>
      <c r="G28" s="8">
        <v>12573</v>
      </c>
      <c r="H28" s="8">
        <v>0</v>
      </c>
      <c r="I28" s="8">
        <v>12573</v>
      </c>
      <c r="J28" s="8">
        <v>-12573</v>
      </c>
      <c r="K28" s="8">
        <v>2902</v>
      </c>
      <c r="L28" s="8">
        <v>-15474</v>
      </c>
      <c r="M28" s="8">
        <v>-54599</v>
      </c>
      <c r="N28" s="8">
        <v>0</v>
      </c>
      <c r="O28" s="8">
        <v>0</v>
      </c>
      <c r="P28" s="8">
        <v>0</v>
      </c>
      <c r="Q28" s="9">
        <v>-70073</v>
      </c>
    </row>
    <row r="29" spans="2:19" ht="21.75" customHeight="1" x14ac:dyDescent="0.3">
      <c r="B29" s="7" t="s">
        <v>63</v>
      </c>
      <c r="C29" s="8">
        <v>0</v>
      </c>
      <c r="D29" s="8">
        <v>0</v>
      </c>
      <c r="E29" s="8">
        <v>-6935</v>
      </c>
      <c r="F29" s="8">
        <v>-6935</v>
      </c>
      <c r="G29" s="8">
        <v>0</v>
      </c>
      <c r="H29" s="8">
        <v>0</v>
      </c>
      <c r="I29" s="8">
        <v>0</v>
      </c>
      <c r="J29" s="8">
        <v>-6935</v>
      </c>
      <c r="K29" s="8">
        <v>7625</v>
      </c>
      <c r="L29" s="8">
        <v>-14560</v>
      </c>
      <c r="M29" s="8">
        <v>-62880</v>
      </c>
      <c r="N29" s="8">
        <v>0</v>
      </c>
      <c r="O29" s="8">
        <v>0</v>
      </c>
      <c r="P29" s="8">
        <v>0</v>
      </c>
      <c r="Q29" s="9">
        <v>-77440</v>
      </c>
    </row>
    <row r="30" spans="2:19" s="51" customFormat="1" ht="21.75" customHeight="1" x14ac:dyDescent="0.3">
      <c r="B30" s="52" t="s">
        <v>45</v>
      </c>
      <c r="C30" s="53">
        <f>SUM(C6:C29)</f>
        <v>3302254</v>
      </c>
      <c r="D30" s="53">
        <f t="shared" ref="D30:Q30" si="0">SUM(D6:D29)</f>
        <v>646379</v>
      </c>
      <c r="E30" s="53">
        <f t="shared" si="0"/>
        <v>508462</v>
      </c>
      <c r="F30" s="53">
        <f t="shared" si="0"/>
        <v>4457094</v>
      </c>
      <c r="G30" s="53">
        <f t="shared" si="0"/>
        <v>357647</v>
      </c>
      <c r="H30" s="53">
        <f t="shared" si="0"/>
        <v>224159</v>
      </c>
      <c r="I30" s="53">
        <f t="shared" si="0"/>
        <v>589299</v>
      </c>
      <c r="J30" s="53">
        <f t="shared" si="0"/>
        <v>3867796</v>
      </c>
      <c r="K30" s="53">
        <f t="shared" si="0"/>
        <v>1083147</v>
      </c>
      <c r="L30" s="53">
        <f t="shared" si="0"/>
        <v>2784649</v>
      </c>
      <c r="M30" s="53">
        <f t="shared" si="0"/>
        <v>7344043</v>
      </c>
      <c r="N30" s="53">
        <f t="shared" si="0"/>
        <v>33553</v>
      </c>
      <c r="O30" s="53">
        <f t="shared" si="0"/>
        <v>0</v>
      </c>
      <c r="P30" s="53">
        <f t="shared" si="0"/>
        <v>1253773</v>
      </c>
      <c r="Q30" s="53">
        <f t="shared" si="0"/>
        <v>8841364</v>
      </c>
      <c r="S30" s="45"/>
    </row>
    <row r="31" spans="2:19" s="51" customFormat="1" ht="21.75" customHeight="1" x14ac:dyDescent="0.3">
      <c r="B31" s="270" t="s">
        <v>46</v>
      </c>
      <c r="C31" s="271"/>
      <c r="D31" s="271"/>
      <c r="E31" s="271"/>
      <c r="F31" s="271"/>
      <c r="G31" s="271"/>
      <c r="H31" s="271"/>
      <c r="I31" s="271"/>
      <c r="J31" s="271"/>
      <c r="K31" s="271"/>
      <c r="L31" s="271"/>
      <c r="M31" s="271"/>
      <c r="N31" s="271"/>
      <c r="O31" s="271"/>
      <c r="P31" s="271"/>
      <c r="Q31" s="272"/>
      <c r="S31" s="45"/>
    </row>
    <row r="32" spans="2:19" s="45" customFormat="1" ht="21.75" customHeight="1" x14ac:dyDescent="0.3">
      <c r="B32" s="54" t="s">
        <v>47</v>
      </c>
      <c r="C32" s="8">
        <v>-135300</v>
      </c>
      <c r="D32" s="8">
        <v>0</v>
      </c>
      <c r="E32" s="8">
        <v>0</v>
      </c>
      <c r="F32" s="8">
        <v>-135300</v>
      </c>
      <c r="G32" s="8">
        <v>0</v>
      </c>
      <c r="H32" s="8">
        <v>0</v>
      </c>
      <c r="I32" s="8">
        <v>0</v>
      </c>
      <c r="J32" s="8">
        <v>-135300</v>
      </c>
      <c r="K32" s="8">
        <v>0</v>
      </c>
      <c r="L32" s="8">
        <v>-135300</v>
      </c>
      <c r="M32" s="8">
        <v>233161</v>
      </c>
      <c r="N32" s="8">
        <v>0</v>
      </c>
      <c r="O32" s="8">
        <v>0</v>
      </c>
      <c r="P32" s="8">
        <v>0</v>
      </c>
      <c r="Q32" s="9">
        <v>97861</v>
      </c>
    </row>
    <row r="33" spans="2:19" s="45" customFormat="1" ht="21.75" customHeight="1" x14ac:dyDescent="0.3">
      <c r="B33" s="54" t="s">
        <v>78</v>
      </c>
      <c r="C33" s="8">
        <v>0</v>
      </c>
      <c r="D33" s="8">
        <v>119381</v>
      </c>
      <c r="E33" s="8">
        <v>727</v>
      </c>
      <c r="F33" s="8">
        <v>120107</v>
      </c>
      <c r="G33" s="8">
        <v>347769</v>
      </c>
      <c r="H33" s="8">
        <v>3890</v>
      </c>
      <c r="I33" s="8">
        <v>351659</v>
      </c>
      <c r="J33" s="8">
        <v>-231552</v>
      </c>
      <c r="K33" s="8">
        <v>14590</v>
      </c>
      <c r="L33" s="8">
        <v>-246142</v>
      </c>
      <c r="M33" s="8">
        <v>627274</v>
      </c>
      <c r="N33" s="8">
        <v>0</v>
      </c>
      <c r="O33" s="8">
        <v>-73843</v>
      </c>
      <c r="P33" s="8">
        <v>0</v>
      </c>
      <c r="Q33" s="9">
        <v>454974</v>
      </c>
    </row>
    <row r="34" spans="2:19" s="45" customFormat="1" ht="21.75" customHeight="1" x14ac:dyDescent="0.3">
      <c r="B34" s="54" t="s">
        <v>48</v>
      </c>
      <c r="C34" s="8">
        <v>496066</v>
      </c>
      <c r="D34" s="8">
        <v>0</v>
      </c>
      <c r="E34" s="8">
        <v>0</v>
      </c>
      <c r="F34" s="8">
        <v>496066</v>
      </c>
      <c r="G34" s="8">
        <v>0</v>
      </c>
      <c r="H34" s="8">
        <v>20468</v>
      </c>
      <c r="I34" s="8">
        <v>20468</v>
      </c>
      <c r="J34" s="8">
        <v>475599</v>
      </c>
      <c r="K34" s="8">
        <v>142680</v>
      </c>
      <c r="L34" s="8">
        <v>332919</v>
      </c>
      <c r="M34" s="8">
        <v>6344673</v>
      </c>
      <c r="N34" s="8">
        <v>0</v>
      </c>
      <c r="O34" s="8">
        <v>0</v>
      </c>
      <c r="P34" s="8">
        <v>0</v>
      </c>
      <c r="Q34" s="9">
        <v>6677592</v>
      </c>
    </row>
    <row r="35" spans="2:19" s="51" customFormat="1" ht="21.75" customHeight="1" x14ac:dyDescent="0.3">
      <c r="B35" s="52" t="s">
        <v>45</v>
      </c>
      <c r="C35" s="53">
        <f>SUM(C32:C34)</f>
        <v>360766</v>
      </c>
      <c r="D35" s="53">
        <f>SUM(D32:D34)</f>
        <v>119381</v>
      </c>
      <c r="E35" s="53">
        <f t="shared" ref="E35:P35" si="1">SUM(E32:E34)</f>
        <v>727</v>
      </c>
      <c r="F35" s="53">
        <f t="shared" si="1"/>
        <v>480873</v>
      </c>
      <c r="G35" s="53">
        <f t="shared" si="1"/>
        <v>347769</v>
      </c>
      <c r="H35" s="53">
        <f t="shared" si="1"/>
        <v>24358</v>
      </c>
      <c r="I35" s="53">
        <f t="shared" si="1"/>
        <v>372127</v>
      </c>
      <c r="J35" s="53">
        <f t="shared" si="1"/>
        <v>108747</v>
      </c>
      <c r="K35" s="53">
        <f t="shared" si="1"/>
        <v>157270</v>
      </c>
      <c r="L35" s="53">
        <f t="shared" si="1"/>
        <v>-48523</v>
      </c>
      <c r="M35" s="53">
        <f t="shared" si="1"/>
        <v>7205108</v>
      </c>
      <c r="N35" s="53">
        <f t="shared" si="1"/>
        <v>0</v>
      </c>
      <c r="O35" s="53">
        <f t="shared" si="1"/>
        <v>-73843</v>
      </c>
      <c r="P35" s="53">
        <f t="shared" si="1"/>
        <v>0</v>
      </c>
      <c r="Q35" s="53">
        <f>SUM(Q32:Q34)</f>
        <v>7230427</v>
      </c>
      <c r="S35" s="45"/>
    </row>
    <row r="36" spans="2:19" s="45" customFormat="1" ht="21.75" customHeight="1" x14ac:dyDescent="0.3">
      <c r="B36" s="52" t="s">
        <v>49</v>
      </c>
      <c r="C36" s="55">
        <f>C35+C30</f>
        <v>3663020</v>
      </c>
      <c r="D36" s="55">
        <f t="shared" ref="D36:P36" si="2">D35+D30</f>
        <v>765760</v>
      </c>
      <c r="E36" s="55">
        <f t="shared" si="2"/>
        <v>509189</v>
      </c>
      <c r="F36" s="55">
        <f t="shared" si="2"/>
        <v>4937967</v>
      </c>
      <c r="G36" s="55">
        <f t="shared" si="2"/>
        <v>705416</v>
      </c>
      <c r="H36" s="55">
        <f t="shared" si="2"/>
        <v>248517</v>
      </c>
      <c r="I36" s="55">
        <f t="shared" si="2"/>
        <v>961426</v>
      </c>
      <c r="J36" s="55">
        <f t="shared" si="2"/>
        <v>3976543</v>
      </c>
      <c r="K36" s="55">
        <f t="shared" si="2"/>
        <v>1240417</v>
      </c>
      <c r="L36" s="55">
        <f t="shared" si="2"/>
        <v>2736126</v>
      </c>
      <c r="M36" s="55">
        <f t="shared" si="2"/>
        <v>14549151</v>
      </c>
      <c r="N36" s="55">
        <f t="shared" si="2"/>
        <v>33553</v>
      </c>
      <c r="O36" s="55">
        <f t="shared" si="2"/>
        <v>-73843</v>
      </c>
      <c r="P36" s="55">
        <f t="shared" si="2"/>
        <v>1253773</v>
      </c>
      <c r="Q36" s="55">
        <f>Q35+Q30</f>
        <v>16071791</v>
      </c>
    </row>
    <row r="37" spans="2:19" ht="19.5" customHeight="1" x14ac:dyDescent="0.3">
      <c r="B37" s="274" t="s">
        <v>50</v>
      </c>
      <c r="C37" s="274"/>
      <c r="D37" s="274"/>
      <c r="E37" s="274"/>
      <c r="F37" s="274"/>
      <c r="G37" s="274"/>
      <c r="H37" s="274"/>
      <c r="I37" s="274"/>
      <c r="J37" s="274"/>
      <c r="K37" s="274"/>
      <c r="L37" s="274"/>
      <c r="M37" s="274"/>
      <c r="N37" s="274"/>
      <c r="O37" s="274"/>
      <c r="P37" s="274"/>
      <c r="Q37" s="274"/>
    </row>
    <row r="38" spans="2:19" x14ac:dyDescent="0.3">
      <c r="I38" s="3"/>
      <c r="Q38" s="175"/>
    </row>
    <row r="39" spans="2:19" x14ac:dyDescent="0.3">
      <c r="D39" s="3"/>
    </row>
    <row r="40" spans="2:19" x14ac:dyDescent="0.3">
      <c r="J40" s="3"/>
      <c r="K40" s="3"/>
      <c r="L40" s="3"/>
    </row>
  </sheetData>
  <sheetProtection algorithmName="SHA-512" hashValue="TAYaszbBmXfVCKFvpBnKtut1NnBb+rudhJVrI6/YgjNe3MpyaFZ7BSi5TT6izCgrOIDiGLyG/MM+39JtM0t4Bg==" saltValue="/uTiBlpHsJEa/MQuLE0dXg==" spinCount="100000" sheet="1" objects="1" scenarios="1"/>
  <mergeCells count="4">
    <mergeCell ref="B5:Q5"/>
    <mergeCell ref="B3:Q3"/>
    <mergeCell ref="B31:Q31"/>
    <mergeCell ref="B37:Q37"/>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P38"/>
  <sheetViews>
    <sheetView showGridLines="0" zoomScale="70" zoomScaleNormal="70" workbookViewId="0">
      <selection activeCell="F24" sqref="F24"/>
    </sheetView>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1" width="25.453125" style="2" customWidth="1"/>
    <col min="12" max="12" width="11.54296875" style="2" bestFit="1" customWidth="1"/>
    <col min="13" max="13" width="13.54296875" style="2" bestFit="1" customWidth="1"/>
    <col min="14" max="16384" width="9.453125" style="2"/>
  </cols>
  <sheetData>
    <row r="1" spans="2:13" ht="14" x14ac:dyDescent="0.3"/>
    <row r="2" spans="2:13" ht="14" x14ac:dyDescent="0.3"/>
    <row r="3" spans="2:13" ht="6.75" customHeight="1" x14ac:dyDescent="0.3"/>
    <row r="4" spans="2:13" ht="21" customHeight="1" x14ac:dyDescent="0.3">
      <c r="B4" s="275" t="s">
        <v>268</v>
      </c>
      <c r="C4" s="275"/>
      <c r="D4" s="275"/>
      <c r="E4" s="275"/>
      <c r="F4" s="275"/>
      <c r="G4" s="275"/>
      <c r="H4" s="275"/>
      <c r="I4" s="275"/>
      <c r="J4" s="275"/>
      <c r="K4" s="275"/>
    </row>
    <row r="5" spans="2:13" s="6" customFormat="1" ht="39" customHeight="1" x14ac:dyDescent="0.3">
      <c r="B5" s="58" t="s">
        <v>0</v>
      </c>
      <c r="C5" s="64" t="s">
        <v>79</v>
      </c>
      <c r="D5" s="64" t="s">
        <v>80</v>
      </c>
      <c r="E5" s="64" t="s">
        <v>154</v>
      </c>
      <c r="F5" s="64" t="s">
        <v>81</v>
      </c>
      <c r="G5" s="64" t="s">
        <v>82</v>
      </c>
      <c r="H5" s="64" t="s">
        <v>138</v>
      </c>
      <c r="I5" s="64" t="s">
        <v>155</v>
      </c>
      <c r="J5" s="64" t="s">
        <v>83</v>
      </c>
      <c r="K5" s="64" t="s">
        <v>84</v>
      </c>
    </row>
    <row r="6" spans="2:13" ht="29.25" customHeight="1" x14ac:dyDescent="0.3">
      <c r="B6" s="280" t="s">
        <v>16</v>
      </c>
      <c r="C6" s="281"/>
      <c r="D6" s="281"/>
      <c r="E6" s="281"/>
      <c r="F6" s="281"/>
      <c r="G6" s="281"/>
      <c r="H6" s="281"/>
      <c r="I6" s="281"/>
      <c r="J6" s="281"/>
      <c r="K6" s="282"/>
    </row>
    <row r="7" spans="2:13" ht="29.25" customHeight="1" x14ac:dyDescent="0.3">
      <c r="B7" s="7" t="s">
        <v>256</v>
      </c>
      <c r="C7" s="138">
        <f>'APPENDIX 5'!D6</f>
        <v>1311210</v>
      </c>
      <c r="D7" s="138">
        <f>'APPENDIX 6'!D6</f>
        <v>0</v>
      </c>
      <c r="E7" s="138">
        <f>'APPENDIX 11'!D6</f>
        <v>0</v>
      </c>
      <c r="F7" s="138">
        <f>'APPENDIX 7'!D6</f>
        <v>1427247</v>
      </c>
      <c r="G7" s="138">
        <f>'APPENDIX 8'!D6</f>
        <v>865288</v>
      </c>
      <c r="H7" s="138">
        <f>'APPENDIX 10'!D6</f>
        <v>0</v>
      </c>
      <c r="I7" s="138">
        <f>'APPENDIX 9'!D6</f>
        <v>0</v>
      </c>
      <c r="J7" s="139">
        <f>SUM(C7:I7)</f>
        <v>3603745</v>
      </c>
      <c r="K7" s="12">
        <f t="shared" ref="K7:K30" si="0">IFERROR(J7/$J$31,0)*100</f>
        <v>3.9121941635594597</v>
      </c>
      <c r="M7" s="14"/>
    </row>
    <row r="8" spans="2:13" ht="29.25" customHeight="1" x14ac:dyDescent="0.3">
      <c r="B8" s="11" t="s">
        <v>51</v>
      </c>
      <c r="C8" s="138">
        <f>'APPENDIX 5'!D7</f>
        <v>245870</v>
      </c>
      <c r="D8" s="138">
        <f>'APPENDIX 6'!D7</f>
        <v>265563</v>
      </c>
      <c r="E8" s="138">
        <f>'APPENDIX 11'!D7</f>
        <v>642167</v>
      </c>
      <c r="F8" s="138">
        <f>'APPENDIX 7'!D7</f>
        <v>768494</v>
      </c>
      <c r="G8" s="138">
        <f>'APPENDIX 8'!D7</f>
        <v>414837</v>
      </c>
      <c r="H8" s="138">
        <f>'APPENDIX 10'!D7</f>
        <v>0</v>
      </c>
      <c r="I8" s="138">
        <f>'APPENDIX 9'!D7</f>
        <v>44</v>
      </c>
      <c r="J8" s="139">
        <f>SUM(C8:I8)</f>
        <v>2336975</v>
      </c>
      <c r="K8" s="12">
        <f t="shared" si="0"/>
        <v>2.5369996920937439</v>
      </c>
      <c r="M8" s="14"/>
    </row>
    <row r="9" spans="2:13" ht="29.25" customHeight="1" x14ac:dyDescent="0.3">
      <c r="B9" s="4" t="s">
        <v>148</v>
      </c>
      <c r="C9" s="138">
        <f>'APPENDIX 5'!D8</f>
        <v>7293695</v>
      </c>
      <c r="D9" s="138">
        <f>'APPENDIX 6'!D8</f>
        <v>473424</v>
      </c>
      <c r="E9" s="138">
        <f>'APPENDIX 11'!D8</f>
        <v>8050938</v>
      </c>
      <c r="F9" s="138">
        <f>'APPENDIX 7'!D8</f>
        <v>1441868</v>
      </c>
      <c r="G9" s="138">
        <f>'APPENDIX 8'!D8</f>
        <v>1635252</v>
      </c>
      <c r="H9" s="138">
        <f>'APPENDIX 10'!D8</f>
        <v>0</v>
      </c>
      <c r="I9" s="138">
        <f>'APPENDIX 9'!D8</f>
        <v>1024704</v>
      </c>
      <c r="J9" s="139">
        <f t="shared" ref="J9:J30" si="1">SUM(C9:I9)</f>
        <v>19919881</v>
      </c>
      <c r="K9" s="12">
        <f t="shared" si="0"/>
        <v>21.624849201871658</v>
      </c>
      <c r="M9" s="14"/>
    </row>
    <row r="10" spans="2:13" ht="29.25" customHeight="1" x14ac:dyDescent="0.3">
      <c r="B10" s="4" t="s">
        <v>52</v>
      </c>
      <c r="C10" s="138">
        <f>'APPENDIX 5'!D9</f>
        <v>4183</v>
      </c>
      <c r="D10" s="138">
        <f>'APPENDIX 6'!D9</f>
        <v>110681</v>
      </c>
      <c r="E10" s="138">
        <f>'APPENDIX 11'!D9</f>
        <v>0</v>
      </c>
      <c r="F10" s="138">
        <f>'APPENDIX 7'!D9</f>
        <v>220726</v>
      </c>
      <c r="G10" s="138">
        <f>'APPENDIX 8'!D9</f>
        <v>15729</v>
      </c>
      <c r="H10" s="138">
        <f>'APPENDIX 10'!D9</f>
        <v>0</v>
      </c>
      <c r="I10" s="138">
        <f>'APPENDIX 9'!D9</f>
        <v>0</v>
      </c>
      <c r="J10" s="139">
        <f t="shared" si="1"/>
        <v>351319</v>
      </c>
      <c r="K10" s="12">
        <f t="shared" si="0"/>
        <v>0.38138884447915877</v>
      </c>
      <c r="M10" s="14"/>
    </row>
    <row r="11" spans="2:13" ht="29.25" customHeight="1" x14ac:dyDescent="0.3">
      <c r="B11" s="4" t="s">
        <v>53</v>
      </c>
      <c r="C11" s="138">
        <f>'APPENDIX 5'!D10</f>
        <v>836312</v>
      </c>
      <c r="D11" s="138">
        <f>'APPENDIX 6'!D10</f>
        <v>43051</v>
      </c>
      <c r="E11" s="138">
        <f>'APPENDIX 11'!D10</f>
        <v>612379</v>
      </c>
      <c r="F11" s="138">
        <f>'APPENDIX 7'!D10</f>
        <v>689822</v>
      </c>
      <c r="G11" s="138">
        <f>'APPENDIX 8'!D10</f>
        <v>3004665</v>
      </c>
      <c r="H11" s="138">
        <f>'APPENDIX 10'!D10</f>
        <v>0</v>
      </c>
      <c r="I11" s="138">
        <f>'APPENDIX 9'!D10</f>
        <v>0</v>
      </c>
      <c r="J11" s="139">
        <f t="shared" si="1"/>
        <v>5186229</v>
      </c>
      <c r="K11" s="12">
        <f t="shared" si="0"/>
        <v>5.6301250018197226</v>
      </c>
      <c r="M11" s="14"/>
    </row>
    <row r="12" spans="2:13" ht="29.25" customHeight="1" x14ac:dyDescent="0.3">
      <c r="B12" s="4" t="s">
        <v>22</v>
      </c>
      <c r="C12" s="138">
        <f>'APPENDIX 5'!D11</f>
        <v>141185</v>
      </c>
      <c r="D12" s="138">
        <f>'APPENDIX 6'!D11</f>
        <v>0</v>
      </c>
      <c r="E12" s="138">
        <f>'APPENDIX 11'!D11</f>
        <v>0</v>
      </c>
      <c r="F12" s="138">
        <f>'APPENDIX 7'!D11</f>
        <v>22197</v>
      </c>
      <c r="G12" s="138">
        <f>'APPENDIX 8'!D11</f>
        <v>0</v>
      </c>
      <c r="H12" s="138">
        <f>'APPENDIX 10'!D11</f>
        <v>0</v>
      </c>
      <c r="I12" s="138">
        <f>'APPENDIX 9'!D11</f>
        <v>0</v>
      </c>
      <c r="J12" s="139">
        <f t="shared" si="1"/>
        <v>163382</v>
      </c>
      <c r="K12" s="12">
        <f t="shared" si="0"/>
        <v>0.17736607524413403</v>
      </c>
      <c r="M12" s="14"/>
    </row>
    <row r="13" spans="2:13" ht="29.25" customHeight="1" x14ac:dyDescent="0.3">
      <c r="B13" s="4" t="s">
        <v>55</v>
      </c>
      <c r="C13" s="138">
        <f>'APPENDIX 5'!D12</f>
        <v>1016277</v>
      </c>
      <c r="D13" s="138">
        <f>'APPENDIX 6'!D12</f>
        <v>0</v>
      </c>
      <c r="E13" s="138">
        <f>'APPENDIX 11'!D12</f>
        <v>2933707</v>
      </c>
      <c r="F13" s="138">
        <f>'APPENDIX 7'!D12</f>
        <v>43205</v>
      </c>
      <c r="G13" s="138">
        <f>'APPENDIX 8'!D12</f>
        <v>3354</v>
      </c>
      <c r="H13" s="138">
        <f>'APPENDIX 10'!D12</f>
        <v>0</v>
      </c>
      <c r="I13" s="138">
        <f>'APPENDIX 9'!D12</f>
        <v>0</v>
      </c>
      <c r="J13" s="139">
        <f t="shared" si="1"/>
        <v>3996543</v>
      </c>
      <c r="K13" s="12">
        <f t="shared" si="0"/>
        <v>4.3386122489283832</v>
      </c>
      <c r="M13" s="14"/>
    </row>
    <row r="14" spans="2:13" ht="29.25" customHeight="1" x14ac:dyDescent="0.3">
      <c r="B14" s="7" t="s">
        <v>263</v>
      </c>
      <c r="C14" s="138">
        <f>'APPENDIX 5'!D13</f>
        <v>48460</v>
      </c>
      <c r="D14" s="138">
        <f>'APPENDIX 6'!D13</f>
        <v>0</v>
      </c>
      <c r="E14" s="138">
        <f>'APPENDIX 11'!D13</f>
        <v>0</v>
      </c>
      <c r="F14" s="138">
        <f>'APPENDIX 7'!D13</f>
        <v>434360</v>
      </c>
      <c r="G14" s="138">
        <f>'APPENDIX 8'!D13</f>
        <v>0</v>
      </c>
      <c r="H14" s="138">
        <f>'APPENDIX 10'!D13</f>
        <v>0</v>
      </c>
      <c r="I14" s="138">
        <f>'APPENDIX 9'!D13</f>
        <v>0</v>
      </c>
      <c r="J14" s="139">
        <f t="shared" si="1"/>
        <v>482820</v>
      </c>
      <c r="K14" s="12">
        <f t="shared" si="0"/>
        <v>0.52414518398215704</v>
      </c>
      <c r="M14" s="14"/>
    </row>
    <row r="15" spans="2:13" ht="29.25" customHeight="1" x14ac:dyDescent="0.3">
      <c r="B15" s="4" t="s">
        <v>56</v>
      </c>
      <c r="C15" s="138">
        <f>'APPENDIX 5'!D14</f>
        <v>2683549</v>
      </c>
      <c r="D15" s="138">
        <f>'APPENDIX 6'!D14</f>
        <v>2381535</v>
      </c>
      <c r="E15" s="138">
        <f>'APPENDIX 11'!D14</f>
        <v>9073779</v>
      </c>
      <c r="F15" s="138">
        <f>'APPENDIX 7'!D14</f>
        <v>346220</v>
      </c>
      <c r="G15" s="138">
        <f>'APPENDIX 8'!D14</f>
        <v>176770</v>
      </c>
      <c r="H15" s="138">
        <f>'APPENDIX 10'!D14</f>
        <v>0</v>
      </c>
      <c r="I15" s="138">
        <f>'APPENDIX 9'!D14</f>
        <v>11764</v>
      </c>
      <c r="J15" s="139">
        <f t="shared" si="1"/>
        <v>14673617</v>
      </c>
      <c r="K15" s="12">
        <f t="shared" si="0"/>
        <v>15.929550727286996</v>
      </c>
      <c r="M15" s="14"/>
    </row>
    <row r="16" spans="2:13" ht="29.25" customHeight="1" x14ac:dyDescent="0.3">
      <c r="B16" s="4" t="s">
        <v>57</v>
      </c>
      <c r="C16" s="138">
        <f>'APPENDIX 5'!D15</f>
        <v>3022658</v>
      </c>
      <c r="D16" s="138">
        <f>'APPENDIX 6'!D15</f>
        <v>838504</v>
      </c>
      <c r="E16" s="138">
        <f>'APPENDIX 11'!D15</f>
        <v>5702581</v>
      </c>
      <c r="F16" s="138">
        <f>'APPENDIX 7'!D15</f>
        <v>799306</v>
      </c>
      <c r="G16" s="138">
        <f>'APPENDIX 8'!D15</f>
        <v>115379</v>
      </c>
      <c r="H16" s="138">
        <f>'APPENDIX 10'!D15</f>
        <v>0</v>
      </c>
      <c r="I16" s="138">
        <f>'APPENDIX 9'!D15</f>
        <v>0</v>
      </c>
      <c r="J16" s="139">
        <f t="shared" si="1"/>
        <v>10478428</v>
      </c>
      <c r="K16" s="12">
        <f t="shared" si="0"/>
        <v>11.375290112057881</v>
      </c>
      <c r="M16" s="14"/>
    </row>
    <row r="17" spans="2:16" ht="29.25" customHeight="1" x14ac:dyDescent="0.3">
      <c r="B17" s="4" t="s">
        <v>58</v>
      </c>
      <c r="C17" s="138">
        <f>'APPENDIX 5'!D16</f>
        <v>2458834</v>
      </c>
      <c r="D17" s="138">
        <f>'APPENDIX 6'!D16</f>
        <v>428447</v>
      </c>
      <c r="E17" s="138">
        <f>'APPENDIX 11'!D16</f>
        <v>4854067</v>
      </c>
      <c r="F17" s="138">
        <f>'APPENDIX 7'!D16</f>
        <v>47996</v>
      </c>
      <c r="G17" s="138">
        <f>'APPENDIX 8'!D16</f>
        <v>0</v>
      </c>
      <c r="H17" s="138">
        <f>'APPENDIX 10'!D16</f>
        <v>0</v>
      </c>
      <c r="I17" s="138">
        <f>'APPENDIX 9'!D16</f>
        <v>0</v>
      </c>
      <c r="J17" s="139">
        <f t="shared" si="1"/>
        <v>7789344</v>
      </c>
      <c r="K17" s="12">
        <f t="shared" si="0"/>
        <v>8.4560439583702234</v>
      </c>
      <c r="M17" s="14"/>
    </row>
    <row r="18" spans="2:16" ht="29.25" customHeight="1" x14ac:dyDescent="0.3">
      <c r="B18" s="4" t="s">
        <v>131</v>
      </c>
      <c r="C18" s="138">
        <f>'APPENDIX 5'!D17</f>
        <v>31736</v>
      </c>
      <c r="D18" s="138">
        <f>'APPENDIX 6'!D17</f>
        <v>104082</v>
      </c>
      <c r="E18" s="138">
        <f>'APPENDIX 11'!D17</f>
        <v>342799</v>
      </c>
      <c r="F18" s="138">
        <f>'APPENDIX 7'!D17</f>
        <v>103235</v>
      </c>
      <c r="G18" s="138">
        <f>'APPENDIX 8'!D17</f>
        <v>342512</v>
      </c>
      <c r="H18" s="138">
        <f>'APPENDIX 10'!D17</f>
        <v>0</v>
      </c>
      <c r="I18" s="138">
        <f>'APPENDIX 9'!D17</f>
        <v>0</v>
      </c>
      <c r="J18" s="139">
        <f t="shared" si="1"/>
        <v>924364</v>
      </c>
      <c r="K18" s="12">
        <f t="shared" si="0"/>
        <v>1.0034815021053034</v>
      </c>
      <c r="M18" s="14"/>
    </row>
    <row r="19" spans="2:16" ht="29.25" customHeight="1" x14ac:dyDescent="0.3">
      <c r="B19" s="4" t="s">
        <v>253</v>
      </c>
      <c r="C19" s="138">
        <f>'APPENDIX 5'!D18</f>
        <v>0</v>
      </c>
      <c r="D19" s="138">
        <f>'APPENDIX 6'!D18</f>
        <v>0</v>
      </c>
      <c r="E19" s="138">
        <f>'APPENDIX 11'!D18</f>
        <v>0</v>
      </c>
      <c r="F19" s="138">
        <f>'APPENDIX 7'!D18</f>
        <v>0</v>
      </c>
      <c r="G19" s="138">
        <f>'APPENDIX 8'!D18</f>
        <v>1248020</v>
      </c>
      <c r="H19" s="138">
        <f>'APPENDIX 10'!D18</f>
        <v>0</v>
      </c>
      <c r="I19" s="138">
        <f>'APPENDIX 9'!D18</f>
        <v>0</v>
      </c>
      <c r="J19" s="139">
        <f t="shared" si="1"/>
        <v>1248020</v>
      </c>
      <c r="K19" s="12">
        <f t="shared" si="0"/>
        <v>1.3548396348813463</v>
      </c>
      <c r="M19" s="14"/>
    </row>
    <row r="20" spans="2:16" ht="29.25" customHeight="1" x14ac:dyDescent="0.3">
      <c r="B20" s="4" t="s">
        <v>136</v>
      </c>
      <c r="C20" s="138">
        <f>'APPENDIX 5'!D19</f>
        <v>905552</v>
      </c>
      <c r="D20" s="138">
        <f>'APPENDIX 6'!D19</f>
        <v>0</v>
      </c>
      <c r="E20" s="138">
        <f>'APPENDIX 11'!D19</f>
        <v>198392</v>
      </c>
      <c r="F20" s="138">
        <f>'APPENDIX 7'!D19</f>
        <v>345884</v>
      </c>
      <c r="G20" s="138">
        <f>'APPENDIX 8'!D19</f>
        <v>382343</v>
      </c>
      <c r="H20" s="138">
        <f>'APPENDIX 10'!D19</f>
        <v>0</v>
      </c>
      <c r="I20" s="138">
        <f>'APPENDIX 9'!D19</f>
        <v>1853066</v>
      </c>
      <c r="J20" s="139">
        <f t="shared" si="1"/>
        <v>3685237</v>
      </c>
      <c r="K20" s="12">
        <f t="shared" si="0"/>
        <v>4.0006611685159115</v>
      </c>
      <c r="M20" s="14"/>
    </row>
    <row r="21" spans="2:16" ht="29.25" customHeight="1" x14ac:dyDescent="0.3">
      <c r="B21" s="4" t="s">
        <v>35</v>
      </c>
      <c r="C21" s="138">
        <f>'APPENDIX 5'!D20</f>
        <v>1305343</v>
      </c>
      <c r="D21" s="138">
        <f>'APPENDIX 6'!D20</f>
        <v>643481</v>
      </c>
      <c r="E21" s="138">
        <f>'APPENDIX 11'!D20</f>
        <v>244730</v>
      </c>
      <c r="F21" s="138">
        <f>'APPENDIX 7'!D20</f>
        <v>199484</v>
      </c>
      <c r="G21" s="138">
        <f>'APPENDIX 8'!D20</f>
        <v>317704</v>
      </c>
      <c r="H21" s="138">
        <f>'APPENDIX 10'!D20</f>
        <v>0</v>
      </c>
      <c r="I21" s="138">
        <f>'APPENDIX 9'!D20</f>
        <v>1640</v>
      </c>
      <c r="J21" s="139">
        <f t="shared" si="1"/>
        <v>2712382</v>
      </c>
      <c r="K21" s="12">
        <f t="shared" si="0"/>
        <v>2.9445382594339318</v>
      </c>
      <c r="M21" s="14"/>
    </row>
    <row r="22" spans="2:16" ht="29.25" customHeight="1" x14ac:dyDescent="0.3">
      <c r="B22" s="118" t="s">
        <v>191</v>
      </c>
      <c r="C22" s="138">
        <f>'APPENDIX 5'!D21</f>
        <v>43076</v>
      </c>
      <c r="D22" s="138">
        <f>'APPENDIX 6'!D21</f>
        <v>0</v>
      </c>
      <c r="E22" s="138">
        <f>'APPENDIX 11'!D21</f>
        <v>0</v>
      </c>
      <c r="F22" s="138">
        <f>'APPENDIX 7'!D21</f>
        <v>179201</v>
      </c>
      <c r="G22" s="138">
        <f>'APPENDIX 8'!D21</f>
        <v>37359</v>
      </c>
      <c r="H22" s="138">
        <f>'APPENDIX 10'!D21</f>
        <v>0</v>
      </c>
      <c r="I22" s="138">
        <f>'APPENDIX 9'!D21</f>
        <v>5739</v>
      </c>
      <c r="J22" s="139">
        <f t="shared" si="1"/>
        <v>265375</v>
      </c>
      <c r="K22" s="12">
        <f t="shared" si="0"/>
        <v>0.28808878712411445</v>
      </c>
      <c r="M22" s="14"/>
    </row>
    <row r="23" spans="2:16" ht="29.25" customHeight="1" x14ac:dyDescent="0.3">
      <c r="B23" s="4" t="s">
        <v>59</v>
      </c>
      <c r="C23" s="138">
        <f>'APPENDIX 5'!D22</f>
        <v>830264</v>
      </c>
      <c r="D23" s="138">
        <f>'APPENDIX 6'!D22</f>
        <v>0</v>
      </c>
      <c r="E23" s="138">
        <f>'APPENDIX 11'!D22</f>
        <v>0</v>
      </c>
      <c r="F23" s="138">
        <f>'APPENDIX 7'!D22</f>
        <v>365185</v>
      </c>
      <c r="G23" s="138">
        <f>'APPENDIX 8'!D22</f>
        <v>0</v>
      </c>
      <c r="H23" s="138">
        <f>'APPENDIX 10'!D22</f>
        <v>0</v>
      </c>
      <c r="I23" s="138">
        <f>'APPENDIX 9'!D22</f>
        <v>516009</v>
      </c>
      <c r="J23" s="139">
        <f t="shared" si="1"/>
        <v>1711458</v>
      </c>
      <c r="K23" s="12">
        <f t="shared" si="0"/>
        <v>1.8579438885873298</v>
      </c>
      <c r="M23" s="14"/>
    </row>
    <row r="24" spans="2:16" ht="29.25" customHeight="1" x14ac:dyDescent="0.3">
      <c r="B24" s="4" t="s">
        <v>60</v>
      </c>
      <c r="C24" s="138">
        <f>'APPENDIX 5'!D23</f>
        <v>831704</v>
      </c>
      <c r="D24" s="138">
        <f>'APPENDIX 6'!D23</f>
        <v>86406</v>
      </c>
      <c r="E24" s="138">
        <f>'APPENDIX 11'!D23</f>
        <v>205803</v>
      </c>
      <c r="F24" s="138">
        <f>'APPENDIX 7'!D23</f>
        <v>1039342</v>
      </c>
      <c r="G24" s="138">
        <f>'APPENDIX 8'!D23</f>
        <v>377306</v>
      </c>
      <c r="H24" s="138">
        <f>'APPENDIX 10'!D23</f>
        <v>0</v>
      </c>
      <c r="I24" s="138">
        <f>'APPENDIX 9'!D23</f>
        <v>45783</v>
      </c>
      <c r="J24" s="139">
        <f t="shared" si="1"/>
        <v>2586344</v>
      </c>
      <c r="K24" s="12">
        <f t="shared" si="0"/>
        <v>2.8077125051181557</v>
      </c>
      <c r="M24" s="14"/>
    </row>
    <row r="25" spans="2:16" ht="29.25" customHeight="1" x14ac:dyDescent="0.3">
      <c r="B25" s="4" t="s">
        <v>134</v>
      </c>
      <c r="C25" s="138">
        <f>'APPENDIX 5'!D24</f>
        <v>274379</v>
      </c>
      <c r="D25" s="138">
        <f>'APPENDIX 6'!D24</f>
        <v>0</v>
      </c>
      <c r="E25" s="138">
        <f>'APPENDIX 11'!D24</f>
        <v>69791</v>
      </c>
      <c r="F25" s="138">
        <f>'APPENDIX 7'!D24</f>
        <v>401731</v>
      </c>
      <c r="G25" s="138">
        <f>'APPENDIX 8'!D24</f>
        <v>174113</v>
      </c>
      <c r="H25" s="138">
        <f>'APPENDIX 10'!D24</f>
        <v>0</v>
      </c>
      <c r="I25" s="138">
        <f>'APPENDIX 9'!D24</f>
        <v>0</v>
      </c>
      <c r="J25" s="139">
        <f t="shared" si="1"/>
        <v>920014</v>
      </c>
      <c r="K25" s="12">
        <f t="shared" si="0"/>
        <v>0.99875918001772968</v>
      </c>
      <c r="M25" s="14"/>
    </row>
    <row r="26" spans="2:16" ht="29.25" customHeight="1" x14ac:dyDescent="0.3">
      <c r="B26" s="4" t="s">
        <v>135</v>
      </c>
      <c r="C26" s="138">
        <f>'APPENDIX 5'!D25</f>
        <v>0</v>
      </c>
      <c r="D26" s="138">
        <f>'APPENDIX 6'!D25</f>
        <v>0</v>
      </c>
      <c r="E26" s="138">
        <f>'APPENDIX 11'!D25</f>
        <v>0</v>
      </c>
      <c r="F26" s="138">
        <f>'APPENDIX 7'!D25</f>
        <v>0</v>
      </c>
      <c r="G26" s="138">
        <f>'APPENDIX 8'!D25</f>
        <v>0</v>
      </c>
      <c r="H26" s="138">
        <f>'APPENDIX 10'!D25</f>
        <v>0</v>
      </c>
      <c r="I26" s="138">
        <f>'APPENDIX 9'!D25</f>
        <v>0</v>
      </c>
      <c r="J26" s="139">
        <f t="shared" si="1"/>
        <v>0</v>
      </c>
      <c r="K26" s="12">
        <f t="shared" si="0"/>
        <v>0</v>
      </c>
      <c r="M26" s="14"/>
    </row>
    <row r="27" spans="2:16" ht="29.25" customHeight="1" x14ac:dyDescent="0.3">
      <c r="B27" s="4" t="s">
        <v>149</v>
      </c>
      <c r="C27" s="138">
        <f>'APPENDIX 5'!D26</f>
        <v>1918270</v>
      </c>
      <c r="D27" s="138">
        <f>'APPENDIX 6'!D26</f>
        <v>1772109</v>
      </c>
      <c r="E27" s="138">
        <f>'APPENDIX 11'!D26</f>
        <v>867633</v>
      </c>
      <c r="F27" s="138">
        <f>'APPENDIX 7'!D26</f>
        <v>951424</v>
      </c>
      <c r="G27" s="138">
        <f>'APPENDIX 8'!D26</f>
        <v>409541</v>
      </c>
      <c r="H27" s="138">
        <f>'APPENDIX 10'!D26</f>
        <v>0</v>
      </c>
      <c r="I27" s="138">
        <f>'APPENDIX 9'!D26</f>
        <v>377500</v>
      </c>
      <c r="J27" s="139">
        <f t="shared" si="1"/>
        <v>6296477</v>
      </c>
      <c r="K27" s="12">
        <f t="shared" si="0"/>
        <v>6.8354005542529723</v>
      </c>
      <c r="M27" s="14"/>
    </row>
    <row r="28" spans="2:16" ht="29.25" customHeight="1" x14ac:dyDescent="0.3">
      <c r="B28" s="4" t="s">
        <v>61</v>
      </c>
      <c r="C28" s="138">
        <f>'APPENDIX 5'!D27</f>
        <v>12565</v>
      </c>
      <c r="D28" s="138">
        <f>'APPENDIX 6'!D27</f>
        <v>0</v>
      </c>
      <c r="E28" s="138">
        <f>'APPENDIX 11'!D27</f>
        <v>458660</v>
      </c>
      <c r="F28" s="138">
        <f>'APPENDIX 7'!D27</f>
        <v>215178</v>
      </c>
      <c r="G28" s="138">
        <f>'APPENDIX 8'!D27</f>
        <v>0</v>
      </c>
      <c r="H28" s="138">
        <f>'APPENDIX 10'!D27</f>
        <v>0</v>
      </c>
      <c r="I28" s="138">
        <f>'APPENDIX 9'!D27</f>
        <v>156424</v>
      </c>
      <c r="J28" s="139">
        <f t="shared" si="1"/>
        <v>842827</v>
      </c>
      <c r="K28" s="12">
        <f t="shared" si="0"/>
        <v>0.91496564554104953</v>
      </c>
      <c r="M28" s="14"/>
    </row>
    <row r="29" spans="2:16" ht="29.25" customHeight="1" x14ac:dyDescent="0.3">
      <c r="B29" s="4" t="s">
        <v>62</v>
      </c>
      <c r="C29" s="138">
        <f>'APPENDIX 5'!D28</f>
        <v>20016</v>
      </c>
      <c r="D29" s="138">
        <f>'APPENDIX 6'!D28</f>
        <v>0</v>
      </c>
      <c r="E29" s="138">
        <f>'APPENDIX 11'!D28</f>
        <v>0</v>
      </c>
      <c r="F29" s="138">
        <f>'APPENDIX 7'!D28</f>
        <v>46955</v>
      </c>
      <c r="G29" s="138">
        <f>'APPENDIX 8'!D28</f>
        <v>0</v>
      </c>
      <c r="H29" s="138">
        <f>'APPENDIX 10'!D28</f>
        <v>0</v>
      </c>
      <c r="I29" s="138">
        <f>'APPENDIX 9'!D28</f>
        <v>0</v>
      </c>
      <c r="J29" s="139">
        <f t="shared" si="1"/>
        <v>66971</v>
      </c>
      <c r="K29" s="12">
        <f t="shared" si="0"/>
        <v>7.2703133914231055E-2</v>
      </c>
      <c r="M29" s="14"/>
    </row>
    <row r="30" spans="2:16" ht="29.25" customHeight="1" x14ac:dyDescent="0.3">
      <c r="B30" s="4" t="s">
        <v>63</v>
      </c>
      <c r="C30" s="138">
        <f>'APPENDIX 5'!D29</f>
        <v>350732</v>
      </c>
      <c r="D30" s="138">
        <f>'APPENDIX 6'!D29</f>
        <v>0</v>
      </c>
      <c r="E30" s="138">
        <f>'APPENDIX 11'!D29</f>
        <v>445682</v>
      </c>
      <c r="F30" s="138">
        <f>'APPENDIX 7'!D29</f>
        <v>668850</v>
      </c>
      <c r="G30" s="138">
        <f>'APPENDIX 8'!D29</f>
        <v>390190</v>
      </c>
      <c r="H30" s="138">
        <f>'APPENDIX 10'!D29</f>
        <v>0</v>
      </c>
      <c r="I30" s="138">
        <f>'APPENDIX 9'!D29</f>
        <v>18493</v>
      </c>
      <c r="J30" s="139">
        <f t="shared" si="1"/>
        <v>1873947</v>
      </c>
      <c r="K30" s="12">
        <f t="shared" si="0"/>
        <v>2.0343405308144056</v>
      </c>
      <c r="M30" s="14"/>
    </row>
    <row r="31" spans="2:16" s="6" customFormat="1" ht="29.25" customHeight="1" x14ac:dyDescent="0.3">
      <c r="B31" s="56" t="s">
        <v>45</v>
      </c>
      <c r="C31" s="140">
        <f t="shared" ref="C31:K31" si="2">SUM(C7:C30)</f>
        <v>25585870</v>
      </c>
      <c r="D31" s="140">
        <f t="shared" si="2"/>
        <v>7147283</v>
      </c>
      <c r="E31" s="140">
        <f t="shared" si="2"/>
        <v>34703108</v>
      </c>
      <c r="F31" s="140">
        <f t="shared" si="2"/>
        <v>10757910</v>
      </c>
      <c r="G31" s="140">
        <f t="shared" si="2"/>
        <v>9910362</v>
      </c>
      <c r="H31" s="140">
        <f t="shared" si="2"/>
        <v>0</v>
      </c>
      <c r="I31" s="140">
        <f t="shared" si="2"/>
        <v>4011166</v>
      </c>
      <c r="J31" s="140">
        <f t="shared" si="2"/>
        <v>92115699</v>
      </c>
      <c r="K31" s="140">
        <f t="shared" si="2"/>
        <v>99.999999999999986</v>
      </c>
      <c r="L31" s="2"/>
      <c r="M31" s="14"/>
      <c r="N31" s="2"/>
      <c r="O31" s="2"/>
      <c r="P31" s="2"/>
    </row>
    <row r="32" spans="2:16" s="6" customFormat="1" ht="29.25" customHeight="1" x14ac:dyDescent="0.3">
      <c r="B32" s="276" t="s">
        <v>46</v>
      </c>
      <c r="C32" s="277"/>
      <c r="D32" s="277"/>
      <c r="E32" s="277"/>
      <c r="F32" s="277"/>
      <c r="G32" s="277"/>
      <c r="H32" s="277"/>
      <c r="I32" s="277"/>
      <c r="J32" s="277"/>
      <c r="K32" s="278"/>
      <c r="L32" s="2"/>
      <c r="M32" s="14"/>
      <c r="N32" s="2"/>
      <c r="O32" s="2"/>
      <c r="P32" s="2"/>
    </row>
    <row r="33" spans="2:16" ht="29.25" customHeight="1" x14ac:dyDescent="0.3">
      <c r="B33" s="4" t="s">
        <v>47</v>
      </c>
      <c r="C33" s="138">
        <f>'APPENDIX 5'!D32</f>
        <v>5507</v>
      </c>
      <c r="D33" s="138">
        <f>'APPENDIX 6'!D32</f>
        <v>0</v>
      </c>
      <c r="E33" s="138">
        <f>'APPENDIX 11'!D32</f>
        <v>0</v>
      </c>
      <c r="F33" s="138">
        <f>'APPENDIX 7'!D32</f>
        <v>122253</v>
      </c>
      <c r="G33" s="138">
        <f>'APPENDIX 8'!D32</f>
        <v>0</v>
      </c>
      <c r="H33" s="138">
        <f>'APPENDIX 10'!D32</f>
        <v>0</v>
      </c>
      <c r="I33" s="138">
        <f>'APPENDIX 9'!D32</f>
        <v>0</v>
      </c>
      <c r="J33" s="139">
        <f t="shared" ref="J33:J35" si="3">SUM(C33:I33)</f>
        <v>127760</v>
      </c>
      <c r="K33" s="12">
        <f>IFERROR(J33/$J$36,0)*100</f>
        <v>5.4914542037821228</v>
      </c>
      <c r="M33" s="14"/>
    </row>
    <row r="34" spans="2:16" ht="29.25" customHeight="1" x14ac:dyDescent="0.3">
      <c r="B34" s="4" t="s">
        <v>78</v>
      </c>
      <c r="C34" s="138">
        <f>'APPENDIX 5'!D33</f>
        <v>47959</v>
      </c>
      <c r="D34" s="138">
        <f>'APPENDIX 6'!D33</f>
        <v>0</v>
      </c>
      <c r="E34" s="138">
        <f>'APPENDIX 11'!D33</f>
        <v>0</v>
      </c>
      <c r="F34" s="138">
        <f>'APPENDIX 7'!D33</f>
        <v>884241</v>
      </c>
      <c r="G34" s="138">
        <f>'APPENDIX 8'!D33</f>
        <v>0</v>
      </c>
      <c r="H34" s="138">
        <f>'APPENDIX 10'!D33</f>
        <v>0</v>
      </c>
      <c r="I34" s="138">
        <f>'APPENDIX 9'!D33</f>
        <v>0</v>
      </c>
      <c r="J34" s="139">
        <f t="shared" si="3"/>
        <v>932200</v>
      </c>
      <c r="K34" s="12">
        <f t="shared" ref="K34" si="4">IFERROR(J34/$J$36,0)*100</f>
        <v>40.068359492530483</v>
      </c>
      <c r="M34" s="14"/>
    </row>
    <row r="35" spans="2:16" ht="29.25" customHeight="1" x14ac:dyDescent="0.3">
      <c r="B35" s="4" t="s">
        <v>48</v>
      </c>
      <c r="C35" s="138">
        <f>'APPENDIX 5'!D34</f>
        <v>39429</v>
      </c>
      <c r="D35" s="138">
        <f>'APPENDIX 6'!D34</f>
        <v>0</v>
      </c>
      <c r="E35" s="138">
        <f>'APPENDIX 11'!D34</f>
        <v>0</v>
      </c>
      <c r="F35" s="138">
        <f>'APPENDIX 7'!D34</f>
        <v>1227135</v>
      </c>
      <c r="G35" s="138">
        <f>'APPENDIX 8'!D34</f>
        <v>0</v>
      </c>
      <c r="H35" s="138">
        <f>'APPENDIX 10'!D34</f>
        <v>0</v>
      </c>
      <c r="I35" s="138">
        <f>'APPENDIX 9'!D34</f>
        <v>0</v>
      </c>
      <c r="J35" s="139">
        <f t="shared" si="3"/>
        <v>1266564</v>
      </c>
      <c r="K35" s="12">
        <f>IFERROR(J35/$J$36,0)*100</f>
        <v>54.440186303687391</v>
      </c>
      <c r="M35" s="14"/>
    </row>
    <row r="36" spans="2:16" s="6" customFormat="1" ht="29.25" customHeight="1" x14ac:dyDescent="0.3">
      <c r="B36" s="56" t="s">
        <v>45</v>
      </c>
      <c r="C36" s="141">
        <f>SUM(C33:C35)</f>
        <v>92895</v>
      </c>
      <c r="D36" s="133">
        <f t="shared" ref="D36:J36" si="5">SUM(D33:D35)</f>
        <v>0</v>
      </c>
      <c r="E36" s="133">
        <f t="shared" si="5"/>
        <v>0</v>
      </c>
      <c r="F36" s="133">
        <f t="shared" si="5"/>
        <v>2233629</v>
      </c>
      <c r="G36" s="133">
        <f t="shared" si="5"/>
        <v>0</v>
      </c>
      <c r="H36" s="133">
        <f t="shared" si="5"/>
        <v>0</v>
      </c>
      <c r="I36" s="133">
        <f t="shared" si="5"/>
        <v>0</v>
      </c>
      <c r="J36" s="133">
        <f t="shared" si="5"/>
        <v>2326524</v>
      </c>
      <c r="K36" s="142">
        <f>SUM(K33:K35)</f>
        <v>100</v>
      </c>
      <c r="L36" s="2"/>
      <c r="M36" s="14"/>
      <c r="N36" s="2"/>
      <c r="O36" s="2"/>
      <c r="P36" s="2"/>
    </row>
    <row r="37" spans="2:16" ht="18" customHeight="1" x14ac:dyDescent="0.3">
      <c r="B37" s="279" t="s">
        <v>50</v>
      </c>
      <c r="C37" s="279"/>
      <c r="D37" s="279"/>
      <c r="E37" s="279"/>
      <c r="F37" s="279"/>
      <c r="G37" s="279"/>
      <c r="H37" s="279"/>
      <c r="I37" s="279"/>
      <c r="J37" s="279"/>
      <c r="K37" s="279"/>
    </row>
    <row r="38" spans="2:16" s="15" customFormat="1" ht="18" customHeight="1" x14ac:dyDescent="0.3">
      <c r="L38" s="2"/>
      <c r="M38" s="2"/>
      <c r="N38" s="2"/>
      <c r="O38" s="2"/>
      <c r="P38" s="2"/>
    </row>
  </sheetData>
  <sheetProtection algorithmName="SHA-512" hashValue="Wltw/wzLHLVNBNiDcrTrm3L0M7i0/1HyCkyjWneo02dC92YFqnQeTDINovcYEW9Sn1ddWOsSAHwDNjURocjUnA==" saltValue="ytMZjVK30z1zoiD6m/jEfg==" spinCount="100000" sheet="1" objects="1" scenarios="1"/>
  <mergeCells count="4">
    <mergeCell ref="B4:K4"/>
    <mergeCell ref="B32:K32"/>
    <mergeCell ref="B37:K37"/>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K36"/>
  <sheetViews>
    <sheetView showGridLines="0" zoomScale="80" zoomScaleNormal="80" workbookViewId="0">
      <selection activeCell="D14" sqref="D14"/>
    </sheetView>
  </sheetViews>
  <sheetFormatPr defaultColWidth="9.453125" defaultRowHeight="14" x14ac:dyDescent="0.3"/>
  <cols>
    <col min="1" max="1" width="16.54296875" style="2" customWidth="1"/>
    <col min="2" max="2" width="56.54296875" style="2" customWidth="1"/>
    <col min="3" max="10" width="25.453125" style="2" customWidth="1"/>
    <col min="11" max="11" width="11.54296875" style="2" bestFit="1" customWidth="1"/>
    <col min="12" max="16384" width="9.453125" style="2"/>
  </cols>
  <sheetData>
    <row r="2" spans="2:10" ht="6.75" customHeight="1" x14ac:dyDescent="0.3"/>
    <row r="3" spans="2:10" ht="21" customHeight="1" x14ac:dyDescent="0.35">
      <c r="B3" s="283" t="s">
        <v>269</v>
      </c>
      <c r="C3" s="283"/>
      <c r="D3" s="283"/>
      <c r="E3" s="283"/>
      <c r="F3" s="283"/>
      <c r="G3" s="283"/>
      <c r="H3" s="283"/>
      <c r="I3" s="283"/>
      <c r="J3" s="283"/>
    </row>
    <row r="4" spans="2:10" ht="39" customHeight="1" x14ac:dyDescent="0.3">
      <c r="B4" s="58" t="s">
        <v>0</v>
      </c>
      <c r="C4" s="64" t="s">
        <v>79</v>
      </c>
      <c r="D4" s="64" t="s">
        <v>80</v>
      </c>
      <c r="E4" s="64" t="s">
        <v>154</v>
      </c>
      <c r="F4" s="64" t="s">
        <v>81</v>
      </c>
      <c r="G4" s="64" t="s">
        <v>82</v>
      </c>
      <c r="H4" s="64" t="s">
        <v>138</v>
      </c>
      <c r="I4" s="64" t="s">
        <v>155</v>
      </c>
      <c r="J4" s="64" t="s">
        <v>83</v>
      </c>
    </row>
    <row r="5" spans="2:10" ht="27.75" customHeight="1" x14ac:dyDescent="0.3">
      <c r="B5" s="280" t="s">
        <v>16</v>
      </c>
      <c r="C5" s="281"/>
      <c r="D5" s="281"/>
      <c r="E5" s="281"/>
      <c r="F5" s="281"/>
      <c r="G5" s="281"/>
      <c r="H5" s="281"/>
      <c r="I5" s="281"/>
      <c r="J5" s="282"/>
    </row>
    <row r="6" spans="2:10" ht="27.75" customHeight="1" x14ac:dyDescent="0.3">
      <c r="B6" s="101" t="s">
        <v>256</v>
      </c>
      <c r="C6" s="135">
        <f>IFERROR(('APPENDIX 3'!C7/'APPENDIX 3'!C$31)*100,0)</f>
        <v>5.124742680237178</v>
      </c>
      <c r="D6" s="135">
        <f>IFERROR(('APPENDIX 3'!D7/'APPENDIX 3'!D$31)*100,0)</f>
        <v>0</v>
      </c>
      <c r="E6" s="135">
        <f>IFERROR(('APPENDIX 3'!E7/'APPENDIX 3'!E$31)*100,0)</f>
        <v>0</v>
      </c>
      <c r="F6" s="135">
        <f>IFERROR(('APPENDIX 3'!F7/'APPENDIX 3'!F$31)*100,0)</f>
        <v>13.266954268998346</v>
      </c>
      <c r="G6" s="135">
        <f>IFERROR(('APPENDIX 3'!G7/'APPENDIX 3'!G$31)*100,0)</f>
        <v>8.7311442306547438</v>
      </c>
      <c r="H6" s="135">
        <f>IFERROR(('APPENDIX 3'!H7/'APPENDIX 3'!H$31)*100,0)</f>
        <v>0</v>
      </c>
      <c r="I6" s="135">
        <f>IFERROR(('APPENDIX 3'!I7/'APPENDIX 3'!I$31)*100,0)</f>
        <v>0</v>
      </c>
      <c r="J6" s="136">
        <f>IFERROR(('APPENDIX 3'!J7/'APPENDIX 3'!J$31)*100,0)</f>
        <v>3.9121941635594597</v>
      </c>
    </row>
    <row r="7" spans="2:10" ht="27.75" customHeight="1" x14ac:dyDescent="0.3">
      <c r="B7" s="11" t="s">
        <v>51</v>
      </c>
      <c r="C7" s="135">
        <f>IFERROR(('APPENDIX 3'!C8/'APPENDIX 3'!C$31)*100,0)</f>
        <v>0.96096009242601488</v>
      </c>
      <c r="D7" s="135">
        <f>IFERROR(('APPENDIX 3'!D8/'APPENDIX 3'!D$31)*100,0)</f>
        <v>3.7155797524737721</v>
      </c>
      <c r="E7" s="135">
        <f>IFERROR(('APPENDIX 3'!E8/'APPENDIX 3'!E$31)*100,0)</f>
        <v>1.8504596187753557</v>
      </c>
      <c r="F7" s="135">
        <f>IFERROR(('APPENDIX 3'!F8/'APPENDIX 3'!F$31)*100,0)</f>
        <v>7.1435250899105869</v>
      </c>
      <c r="G7" s="135">
        <f>IFERROR(('APPENDIX 3'!G8/'APPENDIX 3'!G$31)*100,0)</f>
        <v>4.1858914941754897</v>
      </c>
      <c r="H7" s="135">
        <f>IFERROR(('APPENDIX 3'!H8/'APPENDIX 3'!H$31)*100,0)</f>
        <v>0</v>
      </c>
      <c r="I7" s="135">
        <f>IFERROR(('APPENDIX 3'!I8/'APPENDIX 3'!I$31)*100,0)</f>
        <v>1.0969378978581291E-3</v>
      </c>
      <c r="J7" s="136">
        <f>IFERROR(('APPENDIX 3'!J8/'APPENDIX 3'!J$31)*100,0)</f>
        <v>2.5369996920937439</v>
      </c>
    </row>
    <row r="8" spans="2:10" ht="27.75" customHeight="1" x14ac:dyDescent="0.3">
      <c r="B8" s="11" t="s">
        <v>148</v>
      </c>
      <c r="C8" s="135">
        <f>IFERROR(('APPENDIX 3'!C9/'APPENDIX 3'!C$31)*100,0)</f>
        <v>28.506730472717951</v>
      </c>
      <c r="D8" s="135">
        <f>IFERROR(('APPENDIX 3'!D9/'APPENDIX 3'!D$31)*100,0)</f>
        <v>6.6238317413764083</v>
      </c>
      <c r="E8" s="135">
        <f>IFERROR(('APPENDIX 3'!E9/'APPENDIX 3'!E$31)*100,0)</f>
        <v>23.19947250834133</v>
      </c>
      <c r="F8" s="135">
        <f>IFERROR(('APPENDIX 3'!F9/'APPENDIX 3'!F$31)*100,0)</f>
        <v>13.402863567365781</v>
      </c>
      <c r="G8" s="135">
        <f>IFERROR(('APPENDIX 3'!G9/'APPENDIX 3'!G$31)*100,0)</f>
        <v>16.500426523269283</v>
      </c>
      <c r="H8" s="135">
        <f>IFERROR(('APPENDIX 3'!H9/'APPENDIX 3'!H$31)*100,0)</f>
        <v>0</v>
      </c>
      <c r="I8" s="135">
        <f>IFERROR(('APPENDIX 3'!I9/'APPENDIX 3'!I$31)*100,0)</f>
        <v>25.546287538336731</v>
      </c>
      <c r="J8" s="136">
        <f>IFERROR(('APPENDIX 3'!J9/'APPENDIX 3'!J$31)*100,0)</f>
        <v>21.624849201871658</v>
      </c>
    </row>
    <row r="9" spans="2:10" ht="27.75" customHeight="1" x14ac:dyDescent="0.3">
      <c r="B9" s="11" t="s">
        <v>52</v>
      </c>
      <c r="C9" s="135">
        <f>IFERROR(('APPENDIX 3'!C10/'APPENDIX 3'!C$31)*100,0)</f>
        <v>1.6348867558539145E-2</v>
      </c>
      <c r="D9" s="135">
        <f>IFERROR(('APPENDIX 3'!D10/'APPENDIX 3'!D$31)*100,0)</f>
        <v>1.5485744722854826</v>
      </c>
      <c r="E9" s="135">
        <f>IFERROR(('APPENDIX 3'!E10/'APPENDIX 3'!E$31)*100,0)</f>
        <v>0</v>
      </c>
      <c r="F9" s="135">
        <f>IFERROR(('APPENDIX 3'!F10/'APPENDIX 3'!F$31)*100,0)</f>
        <v>2.0517554060221732</v>
      </c>
      <c r="G9" s="135">
        <f>IFERROR(('APPENDIX 3'!G10/'APPENDIX 3'!G$31)*100,0)</f>
        <v>0.15871266861896668</v>
      </c>
      <c r="H9" s="135">
        <f>IFERROR(('APPENDIX 3'!H10/'APPENDIX 3'!H$31)*100,0)</f>
        <v>0</v>
      </c>
      <c r="I9" s="135">
        <f>IFERROR(('APPENDIX 3'!I10/'APPENDIX 3'!I$31)*100,0)</f>
        <v>0</v>
      </c>
      <c r="J9" s="136">
        <f>IFERROR(('APPENDIX 3'!J10/'APPENDIX 3'!J$31)*100,0)</f>
        <v>0.38138884447915877</v>
      </c>
    </row>
    <row r="10" spans="2:10" ht="27.75" customHeight="1" x14ac:dyDescent="0.3">
      <c r="B10" s="11" t="s">
        <v>53</v>
      </c>
      <c r="C10" s="135">
        <f>IFERROR(('APPENDIX 3'!C11/'APPENDIX 3'!C$31)*100,0)</f>
        <v>3.2686478904176406</v>
      </c>
      <c r="D10" s="135">
        <f>IFERROR(('APPENDIX 3'!D11/'APPENDIX 3'!D$31)*100,0)</f>
        <v>0.60234077760737892</v>
      </c>
      <c r="E10" s="135">
        <f>IFERROR(('APPENDIX 3'!E11/'APPENDIX 3'!E$31)*100,0)</f>
        <v>1.7646229265689977</v>
      </c>
      <c r="F10" s="135">
        <f>IFERROR(('APPENDIX 3'!F11/'APPENDIX 3'!F$31)*100,0)</f>
        <v>6.4122306284399109</v>
      </c>
      <c r="G10" s="135">
        <f>IFERROR(('APPENDIX 3'!G11/'APPENDIX 3'!G$31)*100,0)</f>
        <v>30.318418237396372</v>
      </c>
      <c r="H10" s="135">
        <f>IFERROR(('APPENDIX 3'!H11/'APPENDIX 3'!H$31)*100,0)</f>
        <v>0</v>
      </c>
      <c r="I10" s="135">
        <f>IFERROR(('APPENDIX 3'!I11/'APPENDIX 3'!I$31)*100,0)</f>
        <v>0</v>
      </c>
      <c r="J10" s="136">
        <f>IFERROR(('APPENDIX 3'!J11/'APPENDIX 3'!J$31)*100,0)</f>
        <v>5.6301250018197226</v>
      </c>
    </row>
    <row r="11" spans="2:10" ht="27.75" customHeight="1" x14ac:dyDescent="0.3">
      <c r="B11" s="11" t="s">
        <v>22</v>
      </c>
      <c r="C11" s="135">
        <f>IFERROR(('APPENDIX 3'!C12/'APPENDIX 3'!C$31)*100,0)</f>
        <v>0.55180847866420024</v>
      </c>
      <c r="D11" s="135">
        <f>IFERROR(('APPENDIX 3'!D12/'APPENDIX 3'!D$31)*100,0)</f>
        <v>0</v>
      </c>
      <c r="E11" s="135">
        <f>IFERROR(('APPENDIX 3'!E12/'APPENDIX 3'!E$31)*100,0)</f>
        <v>0</v>
      </c>
      <c r="F11" s="135">
        <f>IFERROR(('APPENDIX 3'!F12/'APPENDIX 3'!F$31)*100,0)</f>
        <v>0.20633189903986926</v>
      </c>
      <c r="G11" s="135">
        <f>IFERROR(('APPENDIX 3'!G12/'APPENDIX 3'!G$31)*100,0)</f>
        <v>0</v>
      </c>
      <c r="H11" s="135">
        <f>IFERROR(('APPENDIX 3'!H12/'APPENDIX 3'!H$31)*100,0)</f>
        <v>0</v>
      </c>
      <c r="I11" s="135">
        <f>IFERROR(('APPENDIX 3'!I12/'APPENDIX 3'!I$31)*100,0)</f>
        <v>0</v>
      </c>
      <c r="J11" s="136">
        <f>IFERROR(('APPENDIX 3'!J12/'APPENDIX 3'!J$31)*100,0)</f>
        <v>0.17736607524413403</v>
      </c>
    </row>
    <row r="12" spans="2:10" ht="27.75" customHeight="1" x14ac:dyDescent="0.3">
      <c r="B12" s="11" t="s">
        <v>55</v>
      </c>
      <c r="C12" s="135">
        <f>IFERROR(('APPENDIX 3'!C13/'APPENDIX 3'!C$31)*100,0)</f>
        <v>3.9720244025315536</v>
      </c>
      <c r="D12" s="135">
        <f>IFERROR(('APPENDIX 3'!D13/'APPENDIX 3'!D$31)*100,0)</f>
        <v>0</v>
      </c>
      <c r="E12" s="135">
        <f>IFERROR(('APPENDIX 3'!E13/'APPENDIX 3'!E$31)*100,0)</f>
        <v>8.4537298503638354</v>
      </c>
      <c r="F12" s="135">
        <f>IFERROR(('APPENDIX 3'!F13/'APPENDIX 3'!F$31)*100,0)</f>
        <v>0.40161146542404613</v>
      </c>
      <c r="G12" s="135">
        <f>IFERROR(('APPENDIX 3'!G13/'APPENDIX 3'!G$31)*100,0)</f>
        <v>3.384336515659065E-2</v>
      </c>
      <c r="H12" s="135">
        <f>IFERROR(('APPENDIX 3'!H13/'APPENDIX 3'!H$31)*100,0)</f>
        <v>0</v>
      </c>
      <c r="I12" s="135">
        <f>IFERROR(('APPENDIX 3'!I13/'APPENDIX 3'!I$31)*100,0)</f>
        <v>0</v>
      </c>
      <c r="J12" s="136">
        <f>IFERROR(('APPENDIX 3'!J13/'APPENDIX 3'!J$31)*100,0)</f>
        <v>4.3386122489283832</v>
      </c>
    </row>
    <row r="13" spans="2:10" ht="27.75" customHeight="1" x14ac:dyDescent="0.3">
      <c r="B13" s="101" t="s">
        <v>263</v>
      </c>
      <c r="C13" s="135">
        <f>IFERROR(('APPENDIX 3'!C14/'APPENDIX 3'!C$31)*100,0)</f>
        <v>0.18940141570327684</v>
      </c>
      <c r="D13" s="135">
        <f>IFERROR(('APPENDIX 3'!D14/'APPENDIX 3'!D$31)*100,0)</f>
        <v>0</v>
      </c>
      <c r="E13" s="135">
        <f>IFERROR(('APPENDIX 3'!E14/'APPENDIX 3'!E$31)*100,0)</f>
        <v>0</v>
      </c>
      <c r="F13" s="135">
        <f>IFERROR(('APPENDIX 3'!F14/'APPENDIX 3'!F$31)*100,0)</f>
        <v>4.0375872265151873</v>
      </c>
      <c r="G13" s="135">
        <f>IFERROR(('APPENDIX 3'!G14/'APPENDIX 3'!G$31)*100,0)</f>
        <v>0</v>
      </c>
      <c r="H13" s="135">
        <f>IFERROR(('APPENDIX 3'!H14/'APPENDIX 3'!H$31)*100,0)</f>
        <v>0</v>
      </c>
      <c r="I13" s="135">
        <f>IFERROR(('APPENDIX 3'!I14/'APPENDIX 3'!I$31)*100,0)</f>
        <v>0</v>
      </c>
      <c r="J13" s="136">
        <f>IFERROR(('APPENDIX 3'!J14/'APPENDIX 3'!J$31)*100,0)</f>
        <v>0.52414518398215704</v>
      </c>
    </row>
    <row r="14" spans="2:10" ht="27.75" customHeight="1" x14ac:dyDescent="0.3">
      <c r="B14" s="11" t="s">
        <v>56</v>
      </c>
      <c r="C14" s="135">
        <f>IFERROR(('APPENDIX 3'!C15/'APPENDIX 3'!C$31)*100,0)</f>
        <v>10.488402387724163</v>
      </c>
      <c r="D14" s="135">
        <f>IFERROR(('APPENDIX 3'!D15/'APPENDIX 3'!D$31)*100,0)</f>
        <v>33.320843738802566</v>
      </c>
      <c r="E14" s="135">
        <f>IFERROR(('APPENDIX 3'!E15/'APPENDIX 3'!E$31)*100,0)</f>
        <v>26.146877103918186</v>
      </c>
      <c r="F14" s="135">
        <f>IFERROR(('APPENDIX 3'!F15/'APPENDIX 3'!F$31)*100,0)</f>
        <v>3.2182831051756335</v>
      </c>
      <c r="G14" s="135">
        <f>IFERROR(('APPENDIX 3'!G15/'APPENDIX 3'!G$31)*100,0)</f>
        <v>1.783688628124785</v>
      </c>
      <c r="H14" s="135">
        <f>IFERROR(('APPENDIX 3'!H15/'APPENDIX 3'!H$31)*100,0)</f>
        <v>0</v>
      </c>
      <c r="I14" s="135">
        <f>IFERROR(('APPENDIX 3'!I15/'APPENDIX 3'!I$31)*100,0)</f>
        <v>0.29328130523643248</v>
      </c>
      <c r="J14" s="136">
        <f>IFERROR(('APPENDIX 3'!J15/'APPENDIX 3'!J$31)*100,0)</f>
        <v>15.929550727286996</v>
      </c>
    </row>
    <row r="15" spans="2:10" ht="27.75" customHeight="1" x14ac:dyDescent="0.3">
      <c r="B15" s="11" t="s">
        <v>57</v>
      </c>
      <c r="C15" s="135">
        <f>IFERROR(('APPENDIX 3'!C16/'APPENDIX 3'!C$31)*100,0)</f>
        <v>11.813778464441507</v>
      </c>
      <c r="D15" s="135">
        <f>IFERROR(('APPENDIX 3'!D16/'APPENDIX 3'!D$31)*100,0)</f>
        <v>11.731786750293784</v>
      </c>
      <c r="E15" s="135">
        <f>IFERROR(('APPENDIX 3'!E16/'APPENDIX 3'!E$31)*100,0)</f>
        <v>16.432479188895705</v>
      </c>
      <c r="F15" s="135">
        <f>IFERROR(('APPENDIX 3'!F16/'APPENDIX 3'!F$31)*100,0)</f>
        <v>7.4299375994036021</v>
      </c>
      <c r="G15" s="135">
        <f>IFERROR(('APPENDIX 3'!G16/'APPENDIX 3'!G$31)*100,0)</f>
        <v>1.1642258880149887</v>
      </c>
      <c r="H15" s="135">
        <f>IFERROR(('APPENDIX 3'!H16/'APPENDIX 3'!H$31)*100,0)</f>
        <v>0</v>
      </c>
      <c r="I15" s="135">
        <f>IFERROR(('APPENDIX 3'!I16/'APPENDIX 3'!I$31)*100,0)</f>
        <v>0</v>
      </c>
      <c r="J15" s="136">
        <f>IFERROR(('APPENDIX 3'!J16/'APPENDIX 3'!J$31)*100,0)</f>
        <v>11.375290112057881</v>
      </c>
    </row>
    <row r="16" spans="2:10" ht="27.75" customHeight="1" x14ac:dyDescent="0.3">
      <c r="B16" s="4" t="s">
        <v>58</v>
      </c>
      <c r="C16" s="135">
        <f>IFERROR(('APPENDIX 3'!C17/'APPENDIX 3'!C$31)*100,0)</f>
        <v>9.6101246508326668</v>
      </c>
      <c r="D16" s="135">
        <f>IFERROR(('APPENDIX 3'!D17/'APPENDIX 3'!D$31)*100,0)</f>
        <v>5.9945436608568592</v>
      </c>
      <c r="E16" s="135">
        <f>IFERROR(('APPENDIX 3'!E17/'APPENDIX 3'!E$31)*100,0)</f>
        <v>13.987412885324277</v>
      </c>
      <c r="F16" s="135">
        <f>IFERROR(('APPENDIX 3'!F17/'APPENDIX 3'!F$31)*100,0)</f>
        <v>0.44614613805097836</v>
      </c>
      <c r="G16" s="135">
        <f>IFERROR(('APPENDIX 3'!G17/'APPENDIX 3'!G$31)*100,0)</f>
        <v>0</v>
      </c>
      <c r="H16" s="135">
        <f>IFERROR(('APPENDIX 3'!H17/'APPENDIX 3'!H$31)*100,0)</f>
        <v>0</v>
      </c>
      <c r="I16" s="135">
        <f>IFERROR(('APPENDIX 3'!I17/'APPENDIX 3'!I$31)*100,0)</f>
        <v>0</v>
      </c>
      <c r="J16" s="136">
        <f>IFERROR(('APPENDIX 3'!J17/'APPENDIX 3'!J$31)*100,0)</f>
        <v>8.4560439583702234</v>
      </c>
    </row>
    <row r="17" spans="1:11" ht="27.75" customHeight="1" x14ac:dyDescent="0.3">
      <c r="B17" s="11" t="s">
        <v>131</v>
      </c>
      <c r="C17" s="135">
        <f>IFERROR(('APPENDIX 3'!C18/'APPENDIX 3'!C$31)*100,0)</f>
        <v>0.12403721272718105</v>
      </c>
      <c r="D17" s="135">
        <f>IFERROR(('APPENDIX 3'!D18/'APPENDIX 3'!D$31)*100,0)</f>
        <v>1.4562456810511071</v>
      </c>
      <c r="E17" s="135">
        <f>IFERROR(('APPENDIX 3'!E18/'APPENDIX 3'!E$31)*100,0)</f>
        <v>0.98780489632225454</v>
      </c>
      <c r="F17" s="135">
        <f>IFERROR(('APPENDIX 3'!F18/'APPENDIX 3'!F$31)*100,0)</f>
        <v>0.95961947999193153</v>
      </c>
      <c r="G17" s="135">
        <f>IFERROR(('APPENDIX 3'!G18/'APPENDIX 3'!G$31)*100,0)</f>
        <v>3.4560997872731591</v>
      </c>
      <c r="H17" s="135">
        <f>IFERROR(('APPENDIX 3'!H18/'APPENDIX 3'!H$31)*100,0)</f>
        <v>0</v>
      </c>
      <c r="I17" s="135">
        <f>IFERROR(('APPENDIX 3'!I18/'APPENDIX 3'!I$31)*100,0)</f>
        <v>0</v>
      </c>
      <c r="J17" s="136">
        <f>IFERROR(('APPENDIX 3'!J18/'APPENDIX 3'!J$31)*100,0)</f>
        <v>1.0034815021053034</v>
      </c>
    </row>
    <row r="18" spans="1:11" ht="27.75" customHeight="1" x14ac:dyDescent="0.3">
      <c r="B18" s="11" t="s">
        <v>253</v>
      </c>
      <c r="C18" s="135">
        <f>IFERROR(('APPENDIX 3'!C19/'APPENDIX 3'!C$31)*100,0)</f>
        <v>0</v>
      </c>
      <c r="D18" s="135">
        <f>IFERROR(('APPENDIX 3'!D19/'APPENDIX 3'!D$31)*100,0)</f>
        <v>0</v>
      </c>
      <c r="E18" s="135">
        <f>IFERROR(('APPENDIX 3'!E19/'APPENDIX 3'!E$31)*100,0)</f>
        <v>0</v>
      </c>
      <c r="F18" s="135">
        <f>IFERROR(('APPENDIX 3'!F19/'APPENDIX 3'!F$31)*100,0)</f>
        <v>0</v>
      </c>
      <c r="G18" s="135">
        <f>IFERROR(('APPENDIX 3'!G19/'APPENDIX 3'!G$31)*100,0)</f>
        <v>12.59308186724158</v>
      </c>
      <c r="H18" s="135">
        <f>IFERROR(('APPENDIX 3'!H19/'APPENDIX 3'!H$31)*100,0)</f>
        <v>0</v>
      </c>
      <c r="I18" s="135">
        <f>IFERROR(('APPENDIX 3'!I19/'APPENDIX 3'!I$31)*100,0)</f>
        <v>0</v>
      </c>
      <c r="J18" s="136">
        <f>IFERROR(('APPENDIX 3'!J19/'APPENDIX 3'!J$31)*100,0)</f>
        <v>1.3548396348813463</v>
      </c>
    </row>
    <row r="19" spans="1:11" ht="27.75" customHeight="1" x14ac:dyDescent="0.3">
      <c r="B19" s="11" t="s">
        <v>136</v>
      </c>
      <c r="C19" s="135">
        <f>IFERROR(('APPENDIX 3'!C20/'APPENDIX 3'!C$31)*100,0)</f>
        <v>3.5392660089338377</v>
      </c>
      <c r="D19" s="135">
        <f>IFERROR(('APPENDIX 3'!D20/'APPENDIX 3'!D$31)*100,0)</f>
        <v>0</v>
      </c>
      <c r="E19" s="135">
        <f>IFERROR(('APPENDIX 3'!E20/'APPENDIX 3'!E$31)*100,0)</f>
        <v>0.57168366591257469</v>
      </c>
      <c r="F19" s="135">
        <f>IFERROR(('APPENDIX 3'!F20/'APPENDIX 3'!F$31)*100,0)</f>
        <v>3.2151598219356732</v>
      </c>
      <c r="G19" s="135">
        <f>IFERROR(('APPENDIX 3'!G20/'APPENDIX 3'!G$31)*100,0)</f>
        <v>3.8580124520173933</v>
      </c>
      <c r="H19" s="135">
        <f>IFERROR(('APPENDIX 3'!H20/'APPENDIX 3'!H$31)*100,0)</f>
        <v>0</v>
      </c>
      <c r="I19" s="135">
        <f>IFERROR(('APPENDIX 3'!I20/'APPENDIX 3'!I$31)*100,0)</f>
        <v>46.197689150735719</v>
      </c>
      <c r="J19" s="136">
        <f>IFERROR(('APPENDIX 3'!J20/'APPENDIX 3'!J$31)*100,0)</f>
        <v>4.0006611685159115</v>
      </c>
    </row>
    <row r="20" spans="1:11" ht="27.75" customHeight="1" x14ac:dyDescent="0.3">
      <c r="B20" s="11" t="s">
        <v>35</v>
      </c>
      <c r="C20" s="135">
        <f>IFERROR(('APPENDIX 3'!C21/'APPENDIX 3'!C$31)*100,0)</f>
        <v>5.1018120548568406</v>
      </c>
      <c r="D20" s="135">
        <f>IFERROR(('APPENDIX 3'!D21/'APPENDIX 3'!D$31)*100,0)</f>
        <v>9.0031554648108933</v>
      </c>
      <c r="E20" s="135">
        <f>IFERROR(('APPENDIX 3'!E21/'APPENDIX 3'!E$31)*100,0)</f>
        <v>0.70521061110722416</v>
      </c>
      <c r="F20" s="135">
        <f>IFERROR(('APPENDIX 3'!F21/'APPENDIX 3'!F$31)*100,0)</f>
        <v>1.8543006959530244</v>
      </c>
      <c r="G20" s="135">
        <f>IFERROR(('APPENDIX 3'!G21/'APPENDIX 3'!G$31)*100,0)</f>
        <v>3.2057759343200583</v>
      </c>
      <c r="H20" s="135">
        <f>IFERROR(('APPENDIX 3'!H21/'APPENDIX 3'!H$31)*100,0)</f>
        <v>0</v>
      </c>
      <c r="I20" s="135">
        <f>IFERROR(('APPENDIX 3'!I21/'APPENDIX 3'!I$31)*100,0)</f>
        <v>4.0885867101984809E-2</v>
      </c>
      <c r="J20" s="136">
        <f>IFERROR(('APPENDIX 3'!J21/'APPENDIX 3'!J$31)*100,0)</f>
        <v>2.9445382594339318</v>
      </c>
    </row>
    <row r="21" spans="1:11" ht="27.75" customHeight="1" x14ac:dyDescent="0.3">
      <c r="B21" s="11" t="s">
        <v>191</v>
      </c>
      <c r="C21" s="135">
        <f>IFERROR(('APPENDIX 3'!C22/'APPENDIX 3'!C$31)*100,0)</f>
        <v>0.16835855102836059</v>
      </c>
      <c r="D21" s="135">
        <f>IFERROR(('APPENDIX 3'!D22/'APPENDIX 3'!D$31)*100,0)</f>
        <v>0</v>
      </c>
      <c r="E21" s="135">
        <f>IFERROR(('APPENDIX 3'!E22/'APPENDIX 3'!E$31)*100,0)</f>
        <v>0</v>
      </c>
      <c r="F21" s="135">
        <f>IFERROR(('APPENDIX 3'!F22/'APPENDIX 3'!F$31)*100,0)</f>
        <v>1.6657603567979282</v>
      </c>
      <c r="G21" s="135">
        <f>IFERROR(('APPENDIX 3'!G22/'APPENDIX 3'!G$31)*100,0)</f>
        <v>0.37696907539805308</v>
      </c>
      <c r="H21" s="135">
        <f>IFERROR(('APPENDIX 3'!H22/'APPENDIX 3'!H$31)*100,0)</f>
        <v>0</v>
      </c>
      <c r="I21" s="135">
        <f>IFERROR(('APPENDIX 3'!I22/'APPENDIX 3'!I$31)*100,0)</f>
        <v>0.14307560445017733</v>
      </c>
      <c r="J21" s="136">
        <f>IFERROR(('APPENDIX 3'!J22/'APPENDIX 3'!J$31)*100,0)</f>
        <v>0.28808878712411445</v>
      </c>
    </row>
    <row r="22" spans="1:11" ht="27.75" customHeight="1" x14ac:dyDescent="0.3">
      <c r="B22" s="11" t="s">
        <v>59</v>
      </c>
      <c r="C22" s="135">
        <f>IFERROR(('APPENDIX 3'!C23/'APPENDIX 3'!C$31)*100,0)</f>
        <v>3.2450098433236785</v>
      </c>
      <c r="D22" s="135">
        <f>IFERROR(('APPENDIX 3'!D23/'APPENDIX 3'!D$31)*100,0)</f>
        <v>0</v>
      </c>
      <c r="E22" s="135">
        <f>IFERROR(('APPENDIX 3'!E23/'APPENDIX 3'!E$31)*100,0)</f>
        <v>0</v>
      </c>
      <c r="F22" s="135">
        <f>IFERROR(('APPENDIX 3'!F23/'APPENDIX 3'!F$31)*100,0)</f>
        <v>3.3945719940025527</v>
      </c>
      <c r="G22" s="135">
        <f>IFERROR(('APPENDIX 3'!G23/'APPENDIX 3'!G$31)*100,0)</f>
        <v>0</v>
      </c>
      <c r="H22" s="135">
        <f>IFERROR(('APPENDIX 3'!H23/'APPENDIX 3'!H$31)*100,0)</f>
        <v>0</v>
      </c>
      <c r="I22" s="135">
        <f>IFERROR(('APPENDIX 3'!I23/'APPENDIX 3'!I$31)*100,0)</f>
        <v>12.864314266724438</v>
      </c>
      <c r="J22" s="136">
        <f>IFERROR(('APPENDIX 3'!J23/'APPENDIX 3'!J$31)*100,0)</f>
        <v>1.8579438885873298</v>
      </c>
    </row>
    <row r="23" spans="1:11" ht="27.75" customHeight="1" x14ac:dyDescent="0.3">
      <c r="B23" s="11" t="s">
        <v>60</v>
      </c>
      <c r="C23" s="135">
        <f>IFERROR(('APPENDIX 3'!C24/'APPENDIX 3'!C$31)*100,0)</f>
        <v>3.2506379497746214</v>
      </c>
      <c r="D23" s="135">
        <f>IFERROR(('APPENDIX 3'!D24/'APPENDIX 3'!D$31)*100,0)</f>
        <v>1.2089349197450276</v>
      </c>
      <c r="E23" s="135">
        <f>IFERROR(('APPENDIX 3'!E24/'APPENDIX 3'!E$31)*100,0)</f>
        <v>0.59303910185796616</v>
      </c>
      <c r="F23" s="135">
        <f>IFERROR(('APPENDIX 3'!F24/'APPENDIX 3'!F$31)*100,0)</f>
        <v>9.6611888368651542</v>
      </c>
      <c r="G23" s="135">
        <f>IFERROR(('APPENDIX 3'!G24/'APPENDIX 3'!G$31)*100,0)</f>
        <v>3.8071868615899196</v>
      </c>
      <c r="H23" s="135">
        <f>IFERROR(('APPENDIX 3'!H24/'APPENDIX 3'!H$31)*100,0)</f>
        <v>0</v>
      </c>
      <c r="I23" s="135">
        <f>IFERROR(('APPENDIX 3'!I24/'APPENDIX 3'!I$31)*100,0)</f>
        <v>1.1413888131281529</v>
      </c>
      <c r="J23" s="136">
        <f>IFERROR(('APPENDIX 3'!J24/'APPENDIX 3'!J$31)*100,0)</f>
        <v>2.8077125051181557</v>
      </c>
    </row>
    <row r="24" spans="1:11" ht="27.75" customHeight="1" x14ac:dyDescent="0.3">
      <c r="B24" s="11" t="s">
        <v>134</v>
      </c>
      <c r="C24" s="135">
        <f>IFERROR(('APPENDIX 3'!C25/'APPENDIX 3'!C$31)*100,0)</f>
        <v>1.0723848749329219</v>
      </c>
      <c r="D24" s="135">
        <f>IFERROR(('APPENDIX 3'!D25/'APPENDIX 3'!D$31)*100,0)</f>
        <v>0</v>
      </c>
      <c r="E24" s="135">
        <f>IFERROR(('APPENDIX 3'!E25/'APPENDIX 3'!E$31)*100,0)</f>
        <v>0.20110878829642576</v>
      </c>
      <c r="F24" s="135">
        <f>IFERROR(('APPENDIX 3'!F25/'APPENDIX 3'!F$31)*100,0)</f>
        <v>3.7342848192632214</v>
      </c>
      <c r="G24" s="135">
        <f>IFERROR(('APPENDIX 3'!G25/'APPENDIX 3'!G$31)*100,0)</f>
        <v>1.756878305757146</v>
      </c>
      <c r="H24" s="135">
        <f>IFERROR(('APPENDIX 3'!H25/'APPENDIX 3'!H$31)*100,0)</f>
        <v>0</v>
      </c>
      <c r="I24" s="135">
        <f>IFERROR(('APPENDIX 3'!I25/'APPENDIX 3'!I$31)*100,0)</f>
        <v>0</v>
      </c>
      <c r="J24" s="136">
        <f>IFERROR(('APPENDIX 3'!J25/'APPENDIX 3'!J$31)*100,0)</f>
        <v>0.99875918001772968</v>
      </c>
    </row>
    <row r="25" spans="1:11" ht="27.75" customHeight="1" x14ac:dyDescent="0.3">
      <c r="B25" s="11" t="s">
        <v>135</v>
      </c>
      <c r="C25" s="135">
        <f>IFERROR(('APPENDIX 3'!C26/'APPENDIX 3'!C$31)*100,0)</f>
        <v>0</v>
      </c>
      <c r="D25" s="135">
        <f>IFERROR(('APPENDIX 3'!D26/'APPENDIX 3'!D$31)*100,0)</f>
        <v>0</v>
      </c>
      <c r="E25" s="135">
        <f>IFERROR(('APPENDIX 3'!E26/'APPENDIX 3'!E$31)*100,0)</f>
        <v>0</v>
      </c>
      <c r="F25" s="135">
        <f>IFERROR(('APPENDIX 3'!F26/'APPENDIX 3'!F$31)*100,0)</f>
        <v>0</v>
      </c>
      <c r="G25" s="135">
        <f>IFERROR(('APPENDIX 3'!G26/'APPENDIX 3'!G$31)*100,0)</f>
        <v>0</v>
      </c>
      <c r="H25" s="135">
        <f>IFERROR(('APPENDIX 3'!H26/'APPENDIX 3'!H$31)*100,0)</f>
        <v>0</v>
      </c>
      <c r="I25" s="135">
        <f>IFERROR(('APPENDIX 3'!I26/'APPENDIX 3'!I$31)*100,0)</f>
        <v>0</v>
      </c>
      <c r="J25" s="136">
        <f>IFERROR(('APPENDIX 3'!J26/'APPENDIX 3'!J$31)*100,0)</f>
        <v>0</v>
      </c>
    </row>
    <row r="26" spans="1:11" ht="27.75" customHeight="1" x14ac:dyDescent="0.3">
      <c r="B26" s="11" t="s">
        <v>149</v>
      </c>
      <c r="C26" s="135">
        <f>IFERROR(('APPENDIX 3'!C27/'APPENDIX 3'!C$31)*100,0)</f>
        <v>7.4973803900355938</v>
      </c>
      <c r="D26" s="135">
        <f>IFERROR(('APPENDIX 3'!D27/'APPENDIX 3'!D$31)*100,0)</f>
        <v>24.794163040696723</v>
      </c>
      <c r="E26" s="135">
        <f>IFERROR(('APPENDIX 3'!E27/'APPENDIX 3'!E$31)*100,0)</f>
        <v>2.5001593517214658</v>
      </c>
      <c r="F26" s="135">
        <f>IFERROR(('APPENDIX 3'!F27/'APPENDIX 3'!F$31)*100,0)</f>
        <v>8.8439483133805723</v>
      </c>
      <c r="G26" s="135">
        <f>IFERROR(('APPENDIX 3'!G27/'APPENDIX 3'!G$31)*100,0)</f>
        <v>4.1324524775179752</v>
      </c>
      <c r="H26" s="135">
        <f>IFERROR(('APPENDIX 3'!H27/'APPENDIX 3'!H$31)*100,0)</f>
        <v>0</v>
      </c>
      <c r="I26" s="135">
        <f>IFERROR(('APPENDIX 3'!I27/'APPENDIX 3'!I$31)*100,0)</f>
        <v>9.4112285554873569</v>
      </c>
      <c r="J26" s="136">
        <f>IFERROR(('APPENDIX 3'!J27/'APPENDIX 3'!J$31)*100,0)</f>
        <v>6.8354005542529723</v>
      </c>
    </row>
    <row r="27" spans="1:11" ht="27.75" customHeight="1" x14ac:dyDescent="0.3">
      <c r="B27" s="11" t="s">
        <v>61</v>
      </c>
      <c r="C27" s="135">
        <f>IFERROR(('APPENDIX 3'!C28/'APPENDIX 3'!C$31)*100,0)</f>
        <v>4.9109137191739038E-2</v>
      </c>
      <c r="D27" s="135">
        <f>IFERROR(('APPENDIX 3'!D28/'APPENDIX 3'!D$31)*100,0)</f>
        <v>0</v>
      </c>
      <c r="E27" s="135">
        <f>IFERROR(('APPENDIX 3'!E28/'APPENDIX 3'!E$31)*100,0)</f>
        <v>1.3216683646894105</v>
      </c>
      <c r="F27" s="135">
        <f>IFERROR(('APPENDIX 3'!F28/'APPENDIX 3'!F$31)*100,0)</f>
        <v>2.0001840506194979</v>
      </c>
      <c r="G27" s="135">
        <f>IFERROR(('APPENDIX 3'!G28/'APPENDIX 3'!G$31)*100,0)</f>
        <v>0</v>
      </c>
      <c r="H27" s="135">
        <f>IFERROR(('APPENDIX 3'!H28/'APPENDIX 3'!H$31)*100,0)</f>
        <v>0</v>
      </c>
      <c r="I27" s="135">
        <f>IFERROR(('APPENDIX 3'!I28/'APPENDIX 3'!I$31)*100,0)</f>
        <v>3.8997139485127263</v>
      </c>
      <c r="J27" s="136">
        <f>IFERROR(('APPENDIX 3'!J28/'APPENDIX 3'!J$31)*100,0)</f>
        <v>0.91496564554104953</v>
      </c>
    </row>
    <row r="28" spans="1:11" ht="27.75" customHeight="1" x14ac:dyDescent="0.3">
      <c r="B28" s="4" t="s">
        <v>62</v>
      </c>
      <c r="C28" s="135">
        <f>IFERROR(('APPENDIX 3'!C29/'APPENDIX 3'!C$31)*100,0)</f>
        <v>7.8230679668113701E-2</v>
      </c>
      <c r="D28" s="135">
        <f>IFERROR(('APPENDIX 3'!D29/'APPENDIX 3'!D$31)*100,0)</f>
        <v>0</v>
      </c>
      <c r="E28" s="135">
        <f>IFERROR(('APPENDIX 3'!E29/'APPENDIX 3'!E$31)*100,0)</f>
        <v>0</v>
      </c>
      <c r="F28" s="135">
        <f>IFERROR(('APPENDIX 3'!F29/'APPENDIX 3'!F$31)*100,0)</f>
        <v>0.43646953729860172</v>
      </c>
      <c r="G28" s="135">
        <f>IFERROR(('APPENDIX 3'!G29/'APPENDIX 3'!G$31)*100,0)</f>
        <v>0</v>
      </c>
      <c r="H28" s="135">
        <f>IFERROR(('APPENDIX 3'!H29/'APPENDIX 3'!H$31)*100,0)</f>
        <v>0</v>
      </c>
      <c r="I28" s="135">
        <f>IFERROR(('APPENDIX 3'!I29/'APPENDIX 3'!I$31)*100,0)</f>
        <v>0</v>
      </c>
      <c r="J28" s="136">
        <f>IFERROR(('APPENDIX 3'!J29/'APPENDIX 3'!J$31)*100,0)</f>
        <v>7.2703133914231055E-2</v>
      </c>
    </row>
    <row r="29" spans="1:11" ht="27.75" customHeight="1" x14ac:dyDescent="0.3">
      <c r="B29" s="11" t="s">
        <v>63</v>
      </c>
      <c r="C29" s="135">
        <f>IFERROR(('APPENDIX 3'!C30/'APPENDIX 3'!C$31)*100,0)</f>
        <v>1.3708034942724245</v>
      </c>
      <c r="D29" s="135">
        <f>IFERROR(('APPENDIX 3'!D30/'APPENDIX 3'!D$31)*100,0)</f>
        <v>0</v>
      </c>
      <c r="E29" s="135">
        <f>IFERROR(('APPENDIX 3'!E30/'APPENDIX 3'!E$31)*100,0)</f>
        <v>1.2842711379049969</v>
      </c>
      <c r="F29" s="135">
        <f>IFERROR(('APPENDIX 3'!F30/'APPENDIX 3'!F$31)*100,0)</f>
        <v>6.2172856995457302</v>
      </c>
      <c r="G29" s="135">
        <f>IFERROR(('APPENDIX 3'!G30/'APPENDIX 3'!G$31)*100,0)</f>
        <v>3.9371922034734954</v>
      </c>
      <c r="H29" s="135">
        <f>IFERROR(('APPENDIX 3'!H30/'APPENDIX 3'!H$31)*100,0)</f>
        <v>0</v>
      </c>
      <c r="I29" s="135">
        <f>IFERROR(('APPENDIX 3'!I30/'APPENDIX 3'!I$31)*100,0)</f>
        <v>0.46103801238841768</v>
      </c>
      <c r="J29" s="136">
        <f>IFERROR(('APPENDIX 3'!J30/'APPENDIX 3'!J$31)*100,0)</f>
        <v>2.0343405308144056</v>
      </c>
    </row>
    <row r="30" spans="1:11" s="6" customFormat="1" ht="27.75" customHeight="1" x14ac:dyDescent="0.3">
      <c r="B30" s="61" t="s">
        <v>45</v>
      </c>
      <c r="C30" s="137">
        <f t="shared" ref="C30:J30" si="0">SUM(C6:C29)</f>
        <v>99.999999999999986</v>
      </c>
      <c r="D30" s="137">
        <f t="shared" si="0"/>
        <v>100</v>
      </c>
      <c r="E30" s="137">
        <f t="shared" si="0"/>
        <v>100</v>
      </c>
      <c r="F30" s="137">
        <f t="shared" si="0"/>
        <v>100</v>
      </c>
      <c r="G30" s="137">
        <f t="shared" si="0"/>
        <v>100</v>
      </c>
      <c r="H30" s="137">
        <f t="shared" si="0"/>
        <v>0</v>
      </c>
      <c r="I30" s="137">
        <f t="shared" si="0"/>
        <v>100</v>
      </c>
      <c r="J30" s="137">
        <f t="shared" si="0"/>
        <v>99.999999999999986</v>
      </c>
    </row>
    <row r="31" spans="1:11" s="6" customFormat="1" ht="27.75" customHeight="1" x14ac:dyDescent="0.3">
      <c r="B31" s="280" t="s">
        <v>46</v>
      </c>
      <c r="C31" s="281"/>
      <c r="D31" s="281"/>
      <c r="E31" s="281"/>
      <c r="F31" s="281"/>
      <c r="G31" s="281"/>
      <c r="H31" s="281"/>
      <c r="I31" s="281"/>
      <c r="J31" s="282"/>
      <c r="K31" s="16"/>
    </row>
    <row r="32" spans="1:11" ht="27.75" customHeight="1" x14ac:dyDescent="0.3">
      <c r="A32" s="6"/>
      <c r="B32" s="4" t="s">
        <v>47</v>
      </c>
      <c r="C32" s="135">
        <f>IFERROR(('APPENDIX 3'!C33/'APPENDIX 3'!C$36)*100,0)</f>
        <v>5.9281985036869589</v>
      </c>
      <c r="D32" s="135">
        <f>IFERROR(('APPENDIX 3'!D33/'APPENDIX 3'!D$36)*100,0)</f>
        <v>0</v>
      </c>
      <c r="E32" s="135">
        <f>IFERROR(('APPENDIX 3'!E33/'APPENDIX 3'!E$36)*100,0)</f>
        <v>0</v>
      </c>
      <c r="F32" s="135">
        <f>IFERROR(('APPENDIX 3'!F33/'APPENDIX 3'!F$36)*100,0)</f>
        <v>5.4732903270865485</v>
      </c>
      <c r="G32" s="135">
        <f>IFERROR(('APPENDIX 3'!G33/'APPENDIX 3'!G$36)*100,0)</f>
        <v>0</v>
      </c>
      <c r="H32" s="135">
        <f>IFERROR(('APPENDIX 3'!H33/'APPENDIX 3'!H$36)*100,0)</f>
        <v>0</v>
      </c>
      <c r="I32" s="135">
        <f>IFERROR(('APPENDIX 3'!I33/'APPENDIX 3'!I$36)*100,0)</f>
        <v>0</v>
      </c>
      <c r="J32" s="136">
        <f>IFERROR(('APPENDIX 3'!J33/'APPENDIX 3'!J$36)*100,0)</f>
        <v>5.4914542037821228</v>
      </c>
    </row>
    <row r="33" spans="1:10" ht="27.75" customHeight="1" x14ac:dyDescent="0.3">
      <c r="A33" s="6"/>
      <c r="B33" s="4" t="s">
        <v>78</v>
      </c>
      <c r="C33" s="135">
        <f>IFERROR(('APPENDIX 3'!C34/'APPENDIX 3'!C$36)*100,0)</f>
        <v>51.627105872221321</v>
      </c>
      <c r="D33" s="135">
        <f>IFERROR(('APPENDIX 3'!D34/'APPENDIX 3'!D$36)*100,0)</f>
        <v>0</v>
      </c>
      <c r="E33" s="135">
        <f>IFERROR(('APPENDIX 3'!E34/'APPENDIX 3'!E$36)*100,0)</f>
        <v>0</v>
      </c>
      <c r="F33" s="135">
        <f>IFERROR(('APPENDIX 3'!F34/'APPENDIX 3'!F$36)*100,0)</f>
        <v>39.587639666211352</v>
      </c>
      <c r="G33" s="135">
        <f>IFERROR(('APPENDIX 3'!G34/'APPENDIX 3'!G$36)*100,0)</f>
        <v>0</v>
      </c>
      <c r="H33" s="135">
        <f>IFERROR(('APPENDIX 3'!H34/'APPENDIX 3'!H$36)*100,0)</f>
        <v>0</v>
      </c>
      <c r="I33" s="135">
        <f>IFERROR(('APPENDIX 3'!I34/'APPENDIX 3'!I$36)*100,0)</f>
        <v>0</v>
      </c>
      <c r="J33" s="136">
        <f>IFERROR(('APPENDIX 3'!J34/'APPENDIX 3'!J$36)*100,0)</f>
        <v>40.068359492530483</v>
      </c>
    </row>
    <row r="34" spans="1:10" ht="27.75" customHeight="1" x14ac:dyDescent="0.3">
      <c r="A34" s="6"/>
      <c r="B34" s="4" t="s">
        <v>48</v>
      </c>
      <c r="C34" s="135">
        <f>IFERROR(('APPENDIX 3'!C35/'APPENDIX 3'!C$36)*100,0)</f>
        <v>42.444695624091715</v>
      </c>
      <c r="D34" s="135">
        <f>IFERROR(('APPENDIX 3'!D35/'APPENDIX 3'!D$36)*100,0)</f>
        <v>0</v>
      </c>
      <c r="E34" s="135">
        <f>IFERROR(('APPENDIX 3'!E35/'APPENDIX 3'!E$36)*100,0)</f>
        <v>0</v>
      </c>
      <c r="F34" s="135">
        <f>IFERROR(('APPENDIX 3'!F35/'APPENDIX 3'!F$36)*100,0)</f>
        <v>54.939070006702096</v>
      </c>
      <c r="G34" s="135">
        <f>IFERROR(('APPENDIX 3'!G35/'APPENDIX 3'!G$36)*100,0)</f>
        <v>0</v>
      </c>
      <c r="H34" s="135">
        <f>IFERROR(('APPENDIX 3'!H35/'APPENDIX 3'!H$36)*100,0)</f>
        <v>0</v>
      </c>
      <c r="I34" s="135">
        <f>IFERROR(('APPENDIX 3'!I35/'APPENDIX 3'!I$36)*100,0)</f>
        <v>0</v>
      </c>
      <c r="J34" s="136">
        <f>IFERROR(('APPENDIX 3'!J35/'APPENDIX 3'!J$36)*100,0)</f>
        <v>54.440186303687391</v>
      </c>
    </row>
    <row r="35" spans="1:10" s="6" customFormat="1" ht="27.75" customHeight="1" x14ac:dyDescent="0.3">
      <c r="B35" s="61" t="s">
        <v>45</v>
      </c>
      <c r="C35" s="137">
        <f>SUM(C32:C34)</f>
        <v>100</v>
      </c>
      <c r="D35" s="137">
        <f t="shared" ref="D35:J35" si="1">SUM(D32:D34)</f>
        <v>0</v>
      </c>
      <c r="E35" s="137">
        <f t="shared" si="1"/>
        <v>0</v>
      </c>
      <c r="F35" s="137">
        <f t="shared" si="1"/>
        <v>100</v>
      </c>
      <c r="G35" s="137">
        <f t="shared" si="1"/>
        <v>0</v>
      </c>
      <c r="H35" s="137">
        <f t="shared" si="1"/>
        <v>0</v>
      </c>
      <c r="I35" s="137">
        <f t="shared" si="1"/>
        <v>0</v>
      </c>
      <c r="J35" s="137">
        <f t="shared" si="1"/>
        <v>100</v>
      </c>
    </row>
    <row r="36" spans="1:10" x14ac:dyDescent="0.3">
      <c r="B36" s="284" t="s">
        <v>190</v>
      </c>
      <c r="C36" s="284"/>
      <c r="D36" s="284"/>
      <c r="E36" s="284"/>
      <c r="F36" s="284"/>
      <c r="G36" s="284"/>
      <c r="H36" s="284"/>
      <c r="I36" s="284"/>
      <c r="J36" s="284"/>
    </row>
  </sheetData>
  <sheetProtection algorithmName="SHA-512" hashValue="ntW9+JlhUspqpu+nxGo22KrG9NS0GsvAXFHsGV7orN9nxtxMYV0huPHv+dzvgEsQSbQK/gLzxN+mw78mx6MezA==" saltValue="angFXb5KFAnACEieuEbT7w==" spinCount="100000" sheet="1" objects="1" scenarios="1"/>
  <sortState xmlns:xlrd2="http://schemas.microsoft.com/office/spreadsheetml/2017/richdata2" ref="B5:J29">
    <sortCondition descending="1" ref="J6:J29"/>
  </sortState>
  <mergeCells count="4">
    <mergeCell ref="B3:J3"/>
    <mergeCell ref="B31:J31"/>
    <mergeCell ref="B5:J5"/>
    <mergeCell ref="B36:J36"/>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Q39"/>
  <sheetViews>
    <sheetView showGridLines="0" zoomScale="80" zoomScaleNormal="80" workbookViewId="0"/>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288" t="s">
        <v>270</v>
      </c>
      <c r="C3" s="288"/>
      <c r="D3" s="288"/>
      <c r="E3" s="288"/>
      <c r="F3" s="288"/>
      <c r="G3" s="288"/>
      <c r="H3" s="288"/>
      <c r="I3" s="288"/>
      <c r="J3" s="288"/>
      <c r="K3" s="288"/>
      <c r="L3" s="288"/>
      <c r="M3" s="288"/>
      <c r="N3" s="288"/>
      <c r="O3" s="288"/>
      <c r="P3" s="288"/>
      <c r="Q3" s="288"/>
    </row>
    <row r="4" spans="2:17" s="13" customFormat="1" ht="36.75" customHeight="1"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30.75" customHeight="1" x14ac:dyDescent="0.3">
      <c r="B5" s="285" t="s">
        <v>16</v>
      </c>
      <c r="C5" s="286"/>
      <c r="D5" s="286"/>
      <c r="E5" s="286"/>
      <c r="F5" s="286"/>
      <c r="G5" s="286"/>
      <c r="H5" s="286"/>
      <c r="I5" s="286"/>
      <c r="J5" s="286"/>
      <c r="K5" s="286"/>
      <c r="L5" s="286"/>
      <c r="M5" s="286"/>
      <c r="N5" s="286"/>
      <c r="O5" s="286"/>
      <c r="P5" s="286"/>
      <c r="Q5" s="287"/>
    </row>
    <row r="6" spans="2:17" ht="30.75" customHeight="1" x14ac:dyDescent="0.3">
      <c r="B6" s="7" t="s">
        <v>256</v>
      </c>
      <c r="C6" s="131">
        <v>0</v>
      </c>
      <c r="D6" s="131">
        <v>1311210</v>
      </c>
      <c r="E6" s="131">
        <v>1311210</v>
      </c>
      <c r="F6" s="131">
        <v>0</v>
      </c>
      <c r="G6" s="131">
        <v>180500</v>
      </c>
      <c r="H6" s="131">
        <v>1201856</v>
      </c>
      <c r="I6" s="131">
        <v>0</v>
      </c>
      <c r="J6" s="131">
        <v>0</v>
      </c>
      <c r="K6" s="131">
        <v>0</v>
      </c>
      <c r="L6" s="131">
        <v>122848</v>
      </c>
      <c r="M6" s="131">
        <v>141894</v>
      </c>
      <c r="N6" s="131">
        <v>270253</v>
      </c>
      <c r="O6" s="131">
        <v>0</v>
      </c>
      <c r="P6" s="131">
        <v>0</v>
      </c>
      <c r="Q6" s="132">
        <v>114865</v>
      </c>
    </row>
    <row r="7" spans="2:17" ht="30.75" customHeight="1" x14ac:dyDescent="0.3">
      <c r="B7" s="4" t="s">
        <v>51</v>
      </c>
      <c r="C7" s="131">
        <v>385839</v>
      </c>
      <c r="D7" s="131">
        <v>245870</v>
      </c>
      <c r="E7" s="131">
        <v>245670</v>
      </c>
      <c r="F7" s="131">
        <v>0</v>
      </c>
      <c r="G7" s="131">
        <v>35740</v>
      </c>
      <c r="H7" s="131">
        <v>36703</v>
      </c>
      <c r="I7" s="131">
        <v>0</v>
      </c>
      <c r="J7" s="131">
        <v>0</v>
      </c>
      <c r="K7" s="131">
        <v>0</v>
      </c>
      <c r="L7" s="131">
        <v>66663</v>
      </c>
      <c r="M7" s="131">
        <v>86153</v>
      </c>
      <c r="N7" s="131">
        <v>45090</v>
      </c>
      <c r="O7" s="131">
        <v>3351</v>
      </c>
      <c r="P7" s="131">
        <v>0</v>
      </c>
      <c r="Q7" s="132">
        <v>483730</v>
      </c>
    </row>
    <row r="8" spans="2:17" ht="30.75" customHeight="1" x14ac:dyDescent="0.3">
      <c r="B8" s="4" t="s">
        <v>148</v>
      </c>
      <c r="C8" s="131">
        <v>30341047</v>
      </c>
      <c r="D8" s="131">
        <v>7293695</v>
      </c>
      <c r="E8" s="131">
        <v>7284087</v>
      </c>
      <c r="F8" s="131">
        <v>13715</v>
      </c>
      <c r="G8" s="131">
        <v>3211344</v>
      </c>
      <c r="H8" s="131">
        <v>518575</v>
      </c>
      <c r="I8" s="131">
        <v>1133328</v>
      </c>
      <c r="J8" s="131">
        <v>1681824</v>
      </c>
      <c r="K8" s="131">
        <v>0</v>
      </c>
      <c r="L8" s="131">
        <v>815277</v>
      </c>
      <c r="M8" s="131">
        <v>1490392</v>
      </c>
      <c r="N8" s="131">
        <v>1768985</v>
      </c>
      <c r="O8" s="131">
        <v>72546</v>
      </c>
      <c r="P8" s="131">
        <v>1184691</v>
      </c>
      <c r="Q8" s="132">
        <v>32511201</v>
      </c>
    </row>
    <row r="9" spans="2:17" ht="30.75" customHeight="1" x14ac:dyDescent="0.3">
      <c r="B9" s="4" t="s">
        <v>52</v>
      </c>
      <c r="C9" s="131">
        <v>536741</v>
      </c>
      <c r="D9" s="131">
        <v>4183</v>
      </c>
      <c r="E9" s="131">
        <v>4183</v>
      </c>
      <c r="F9" s="131">
        <v>0</v>
      </c>
      <c r="G9" s="131">
        <v>142603</v>
      </c>
      <c r="H9" s="131">
        <v>4722</v>
      </c>
      <c r="I9" s="131">
        <v>0</v>
      </c>
      <c r="J9" s="131">
        <v>0</v>
      </c>
      <c r="K9" s="131">
        <v>0</v>
      </c>
      <c r="L9" s="131">
        <v>0</v>
      </c>
      <c r="M9" s="131">
        <v>116840</v>
      </c>
      <c r="N9" s="131">
        <v>61496</v>
      </c>
      <c r="O9" s="131">
        <v>0</v>
      </c>
      <c r="P9" s="131">
        <v>0</v>
      </c>
      <c r="Q9" s="132">
        <v>480858</v>
      </c>
    </row>
    <row r="10" spans="2:17" ht="30.75" customHeight="1" x14ac:dyDescent="0.3">
      <c r="B10" s="4" t="s">
        <v>53</v>
      </c>
      <c r="C10" s="131">
        <v>987156</v>
      </c>
      <c r="D10" s="131">
        <v>836312</v>
      </c>
      <c r="E10" s="131">
        <v>821524</v>
      </c>
      <c r="F10" s="131">
        <v>0</v>
      </c>
      <c r="G10" s="131">
        <v>446276</v>
      </c>
      <c r="H10" s="131">
        <v>762526</v>
      </c>
      <c r="I10" s="131">
        <v>0</v>
      </c>
      <c r="J10" s="131">
        <v>0</v>
      </c>
      <c r="K10" s="131">
        <v>0</v>
      </c>
      <c r="L10" s="131">
        <v>66616</v>
      </c>
      <c r="M10" s="131">
        <v>153159</v>
      </c>
      <c r="N10" s="131">
        <v>180858</v>
      </c>
      <c r="O10" s="131">
        <v>0</v>
      </c>
      <c r="P10" s="131">
        <v>0</v>
      </c>
      <c r="Q10" s="132">
        <v>1007237</v>
      </c>
    </row>
    <row r="11" spans="2:17" ht="30.75" customHeight="1" x14ac:dyDescent="0.3">
      <c r="B11" s="4" t="s">
        <v>22</v>
      </c>
      <c r="C11" s="131">
        <v>375094</v>
      </c>
      <c r="D11" s="131">
        <v>141185</v>
      </c>
      <c r="E11" s="131">
        <v>134360</v>
      </c>
      <c r="F11" s="131">
        <v>0</v>
      </c>
      <c r="G11" s="131">
        <v>0</v>
      </c>
      <c r="H11" s="131">
        <v>216963</v>
      </c>
      <c r="I11" s="131">
        <v>0</v>
      </c>
      <c r="J11" s="131">
        <v>0</v>
      </c>
      <c r="K11" s="131">
        <v>0</v>
      </c>
      <c r="L11" s="131">
        <v>12977</v>
      </c>
      <c r="M11" s="131">
        <v>16869</v>
      </c>
      <c r="N11" s="131">
        <v>14683</v>
      </c>
      <c r="O11" s="131">
        <v>0</v>
      </c>
      <c r="P11" s="131">
        <v>0</v>
      </c>
      <c r="Q11" s="132">
        <v>277328</v>
      </c>
    </row>
    <row r="12" spans="2:17" ht="30.75" customHeight="1" x14ac:dyDescent="0.3">
      <c r="B12" s="4" t="s">
        <v>55</v>
      </c>
      <c r="C12" s="131">
        <v>799381</v>
      </c>
      <c r="D12" s="131">
        <v>1016277</v>
      </c>
      <c r="E12" s="131">
        <v>1016277</v>
      </c>
      <c r="F12" s="131">
        <v>0</v>
      </c>
      <c r="G12" s="131">
        <v>55116</v>
      </c>
      <c r="H12" s="131">
        <v>55116</v>
      </c>
      <c r="I12" s="131">
        <v>0</v>
      </c>
      <c r="J12" s="131">
        <v>0</v>
      </c>
      <c r="K12" s="131">
        <v>0</v>
      </c>
      <c r="L12" s="131">
        <v>19701</v>
      </c>
      <c r="M12" s="131">
        <v>478</v>
      </c>
      <c r="N12" s="131">
        <v>187717</v>
      </c>
      <c r="O12" s="131">
        <v>0</v>
      </c>
      <c r="P12" s="131">
        <v>0</v>
      </c>
      <c r="Q12" s="132">
        <v>1928079</v>
      </c>
    </row>
    <row r="13" spans="2:17" ht="30.75" customHeight="1" x14ac:dyDescent="0.3">
      <c r="B13" s="4" t="s">
        <v>263</v>
      </c>
      <c r="C13" s="131">
        <v>400514</v>
      </c>
      <c r="D13" s="131">
        <v>48460</v>
      </c>
      <c r="E13" s="131">
        <v>48460</v>
      </c>
      <c r="F13" s="131">
        <v>0</v>
      </c>
      <c r="G13" s="131">
        <v>15068</v>
      </c>
      <c r="H13" s="131">
        <v>110486</v>
      </c>
      <c r="I13" s="131">
        <v>2281</v>
      </c>
      <c r="J13" s="131">
        <v>0</v>
      </c>
      <c r="K13" s="131">
        <v>0</v>
      </c>
      <c r="L13" s="131">
        <v>6207</v>
      </c>
      <c r="M13" s="131">
        <v>6495</v>
      </c>
      <c r="N13" s="131">
        <v>67662</v>
      </c>
      <c r="O13" s="131">
        <v>0</v>
      </c>
      <c r="P13" s="131">
        <v>-9346</v>
      </c>
      <c r="Q13" s="132">
        <v>400514</v>
      </c>
    </row>
    <row r="14" spans="2:17" ht="30.75" customHeight="1" x14ac:dyDescent="0.3">
      <c r="B14" s="4" t="s">
        <v>56</v>
      </c>
      <c r="C14" s="131">
        <v>11615040</v>
      </c>
      <c r="D14" s="131">
        <v>2683549</v>
      </c>
      <c r="E14" s="131">
        <v>2649407</v>
      </c>
      <c r="F14" s="131">
        <v>0</v>
      </c>
      <c r="G14" s="131">
        <v>35191</v>
      </c>
      <c r="H14" s="131">
        <v>1239246</v>
      </c>
      <c r="I14" s="131">
        <v>219751</v>
      </c>
      <c r="J14" s="131">
        <v>0</v>
      </c>
      <c r="K14" s="131">
        <v>0</v>
      </c>
      <c r="L14" s="131">
        <v>476125</v>
      </c>
      <c r="M14" s="131">
        <v>593894</v>
      </c>
      <c r="N14" s="131">
        <v>1289728</v>
      </c>
      <c r="O14" s="131">
        <v>0</v>
      </c>
      <c r="P14" s="131">
        <v>96503</v>
      </c>
      <c r="Q14" s="132">
        <v>12928656</v>
      </c>
    </row>
    <row r="15" spans="2:17" ht="30.75" customHeight="1" x14ac:dyDescent="0.3">
      <c r="B15" s="4" t="s">
        <v>57</v>
      </c>
      <c r="C15" s="131">
        <v>10900615</v>
      </c>
      <c r="D15" s="131">
        <v>3022658</v>
      </c>
      <c r="E15" s="131">
        <v>3021801</v>
      </c>
      <c r="F15" s="131">
        <v>0</v>
      </c>
      <c r="G15" s="131">
        <v>2026287</v>
      </c>
      <c r="H15" s="131">
        <v>1547758</v>
      </c>
      <c r="I15" s="131">
        <v>504727</v>
      </c>
      <c r="J15" s="131">
        <v>0</v>
      </c>
      <c r="K15" s="131">
        <v>0</v>
      </c>
      <c r="L15" s="131">
        <v>500265</v>
      </c>
      <c r="M15" s="131">
        <v>347746</v>
      </c>
      <c r="N15" s="131">
        <v>913002</v>
      </c>
      <c r="O15" s="131">
        <v>6896</v>
      </c>
      <c r="P15" s="131">
        <v>280540</v>
      </c>
      <c r="Q15" s="132">
        <v>11647487</v>
      </c>
    </row>
    <row r="16" spans="2:17" ht="30.75" customHeight="1" x14ac:dyDescent="0.3">
      <c r="B16" s="4" t="s">
        <v>58</v>
      </c>
      <c r="C16" s="131">
        <v>12024419</v>
      </c>
      <c r="D16" s="131">
        <v>2458834</v>
      </c>
      <c r="E16" s="131">
        <v>2457500</v>
      </c>
      <c r="F16" s="131">
        <v>0</v>
      </c>
      <c r="G16" s="131">
        <v>704226</v>
      </c>
      <c r="H16" s="131">
        <v>693289</v>
      </c>
      <c r="I16" s="131">
        <v>0</v>
      </c>
      <c r="J16" s="131">
        <v>0</v>
      </c>
      <c r="K16" s="131">
        <v>0</v>
      </c>
      <c r="L16" s="131">
        <v>115721</v>
      </c>
      <c r="M16" s="131">
        <v>266413</v>
      </c>
      <c r="N16" s="131">
        <v>1324373</v>
      </c>
      <c r="O16" s="131">
        <v>0</v>
      </c>
      <c r="P16" s="131">
        <v>230250</v>
      </c>
      <c r="Q16" s="132">
        <v>14500619</v>
      </c>
    </row>
    <row r="17" spans="2:17" ht="30.75" customHeight="1" x14ac:dyDescent="0.3">
      <c r="B17" s="4" t="s">
        <v>131</v>
      </c>
      <c r="C17" s="131">
        <v>-18487</v>
      </c>
      <c r="D17" s="131">
        <v>31736</v>
      </c>
      <c r="E17" s="131">
        <v>31736</v>
      </c>
      <c r="F17" s="131">
        <v>0</v>
      </c>
      <c r="G17" s="131">
        <v>2114</v>
      </c>
      <c r="H17" s="131">
        <v>880</v>
      </c>
      <c r="I17" s="131">
        <v>1234</v>
      </c>
      <c r="J17" s="131">
        <v>0</v>
      </c>
      <c r="K17" s="131">
        <v>0</v>
      </c>
      <c r="L17" s="131">
        <v>3260</v>
      </c>
      <c r="M17" s="131">
        <v>10265</v>
      </c>
      <c r="N17" s="131">
        <v>4614</v>
      </c>
      <c r="O17" s="131">
        <v>0</v>
      </c>
      <c r="P17" s="131">
        <v>0</v>
      </c>
      <c r="Q17" s="132">
        <v>2224</v>
      </c>
    </row>
    <row r="18" spans="2:17" ht="30.75" customHeight="1" x14ac:dyDescent="0.3">
      <c r="B18" s="4" t="s">
        <v>253</v>
      </c>
      <c r="C18" s="131">
        <v>0</v>
      </c>
      <c r="D18" s="131">
        <v>0</v>
      </c>
      <c r="E18" s="131">
        <v>0</v>
      </c>
      <c r="F18" s="131">
        <v>0</v>
      </c>
      <c r="G18" s="131">
        <v>0</v>
      </c>
      <c r="H18" s="131">
        <v>0</v>
      </c>
      <c r="I18" s="131">
        <v>0</v>
      </c>
      <c r="J18" s="131">
        <v>0</v>
      </c>
      <c r="K18" s="131">
        <v>0</v>
      </c>
      <c r="L18" s="131">
        <v>0</v>
      </c>
      <c r="M18" s="131">
        <v>0</v>
      </c>
      <c r="N18" s="131">
        <v>0</v>
      </c>
      <c r="O18" s="131">
        <v>0</v>
      </c>
      <c r="P18" s="131">
        <v>0</v>
      </c>
      <c r="Q18" s="132">
        <v>0</v>
      </c>
    </row>
    <row r="19" spans="2:17" ht="30.75" customHeight="1" x14ac:dyDescent="0.3">
      <c r="B19" s="4" t="s">
        <v>136</v>
      </c>
      <c r="C19" s="131">
        <v>9750410</v>
      </c>
      <c r="D19" s="131">
        <v>905552</v>
      </c>
      <c r="E19" s="131">
        <v>903909</v>
      </c>
      <c r="F19" s="131">
        <v>0</v>
      </c>
      <c r="G19" s="131">
        <v>957380</v>
      </c>
      <c r="H19" s="131">
        <v>979275</v>
      </c>
      <c r="I19" s="131">
        <v>0</v>
      </c>
      <c r="J19" s="131">
        <v>0</v>
      </c>
      <c r="K19" s="131">
        <v>0</v>
      </c>
      <c r="L19" s="131">
        <v>84276</v>
      </c>
      <c r="M19" s="131">
        <v>144347</v>
      </c>
      <c r="N19" s="131">
        <v>657449</v>
      </c>
      <c r="O19" s="131">
        <v>0</v>
      </c>
      <c r="P19" s="131">
        <v>0</v>
      </c>
      <c r="Q19" s="132">
        <v>10103870</v>
      </c>
    </row>
    <row r="20" spans="2:17" ht="30.75" customHeight="1" x14ac:dyDescent="0.3">
      <c r="B20" s="4" t="s">
        <v>35</v>
      </c>
      <c r="C20" s="131">
        <v>3983664</v>
      </c>
      <c r="D20" s="131">
        <v>1305343</v>
      </c>
      <c r="E20" s="131">
        <v>1305343</v>
      </c>
      <c r="F20" s="131">
        <v>0</v>
      </c>
      <c r="G20" s="131">
        <v>559112</v>
      </c>
      <c r="H20" s="131">
        <v>492309</v>
      </c>
      <c r="I20" s="131">
        <v>66469</v>
      </c>
      <c r="J20" s="131">
        <v>0</v>
      </c>
      <c r="K20" s="131">
        <v>0</v>
      </c>
      <c r="L20" s="131">
        <v>185476</v>
      </c>
      <c r="M20" s="131">
        <v>455938</v>
      </c>
      <c r="N20" s="131">
        <v>166780</v>
      </c>
      <c r="O20" s="131">
        <v>0</v>
      </c>
      <c r="P20" s="131">
        <v>0</v>
      </c>
      <c r="Q20" s="132">
        <v>4255595</v>
      </c>
    </row>
    <row r="21" spans="2:17" ht="30.75" customHeight="1" x14ac:dyDescent="0.3">
      <c r="B21" s="118" t="s">
        <v>191</v>
      </c>
      <c r="C21" s="131">
        <v>832713</v>
      </c>
      <c r="D21" s="131">
        <v>43076</v>
      </c>
      <c r="E21" s="131">
        <v>43022</v>
      </c>
      <c r="F21" s="131">
        <v>0</v>
      </c>
      <c r="G21" s="131">
        <v>50326</v>
      </c>
      <c r="H21" s="131">
        <v>51070</v>
      </c>
      <c r="I21" s="131">
        <v>16173</v>
      </c>
      <c r="J21" s="131">
        <v>0</v>
      </c>
      <c r="K21" s="131">
        <v>0</v>
      </c>
      <c r="L21" s="131">
        <v>-1886</v>
      </c>
      <c r="M21" s="131">
        <v>54392</v>
      </c>
      <c r="N21" s="131">
        <v>25660</v>
      </c>
      <c r="O21" s="131">
        <v>0</v>
      </c>
      <c r="P21" s="131">
        <v>0</v>
      </c>
      <c r="Q21" s="132">
        <v>781647</v>
      </c>
    </row>
    <row r="22" spans="2:17" ht="30.75" customHeight="1" x14ac:dyDescent="0.3">
      <c r="B22" s="4" t="s">
        <v>59</v>
      </c>
      <c r="C22" s="131">
        <v>4908303</v>
      </c>
      <c r="D22" s="131">
        <v>830264</v>
      </c>
      <c r="E22" s="131">
        <v>764060</v>
      </c>
      <c r="F22" s="131">
        <v>287869</v>
      </c>
      <c r="G22" s="131">
        <v>594795</v>
      </c>
      <c r="H22" s="131">
        <v>461677</v>
      </c>
      <c r="I22" s="131">
        <v>317778</v>
      </c>
      <c r="J22" s="131">
        <v>0</v>
      </c>
      <c r="K22" s="131">
        <v>0</v>
      </c>
      <c r="L22" s="131">
        <v>179197</v>
      </c>
      <c r="M22" s="131">
        <v>343807</v>
      </c>
      <c r="N22" s="131">
        <v>447446</v>
      </c>
      <c r="O22" s="131">
        <v>15338</v>
      </c>
      <c r="P22" s="131">
        <v>45560</v>
      </c>
      <c r="Q22" s="132">
        <v>5044321</v>
      </c>
    </row>
    <row r="23" spans="2:17" ht="30.75" customHeight="1" x14ac:dyDescent="0.3">
      <c r="B23" s="4" t="s">
        <v>60</v>
      </c>
      <c r="C23" s="131">
        <v>414837</v>
      </c>
      <c r="D23" s="131">
        <v>831704</v>
      </c>
      <c r="E23" s="131">
        <v>830299</v>
      </c>
      <c r="F23" s="131">
        <v>0</v>
      </c>
      <c r="G23" s="131">
        <v>409734</v>
      </c>
      <c r="H23" s="131">
        <v>409734</v>
      </c>
      <c r="I23" s="131">
        <v>0</v>
      </c>
      <c r="J23" s="131">
        <v>0</v>
      </c>
      <c r="K23" s="131">
        <v>0</v>
      </c>
      <c r="L23" s="131">
        <v>166317</v>
      </c>
      <c r="M23" s="131">
        <v>250800</v>
      </c>
      <c r="N23" s="131">
        <v>14788</v>
      </c>
      <c r="O23" s="131">
        <v>0</v>
      </c>
      <c r="P23" s="131">
        <v>0</v>
      </c>
      <c r="Q23" s="132">
        <v>433074</v>
      </c>
    </row>
    <row r="24" spans="2:17" ht="30.75" customHeight="1" x14ac:dyDescent="0.3">
      <c r="B24" s="4" t="s">
        <v>134</v>
      </c>
      <c r="C24" s="131">
        <v>401867</v>
      </c>
      <c r="D24" s="131">
        <v>274379</v>
      </c>
      <c r="E24" s="131">
        <v>271253</v>
      </c>
      <c r="F24" s="131">
        <v>3954</v>
      </c>
      <c r="G24" s="131">
        <v>92031</v>
      </c>
      <c r="H24" s="131">
        <v>86852</v>
      </c>
      <c r="I24" s="131">
        <v>8321</v>
      </c>
      <c r="J24" s="131">
        <v>387</v>
      </c>
      <c r="K24" s="131">
        <v>0</v>
      </c>
      <c r="L24" s="131">
        <v>55369</v>
      </c>
      <c r="M24" s="131">
        <v>117872</v>
      </c>
      <c r="N24" s="131">
        <v>31087</v>
      </c>
      <c r="O24" s="131">
        <v>1626</v>
      </c>
      <c r="P24" s="131">
        <v>0</v>
      </c>
      <c r="Q24" s="132">
        <v>437734</v>
      </c>
    </row>
    <row r="25" spans="2:17" ht="30.75" customHeight="1" x14ac:dyDescent="0.3">
      <c r="B25" s="4" t="s">
        <v>135</v>
      </c>
      <c r="C25" s="131">
        <v>0</v>
      </c>
      <c r="D25" s="131">
        <v>0</v>
      </c>
      <c r="E25" s="131">
        <v>0</v>
      </c>
      <c r="F25" s="131">
        <v>0</v>
      </c>
      <c r="G25" s="131">
        <v>0</v>
      </c>
      <c r="H25" s="131">
        <v>0</v>
      </c>
      <c r="I25" s="131">
        <v>0</v>
      </c>
      <c r="J25" s="131">
        <v>0</v>
      </c>
      <c r="K25" s="131">
        <v>0</v>
      </c>
      <c r="L25" s="131">
        <v>0</v>
      </c>
      <c r="M25" s="131">
        <v>0</v>
      </c>
      <c r="N25" s="131">
        <v>0</v>
      </c>
      <c r="O25" s="131">
        <v>0</v>
      </c>
      <c r="P25" s="131">
        <v>0</v>
      </c>
      <c r="Q25" s="132">
        <v>0</v>
      </c>
    </row>
    <row r="26" spans="2:17" ht="30.75" customHeight="1" x14ac:dyDescent="0.3">
      <c r="B26" s="4" t="s">
        <v>149</v>
      </c>
      <c r="C26" s="131">
        <v>5135569</v>
      </c>
      <c r="D26" s="131">
        <v>1918270</v>
      </c>
      <c r="E26" s="131">
        <v>1883793</v>
      </c>
      <c r="F26" s="131">
        <v>0</v>
      </c>
      <c r="G26" s="131">
        <v>435255</v>
      </c>
      <c r="H26" s="131">
        <v>449180</v>
      </c>
      <c r="I26" s="131">
        <v>0</v>
      </c>
      <c r="J26" s="131">
        <v>0</v>
      </c>
      <c r="K26" s="131">
        <v>0</v>
      </c>
      <c r="L26" s="131">
        <v>296083</v>
      </c>
      <c r="M26" s="131">
        <v>538945</v>
      </c>
      <c r="N26" s="131">
        <v>412659</v>
      </c>
      <c r="O26" s="131">
        <v>0</v>
      </c>
      <c r="P26" s="131">
        <v>626023</v>
      </c>
      <c r="Q26" s="132">
        <v>5521791</v>
      </c>
    </row>
    <row r="27" spans="2:17" ht="30.75" customHeight="1" x14ac:dyDescent="0.3">
      <c r="B27" s="4" t="s">
        <v>61</v>
      </c>
      <c r="C27" s="131">
        <v>21566</v>
      </c>
      <c r="D27" s="131">
        <v>12565</v>
      </c>
      <c r="E27" s="131">
        <v>12565</v>
      </c>
      <c r="F27" s="131">
        <v>0</v>
      </c>
      <c r="G27" s="131">
        <v>9348</v>
      </c>
      <c r="H27" s="131">
        <v>7411</v>
      </c>
      <c r="I27" s="131">
        <v>0</v>
      </c>
      <c r="J27" s="131">
        <v>0</v>
      </c>
      <c r="K27" s="131">
        <v>0</v>
      </c>
      <c r="L27" s="131">
        <v>1787</v>
      </c>
      <c r="M27" s="131">
        <v>2176</v>
      </c>
      <c r="N27" s="131">
        <v>1427</v>
      </c>
      <c r="O27" s="131">
        <v>0</v>
      </c>
      <c r="P27" s="131">
        <v>0</v>
      </c>
      <c r="Q27" s="132">
        <v>24183</v>
      </c>
    </row>
    <row r="28" spans="2:17" ht="30.75" customHeight="1" x14ac:dyDescent="0.3">
      <c r="B28" s="4" t="s">
        <v>62</v>
      </c>
      <c r="C28" s="131">
        <v>78408</v>
      </c>
      <c r="D28" s="131">
        <v>20016</v>
      </c>
      <c r="E28" s="131">
        <v>19937</v>
      </c>
      <c r="F28" s="131">
        <v>0</v>
      </c>
      <c r="G28" s="131">
        <v>0</v>
      </c>
      <c r="H28" s="131">
        <v>8276</v>
      </c>
      <c r="I28" s="131">
        <v>0</v>
      </c>
      <c r="J28" s="131">
        <v>0</v>
      </c>
      <c r="K28" s="131">
        <v>0</v>
      </c>
      <c r="L28" s="131">
        <v>1978</v>
      </c>
      <c r="M28" s="131">
        <v>7796</v>
      </c>
      <c r="N28" s="131">
        <v>3477</v>
      </c>
      <c r="O28" s="131">
        <v>0</v>
      </c>
      <c r="P28" s="131">
        <v>5363</v>
      </c>
      <c r="Q28" s="132">
        <v>78409</v>
      </c>
    </row>
    <row r="29" spans="2:17" ht="30.75" customHeight="1" x14ac:dyDescent="0.3">
      <c r="B29" s="4" t="s">
        <v>63</v>
      </c>
      <c r="C29" s="131">
        <v>1580055</v>
      </c>
      <c r="D29" s="131">
        <v>350732</v>
      </c>
      <c r="E29" s="131">
        <v>350732</v>
      </c>
      <c r="F29" s="131">
        <v>0</v>
      </c>
      <c r="G29" s="131">
        <v>231725</v>
      </c>
      <c r="H29" s="131">
        <v>78446</v>
      </c>
      <c r="I29" s="131">
        <v>158337</v>
      </c>
      <c r="J29" s="131">
        <v>0</v>
      </c>
      <c r="K29" s="131">
        <v>0</v>
      </c>
      <c r="L29" s="131">
        <v>0</v>
      </c>
      <c r="M29" s="131">
        <v>334933</v>
      </c>
      <c r="N29" s="131">
        <v>316495</v>
      </c>
      <c r="O29" s="131">
        <v>0</v>
      </c>
      <c r="P29" s="131">
        <v>0</v>
      </c>
      <c r="Q29" s="132">
        <v>1675566</v>
      </c>
    </row>
    <row r="30" spans="2:17" ht="30.75" customHeight="1" x14ac:dyDescent="0.3">
      <c r="B30" s="56" t="s">
        <v>45</v>
      </c>
      <c r="C30" s="134">
        <f t="shared" ref="C30:Q30" si="0">SUM(C6:C29)</f>
        <v>95454751</v>
      </c>
      <c r="D30" s="134">
        <f t="shared" si="0"/>
        <v>25585870</v>
      </c>
      <c r="E30" s="134">
        <f t="shared" si="0"/>
        <v>25411128</v>
      </c>
      <c r="F30" s="134">
        <f t="shared" si="0"/>
        <v>305538</v>
      </c>
      <c r="G30" s="134">
        <f t="shared" si="0"/>
        <v>10194171</v>
      </c>
      <c r="H30" s="134">
        <f t="shared" si="0"/>
        <v>9412350</v>
      </c>
      <c r="I30" s="134">
        <f t="shared" si="0"/>
        <v>2428399</v>
      </c>
      <c r="J30" s="134">
        <f t="shared" si="0"/>
        <v>1682211</v>
      </c>
      <c r="K30" s="134">
        <f t="shared" si="0"/>
        <v>0</v>
      </c>
      <c r="L30" s="134">
        <f t="shared" si="0"/>
        <v>3174257</v>
      </c>
      <c r="M30" s="134">
        <f t="shared" si="0"/>
        <v>5481604</v>
      </c>
      <c r="N30" s="134">
        <f t="shared" si="0"/>
        <v>8205729</v>
      </c>
      <c r="O30" s="134">
        <f t="shared" si="0"/>
        <v>99757</v>
      </c>
      <c r="P30" s="134">
        <f t="shared" si="0"/>
        <v>2459584</v>
      </c>
      <c r="Q30" s="134">
        <f t="shared" si="0"/>
        <v>104638988</v>
      </c>
    </row>
    <row r="31" spans="2:17" ht="30.75" customHeight="1" x14ac:dyDescent="0.3">
      <c r="B31" s="285" t="s">
        <v>46</v>
      </c>
      <c r="C31" s="286"/>
      <c r="D31" s="286"/>
      <c r="E31" s="286"/>
      <c r="F31" s="286"/>
      <c r="G31" s="286"/>
      <c r="H31" s="286"/>
      <c r="I31" s="286"/>
      <c r="J31" s="286"/>
      <c r="K31" s="286"/>
      <c r="L31" s="286"/>
      <c r="M31" s="286"/>
      <c r="N31" s="286"/>
      <c r="O31" s="286"/>
      <c r="P31" s="286"/>
      <c r="Q31" s="287"/>
    </row>
    <row r="32" spans="2:17" ht="30.75" customHeight="1" x14ac:dyDescent="0.3">
      <c r="B32" s="4" t="s">
        <v>47</v>
      </c>
      <c r="C32" s="131">
        <v>0</v>
      </c>
      <c r="D32" s="131">
        <v>5507</v>
      </c>
      <c r="E32" s="131">
        <v>4525</v>
      </c>
      <c r="F32" s="131">
        <v>0</v>
      </c>
      <c r="G32" s="131">
        <v>561</v>
      </c>
      <c r="H32" s="131">
        <v>561</v>
      </c>
      <c r="I32" s="131">
        <v>0</v>
      </c>
      <c r="J32" s="131">
        <v>0</v>
      </c>
      <c r="K32" s="131">
        <v>0</v>
      </c>
      <c r="L32" s="131">
        <v>1388</v>
      </c>
      <c r="M32" s="131">
        <v>435</v>
      </c>
      <c r="N32" s="131">
        <v>4082</v>
      </c>
      <c r="O32" s="131">
        <v>0</v>
      </c>
      <c r="P32" s="131">
        <v>0</v>
      </c>
      <c r="Q32" s="132">
        <v>6223</v>
      </c>
    </row>
    <row r="33" spans="2:17" ht="30.75" customHeight="1" x14ac:dyDescent="0.3">
      <c r="B33" s="4" t="s">
        <v>78</v>
      </c>
      <c r="C33" s="131">
        <v>0</v>
      </c>
      <c r="D33" s="131">
        <v>47959</v>
      </c>
      <c r="E33" s="131">
        <v>47959</v>
      </c>
      <c r="F33" s="131">
        <v>-3769</v>
      </c>
      <c r="G33" s="131">
        <v>10695</v>
      </c>
      <c r="H33" s="131">
        <v>0</v>
      </c>
      <c r="I33" s="131">
        <v>0</v>
      </c>
      <c r="J33" s="131">
        <v>0</v>
      </c>
      <c r="K33" s="131">
        <v>0</v>
      </c>
      <c r="L33" s="131">
        <v>7555</v>
      </c>
      <c r="M33" s="131">
        <v>7344</v>
      </c>
      <c r="N33" s="131">
        <v>0</v>
      </c>
      <c r="O33" s="131">
        <v>0</v>
      </c>
      <c r="P33" s="131">
        <v>0</v>
      </c>
      <c r="Q33" s="132">
        <v>29291</v>
      </c>
    </row>
    <row r="34" spans="2:17" ht="30.75" customHeight="1" x14ac:dyDescent="0.3">
      <c r="B34" s="4" t="s">
        <v>48</v>
      </c>
      <c r="C34" s="131">
        <v>1498801</v>
      </c>
      <c r="D34" s="131">
        <v>39429</v>
      </c>
      <c r="E34" s="131">
        <v>39429</v>
      </c>
      <c r="F34" s="131">
        <v>0</v>
      </c>
      <c r="G34" s="131">
        <v>13601</v>
      </c>
      <c r="H34" s="131">
        <v>13601</v>
      </c>
      <c r="I34" s="131">
        <v>0</v>
      </c>
      <c r="J34" s="131">
        <v>0</v>
      </c>
      <c r="K34" s="131">
        <v>0</v>
      </c>
      <c r="L34" s="131">
        <v>12452</v>
      </c>
      <c r="M34" s="131">
        <v>14168</v>
      </c>
      <c r="N34" s="131">
        <v>74286</v>
      </c>
      <c r="O34" s="131">
        <v>0</v>
      </c>
      <c r="P34" s="131">
        <v>0</v>
      </c>
      <c r="Q34" s="132">
        <v>1572295</v>
      </c>
    </row>
    <row r="35" spans="2:17" ht="30.75" customHeight="1" x14ac:dyDescent="0.3">
      <c r="B35" s="56" t="s">
        <v>45</v>
      </c>
      <c r="C35" s="134">
        <f>SUM(C32:C34)</f>
        <v>1498801</v>
      </c>
      <c r="D35" s="134">
        <f t="shared" ref="D35:Q35" si="1">SUM(D32:D34)</f>
        <v>92895</v>
      </c>
      <c r="E35" s="134">
        <f t="shared" si="1"/>
        <v>91913</v>
      </c>
      <c r="F35" s="134">
        <f t="shared" si="1"/>
        <v>-3769</v>
      </c>
      <c r="G35" s="134">
        <f t="shared" si="1"/>
        <v>24857</v>
      </c>
      <c r="H35" s="134">
        <f t="shared" si="1"/>
        <v>14162</v>
      </c>
      <c r="I35" s="134">
        <f t="shared" si="1"/>
        <v>0</v>
      </c>
      <c r="J35" s="134">
        <f t="shared" si="1"/>
        <v>0</v>
      </c>
      <c r="K35" s="134">
        <f t="shared" si="1"/>
        <v>0</v>
      </c>
      <c r="L35" s="134">
        <f t="shared" si="1"/>
        <v>21395</v>
      </c>
      <c r="M35" s="134">
        <f t="shared" si="1"/>
        <v>21947</v>
      </c>
      <c r="N35" s="134">
        <f t="shared" si="1"/>
        <v>78368</v>
      </c>
      <c r="O35" s="134">
        <f t="shared" si="1"/>
        <v>0</v>
      </c>
      <c r="P35" s="134">
        <f t="shared" si="1"/>
        <v>0</v>
      </c>
      <c r="Q35" s="134">
        <f t="shared" si="1"/>
        <v>1607809</v>
      </c>
    </row>
    <row r="36" spans="2:17" ht="21.75" customHeight="1" x14ac:dyDescent="0.3">
      <c r="B36" s="284" t="s">
        <v>50</v>
      </c>
      <c r="C36" s="284"/>
      <c r="D36" s="284"/>
      <c r="E36" s="284"/>
      <c r="F36" s="284"/>
      <c r="G36" s="284"/>
      <c r="H36" s="284"/>
      <c r="I36" s="284"/>
      <c r="J36" s="284"/>
      <c r="K36" s="284"/>
      <c r="L36" s="284"/>
      <c r="M36" s="284"/>
      <c r="N36" s="284"/>
      <c r="O36" s="284"/>
      <c r="P36" s="284"/>
      <c r="Q36" s="284"/>
    </row>
    <row r="37" spans="2:17" ht="21.75" hidden="1" customHeight="1" x14ac:dyDescent="0.3">
      <c r="C37" s="14">
        <f>C35+C30</f>
        <v>96953552</v>
      </c>
      <c r="D37" s="14">
        <f t="shared" ref="D37:Q37" si="2">D35+D30</f>
        <v>25678765</v>
      </c>
      <c r="E37" s="14">
        <f t="shared" si="2"/>
        <v>25503041</v>
      </c>
      <c r="F37" s="14">
        <f t="shared" si="2"/>
        <v>301769</v>
      </c>
      <c r="G37" s="14">
        <f t="shared" si="2"/>
        <v>10219028</v>
      </c>
      <c r="H37" s="14">
        <f t="shared" si="2"/>
        <v>9426512</v>
      </c>
      <c r="I37" s="14">
        <f t="shared" si="2"/>
        <v>2428399</v>
      </c>
      <c r="J37" s="14">
        <f t="shared" si="2"/>
        <v>1682211</v>
      </c>
      <c r="K37" s="14">
        <f t="shared" si="2"/>
        <v>0</v>
      </c>
      <c r="L37" s="14">
        <f t="shared" si="2"/>
        <v>3195652</v>
      </c>
      <c r="M37" s="14">
        <f t="shared" si="2"/>
        <v>5503551</v>
      </c>
      <c r="N37" s="14">
        <f t="shared" si="2"/>
        <v>8284097</v>
      </c>
      <c r="O37" s="14">
        <f t="shared" si="2"/>
        <v>99757</v>
      </c>
      <c r="P37" s="14">
        <f t="shared" si="2"/>
        <v>2459584</v>
      </c>
      <c r="Q37" s="14">
        <f t="shared" si="2"/>
        <v>106246797</v>
      </c>
    </row>
    <row r="38" spans="2:17" ht="21.75" customHeight="1" x14ac:dyDescent="0.35">
      <c r="D38" s="89"/>
      <c r="Q38" s="144"/>
    </row>
    <row r="39" spans="2:17" ht="21.75" customHeight="1" x14ac:dyDescent="0.3">
      <c r="Q39" s="16"/>
    </row>
  </sheetData>
  <sheetProtection algorithmName="SHA-512" hashValue="Qrtb1fn5KwZMcQmm2ofUVQvi8Ytu5uvK/Xo3O5UXQDaAadYqFZkD78Lzyg/mhjZv09xy0TpMyQ0hn0UAhqxoFw==" saltValue="kag382mhv1yqfw8lqgOz8g==" spinCount="100000" sheet="1" objects="1" scenarios="1"/>
  <mergeCells count="4">
    <mergeCell ref="B31:Q31"/>
    <mergeCell ref="B3:Q3"/>
    <mergeCell ref="B36:Q36"/>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2"/>
  <sheetViews>
    <sheetView showGridLines="0" zoomScale="80" zoomScaleNormal="80" workbookViewId="0">
      <selection activeCell="I41" sqref="I41"/>
    </sheetView>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288" t="s">
        <v>271</v>
      </c>
      <c r="C3" s="288"/>
      <c r="D3" s="288"/>
      <c r="E3" s="288"/>
      <c r="F3" s="288"/>
      <c r="G3" s="288"/>
      <c r="H3" s="288"/>
      <c r="I3" s="288"/>
      <c r="J3" s="288"/>
      <c r="K3" s="288"/>
      <c r="L3" s="288"/>
      <c r="M3" s="288"/>
      <c r="N3" s="288"/>
      <c r="O3" s="288"/>
      <c r="P3" s="288"/>
      <c r="Q3" s="288"/>
    </row>
    <row r="4" spans="2:17" s="13" customFormat="1" ht="36.75" customHeight="1"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31.5" customHeight="1" x14ac:dyDescent="0.3">
      <c r="B5" s="285" t="s">
        <v>16</v>
      </c>
      <c r="C5" s="286"/>
      <c r="D5" s="286"/>
      <c r="E5" s="286"/>
      <c r="F5" s="286"/>
      <c r="G5" s="286"/>
      <c r="H5" s="286"/>
      <c r="I5" s="286"/>
      <c r="J5" s="286"/>
      <c r="K5" s="286"/>
      <c r="L5" s="286"/>
      <c r="M5" s="286"/>
      <c r="N5" s="286"/>
      <c r="O5" s="286"/>
      <c r="P5" s="286"/>
      <c r="Q5" s="287"/>
    </row>
    <row r="6" spans="2:17" ht="31.5" customHeight="1" x14ac:dyDescent="0.3">
      <c r="B6" s="7" t="s">
        <v>256</v>
      </c>
      <c r="C6" s="131">
        <v>0</v>
      </c>
      <c r="D6" s="131">
        <v>0</v>
      </c>
      <c r="E6" s="131">
        <v>0</v>
      </c>
      <c r="F6" s="131">
        <v>0</v>
      </c>
      <c r="G6" s="131">
        <v>0</v>
      </c>
      <c r="H6" s="131">
        <v>0</v>
      </c>
      <c r="I6" s="131">
        <v>0</v>
      </c>
      <c r="J6" s="131">
        <v>0</v>
      </c>
      <c r="K6" s="131">
        <v>0</v>
      </c>
      <c r="L6" s="131">
        <v>0</v>
      </c>
      <c r="M6" s="131">
        <v>0</v>
      </c>
      <c r="N6" s="131">
        <v>0</v>
      </c>
      <c r="O6" s="131">
        <v>0</v>
      </c>
      <c r="P6" s="131">
        <v>0</v>
      </c>
      <c r="Q6" s="132">
        <v>0</v>
      </c>
    </row>
    <row r="7" spans="2:17" ht="31.5" customHeight="1" x14ac:dyDescent="0.3">
      <c r="B7" s="4" t="s">
        <v>51</v>
      </c>
      <c r="C7" s="131">
        <v>551363</v>
      </c>
      <c r="D7" s="131">
        <v>265563</v>
      </c>
      <c r="E7" s="131">
        <v>265563</v>
      </c>
      <c r="F7" s="131">
        <v>0</v>
      </c>
      <c r="G7" s="131">
        <v>62234</v>
      </c>
      <c r="H7" s="131">
        <v>0</v>
      </c>
      <c r="I7" s="131">
        <v>0</v>
      </c>
      <c r="J7" s="131">
        <v>0</v>
      </c>
      <c r="K7" s="131">
        <v>62234</v>
      </c>
      <c r="L7" s="131">
        <v>0</v>
      </c>
      <c r="M7" s="131">
        <v>3647</v>
      </c>
      <c r="N7" s="131">
        <v>27372</v>
      </c>
      <c r="O7" s="131">
        <v>2111</v>
      </c>
      <c r="P7" s="131">
        <v>0</v>
      </c>
      <c r="Q7" s="132">
        <v>776305</v>
      </c>
    </row>
    <row r="8" spans="2:17" ht="31.5" customHeight="1" x14ac:dyDescent="0.3">
      <c r="B8" s="4" t="s">
        <v>148</v>
      </c>
      <c r="C8" s="131">
        <v>8111701</v>
      </c>
      <c r="D8" s="131">
        <v>473424</v>
      </c>
      <c r="E8" s="131">
        <v>473424</v>
      </c>
      <c r="F8" s="131">
        <v>0</v>
      </c>
      <c r="G8" s="131">
        <v>924539</v>
      </c>
      <c r="H8" s="131">
        <v>0</v>
      </c>
      <c r="I8" s="131">
        <v>0</v>
      </c>
      <c r="J8" s="131">
        <v>0</v>
      </c>
      <c r="K8" s="131">
        <v>892586</v>
      </c>
      <c r="L8" s="131">
        <v>9596</v>
      </c>
      <c r="M8" s="131">
        <v>12917</v>
      </c>
      <c r="N8" s="131">
        <v>1043689</v>
      </c>
      <c r="O8" s="131">
        <v>15984</v>
      </c>
      <c r="P8" s="131">
        <v>363341</v>
      </c>
      <c r="Q8" s="132">
        <v>8334389</v>
      </c>
    </row>
    <row r="9" spans="2:17" ht="31.5" customHeight="1" x14ac:dyDescent="0.3">
      <c r="B9" s="4" t="s">
        <v>52</v>
      </c>
      <c r="C9" s="131">
        <v>0</v>
      </c>
      <c r="D9" s="131">
        <v>110681</v>
      </c>
      <c r="E9" s="131">
        <v>110681</v>
      </c>
      <c r="F9" s="131">
        <v>0</v>
      </c>
      <c r="G9" s="131">
        <v>0</v>
      </c>
      <c r="H9" s="131">
        <v>3969</v>
      </c>
      <c r="I9" s="131">
        <v>0</v>
      </c>
      <c r="J9" s="131">
        <v>0</v>
      </c>
      <c r="K9" s="131">
        <v>88135</v>
      </c>
      <c r="L9" s="131">
        <v>0</v>
      </c>
      <c r="M9" s="131">
        <v>0</v>
      </c>
      <c r="N9" s="131">
        <v>0</v>
      </c>
      <c r="O9" s="131">
        <v>0</v>
      </c>
      <c r="P9" s="131">
        <v>0</v>
      </c>
      <c r="Q9" s="132">
        <v>18577</v>
      </c>
    </row>
    <row r="10" spans="2:17" ht="31.5" customHeight="1" x14ac:dyDescent="0.3">
      <c r="B10" s="4" t="s">
        <v>53</v>
      </c>
      <c r="C10" s="131">
        <v>-371430</v>
      </c>
      <c r="D10" s="131">
        <v>43051</v>
      </c>
      <c r="E10" s="131">
        <v>43051</v>
      </c>
      <c r="F10" s="131">
        <v>0</v>
      </c>
      <c r="G10" s="131">
        <v>179242</v>
      </c>
      <c r="H10" s="131">
        <v>191532</v>
      </c>
      <c r="I10" s="131">
        <v>0</v>
      </c>
      <c r="J10" s="131">
        <v>0</v>
      </c>
      <c r="K10" s="131">
        <v>0</v>
      </c>
      <c r="L10" s="131">
        <v>652</v>
      </c>
      <c r="M10" s="131">
        <v>14733</v>
      </c>
      <c r="N10" s="131">
        <v>151716</v>
      </c>
      <c r="O10" s="131">
        <v>0</v>
      </c>
      <c r="P10" s="131">
        <v>0</v>
      </c>
      <c r="Q10" s="132">
        <v>-383582</v>
      </c>
    </row>
    <row r="11" spans="2:17" ht="31.5" customHeight="1" x14ac:dyDescent="0.3">
      <c r="B11" s="4" t="s">
        <v>22</v>
      </c>
      <c r="C11" s="131">
        <v>0</v>
      </c>
      <c r="D11" s="131">
        <v>0</v>
      </c>
      <c r="E11" s="131">
        <v>0</v>
      </c>
      <c r="F11" s="131">
        <v>0</v>
      </c>
      <c r="G11" s="131">
        <v>0</v>
      </c>
      <c r="H11" s="131">
        <v>0</v>
      </c>
      <c r="I11" s="131">
        <v>0</v>
      </c>
      <c r="J11" s="131">
        <v>0</v>
      </c>
      <c r="K11" s="131">
        <v>0</v>
      </c>
      <c r="L11" s="131">
        <v>0</v>
      </c>
      <c r="M11" s="131">
        <v>0</v>
      </c>
      <c r="N11" s="131">
        <v>0</v>
      </c>
      <c r="O11" s="131">
        <v>0</v>
      </c>
      <c r="P11" s="131">
        <v>0</v>
      </c>
      <c r="Q11" s="132">
        <v>0</v>
      </c>
    </row>
    <row r="12" spans="2:17" ht="31.5" customHeight="1" x14ac:dyDescent="0.3">
      <c r="B12" s="4" t="s">
        <v>55</v>
      </c>
      <c r="C12" s="131">
        <v>0</v>
      </c>
      <c r="D12" s="131">
        <v>0</v>
      </c>
      <c r="E12" s="131">
        <v>0</v>
      </c>
      <c r="F12" s="131">
        <v>0</v>
      </c>
      <c r="G12" s="131">
        <v>0</v>
      </c>
      <c r="H12" s="131">
        <v>0</v>
      </c>
      <c r="I12" s="131">
        <v>0</v>
      </c>
      <c r="J12" s="131">
        <v>0</v>
      </c>
      <c r="K12" s="131">
        <v>0</v>
      </c>
      <c r="L12" s="131">
        <v>0</v>
      </c>
      <c r="M12" s="131">
        <v>0</v>
      </c>
      <c r="N12" s="131">
        <v>0</v>
      </c>
      <c r="O12" s="131">
        <v>0</v>
      </c>
      <c r="P12" s="131">
        <v>0</v>
      </c>
      <c r="Q12" s="132">
        <v>0</v>
      </c>
    </row>
    <row r="13" spans="2:17" ht="31.5" customHeight="1" x14ac:dyDescent="0.3">
      <c r="B13" s="4" t="s">
        <v>263</v>
      </c>
      <c r="C13" s="131">
        <v>0</v>
      </c>
      <c r="D13" s="131">
        <v>0</v>
      </c>
      <c r="E13" s="131">
        <v>0</v>
      </c>
      <c r="F13" s="131">
        <v>0</v>
      </c>
      <c r="G13" s="131">
        <v>0</v>
      </c>
      <c r="H13" s="131">
        <v>0</v>
      </c>
      <c r="I13" s="131">
        <v>0</v>
      </c>
      <c r="J13" s="131">
        <v>0</v>
      </c>
      <c r="K13" s="131">
        <v>0</v>
      </c>
      <c r="L13" s="131">
        <v>0</v>
      </c>
      <c r="M13" s="131">
        <v>0</v>
      </c>
      <c r="N13" s="131">
        <v>0</v>
      </c>
      <c r="O13" s="131">
        <v>0</v>
      </c>
      <c r="P13" s="131">
        <v>0</v>
      </c>
      <c r="Q13" s="132">
        <v>0</v>
      </c>
    </row>
    <row r="14" spans="2:17" ht="31.5" customHeight="1" x14ac:dyDescent="0.3">
      <c r="B14" s="4" t="s">
        <v>56</v>
      </c>
      <c r="C14" s="131">
        <v>12066020</v>
      </c>
      <c r="D14" s="131">
        <v>2381535</v>
      </c>
      <c r="E14" s="131">
        <v>2381535</v>
      </c>
      <c r="F14" s="131">
        <v>0</v>
      </c>
      <c r="G14" s="131">
        <v>-246</v>
      </c>
      <c r="H14" s="131">
        <v>-246</v>
      </c>
      <c r="I14" s="131">
        <v>0</v>
      </c>
      <c r="J14" s="131">
        <v>0</v>
      </c>
      <c r="K14" s="131">
        <v>1126396</v>
      </c>
      <c r="L14" s="131">
        <v>43964</v>
      </c>
      <c r="M14" s="131">
        <v>19338</v>
      </c>
      <c r="N14" s="131">
        <v>1232329</v>
      </c>
      <c r="O14" s="131">
        <v>0</v>
      </c>
      <c r="P14" s="131">
        <v>183600</v>
      </c>
      <c r="Q14" s="132">
        <v>14306834</v>
      </c>
    </row>
    <row r="15" spans="2:17" ht="31.5" customHeight="1" x14ac:dyDescent="0.3">
      <c r="B15" s="4" t="s">
        <v>57</v>
      </c>
      <c r="C15" s="131">
        <v>10422847</v>
      </c>
      <c r="D15" s="131">
        <v>838504</v>
      </c>
      <c r="E15" s="131">
        <v>838504</v>
      </c>
      <c r="F15" s="131">
        <v>0</v>
      </c>
      <c r="G15" s="131">
        <v>925714</v>
      </c>
      <c r="H15" s="131">
        <v>925714</v>
      </c>
      <c r="I15" s="131">
        <v>0</v>
      </c>
      <c r="J15" s="131">
        <v>0</v>
      </c>
      <c r="K15" s="131">
        <v>0</v>
      </c>
      <c r="L15" s="131">
        <v>17195</v>
      </c>
      <c r="M15" s="131">
        <v>30875</v>
      </c>
      <c r="N15" s="131">
        <v>803827</v>
      </c>
      <c r="O15" s="131">
        <v>3894</v>
      </c>
      <c r="P15" s="131">
        <v>27875</v>
      </c>
      <c r="Q15" s="132">
        <v>11059626</v>
      </c>
    </row>
    <row r="16" spans="2:17" ht="31.5" customHeight="1" x14ac:dyDescent="0.3">
      <c r="B16" s="4" t="s">
        <v>58</v>
      </c>
      <c r="C16" s="131">
        <v>2490361</v>
      </c>
      <c r="D16" s="131">
        <v>428447</v>
      </c>
      <c r="E16" s="131">
        <v>428447</v>
      </c>
      <c r="F16" s="131">
        <v>0</v>
      </c>
      <c r="G16" s="131">
        <v>206107</v>
      </c>
      <c r="H16" s="131">
        <v>206107</v>
      </c>
      <c r="I16" s="131">
        <v>0</v>
      </c>
      <c r="J16" s="131">
        <v>0</v>
      </c>
      <c r="K16" s="131">
        <v>0</v>
      </c>
      <c r="L16" s="131">
        <v>9128</v>
      </c>
      <c r="M16" s="131">
        <v>0</v>
      </c>
      <c r="N16" s="131">
        <v>261707</v>
      </c>
      <c r="O16" s="131">
        <v>0</v>
      </c>
      <c r="P16" s="131">
        <v>0</v>
      </c>
      <c r="Q16" s="132">
        <v>2965280</v>
      </c>
    </row>
    <row r="17" spans="2:17" ht="31.5" customHeight="1" x14ac:dyDescent="0.3">
      <c r="B17" s="4" t="s">
        <v>131</v>
      </c>
      <c r="C17" s="131">
        <v>551333</v>
      </c>
      <c r="D17" s="131">
        <v>104082</v>
      </c>
      <c r="E17" s="131">
        <v>104082</v>
      </c>
      <c r="F17" s="131">
        <v>0</v>
      </c>
      <c r="G17" s="131">
        <v>74270</v>
      </c>
      <c r="H17" s="131">
        <v>3175</v>
      </c>
      <c r="I17" s="131">
        <v>0</v>
      </c>
      <c r="J17" s="131">
        <v>0</v>
      </c>
      <c r="K17" s="131">
        <v>71096</v>
      </c>
      <c r="L17" s="131">
        <v>3352</v>
      </c>
      <c r="M17" s="131">
        <v>938</v>
      </c>
      <c r="N17" s="131">
        <v>28141</v>
      </c>
      <c r="O17" s="131">
        <v>0</v>
      </c>
      <c r="P17" s="131">
        <v>0</v>
      </c>
      <c r="Q17" s="132">
        <v>604996</v>
      </c>
    </row>
    <row r="18" spans="2:17" ht="31.5" customHeight="1" x14ac:dyDescent="0.3">
      <c r="B18" s="4" t="s">
        <v>253</v>
      </c>
      <c r="C18" s="131">
        <v>0</v>
      </c>
      <c r="D18" s="131">
        <v>0</v>
      </c>
      <c r="E18" s="131">
        <v>0</v>
      </c>
      <c r="F18" s="131">
        <v>0</v>
      </c>
      <c r="G18" s="131">
        <v>0</v>
      </c>
      <c r="H18" s="131">
        <v>0</v>
      </c>
      <c r="I18" s="131">
        <v>0</v>
      </c>
      <c r="J18" s="131">
        <v>0</v>
      </c>
      <c r="K18" s="131">
        <v>0</v>
      </c>
      <c r="L18" s="131">
        <v>0</v>
      </c>
      <c r="M18" s="131">
        <v>0</v>
      </c>
      <c r="N18" s="131">
        <v>0</v>
      </c>
      <c r="O18" s="131">
        <v>0</v>
      </c>
      <c r="P18" s="131">
        <v>0</v>
      </c>
      <c r="Q18" s="132">
        <v>0</v>
      </c>
    </row>
    <row r="19" spans="2:17" ht="31.5" customHeight="1" x14ac:dyDescent="0.3">
      <c r="B19" s="4" t="s">
        <v>136</v>
      </c>
      <c r="C19" s="131">
        <v>358089</v>
      </c>
      <c r="D19" s="131">
        <v>0</v>
      </c>
      <c r="E19" s="131">
        <v>0</v>
      </c>
      <c r="F19" s="131">
        <v>0</v>
      </c>
      <c r="G19" s="131">
        <v>0</v>
      </c>
      <c r="H19" s="131">
        <v>0</v>
      </c>
      <c r="I19" s="131">
        <v>0</v>
      </c>
      <c r="J19" s="131">
        <v>0</v>
      </c>
      <c r="K19" s="131">
        <v>0</v>
      </c>
      <c r="L19" s="131">
        <v>0</v>
      </c>
      <c r="M19" s="131">
        <v>1038</v>
      </c>
      <c r="N19" s="131">
        <v>0</v>
      </c>
      <c r="O19" s="131">
        <v>0</v>
      </c>
      <c r="P19" s="131">
        <v>0</v>
      </c>
      <c r="Q19" s="132">
        <v>357050</v>
      </c>
    </row>
    <row r="20" spans="2:17" ht="31.5" customHeight="1" x14ac:dyDescent="0.3">
      <c r="B20" s="4" t="s">
        <v>35</v>
      </c>
      <c r="C20" s="131">
        <v>7495824</v>
      </c>
      <c r="D20" s="131">
        <v>643481</v>
      </c>
      <c r="E20" s="131">
        <v>643481</v>
      </c>
      <c r="F20" s="131">
        <v>0</v>
      </c>
      <c r="G20" s="131">
        <v>807343</v>
      </c>
      <c r="H20" s="131">
        <v>10324</v>
      </c>
      <c r="I20" s="131">
        <v>0</v>
      </c>
      <c r="J20" s="131">
        <v>0</v>
      </c>
      <c r="K20" s="131">
        <v>797018</v>
      </c>
      <c r="L20" s="131">
        <v>12112</v>
      </c>
      <c r="M20" s="131">
        <v>55309</v>
      </c>
      <c r="N20" s="131">
        <v>301778</v>
      </c>
      <c r="O20" s="131">
        <v>0</v>
      </c>
      <c r="P20" s="131">
        <v>0</v>
      </c>
      <c r="Q20" s="132">
        <v>7566319</v>
      </c>
    </row>
    <row r="21" spans="2:17" ht="31.5" customHeight="1" x14ac:dyDescent="0.3">
      <c r="B21" s="118" t="s">
        <v>191</v>
      </c>
      <c r="C21" s="131">
        <v>16575</v>
      </c>
      <c r="D21" s="131">
        <v>0</v>
      </c>
      <c r="E21" s="131">
        <v>0</v>
      </c>
      <c r="F21" s="131">
        <v>0</v>
      </c>
      <c r="G21" s="131">
        <v>1233</v>
      </c>
      <c r="H21" s="131">
        <v>1233</v>
      </c>
      <c r="I21" s="131">
        <v>0</v>
      </c>
      <c r="J21" s="131">
        <v>0</v>
      </c>
      <c r="K21" s="131">
        <v>0</v>
      </c>
      <c r="L21" s="131">
        <v>0</v>
      </c>
      <c r="M21" s="131">
        <v>0</v>
      </c>
      <c r="N21" s="131">
        <v>0</v>
      </c>
      <c r="O21" s="131">
        <v>0</v>
      </c>
      <c r="P21" s="131">
        <v>0</v>
      </c>
      <c r="Q21" s="132">
        <v>15342</v>
      </c>
    </row>
    <row r="22" spans="2:17" ht="31.5" customHeight="1" x14ac:dyDescent="0.3">
      <c r="B22" s="4" t="s">
        <v>59</v>
      </c>
      <c r="C22" s="131">
        <v>-2899</v>
      </c>
      <c r="D22" s="131">
        <v>0</v>
      </c>
      <c r="E22" s="131">
        <v>0</v>
      </c>
      <c r="F22" s="131">
        <v>0</v>
      </c>
      <c r="G22" s="131">
        <v>802</v>
      </c>
      <c r="H22" s="131">
        <v>0</v>
      </c>
      <c r="I22" s="131">
        <v>0</v>
      </c>
      <c r="J22" s="131">
        <v>0</v>
      </c>
      <c r="K22" s="131">
        <v>802</v>
      </c>
      <c r="L22" s="131">
        <v>0</v>
      </c>
      <c r="M22" s="131">
        <v>0</v>
      </c>
      <c r="N22" s="131">
        <v>62</v>
      </c>
      <c r="O22" s="131">
        <v>3</v>
      </c>
      <c r="P22" s="131">
        <v>0</v>
      </c>
      <c r="Q22" s="132">
        <v>-3642</v>
      </c>
    </row>
    <row r="23" spans="2:17" ht="31.5" customHeight="1" x14ac:dyDescent="0.3">
      <c r="B23" s="4" t="s">
        <v>60</v>
      </c>
      <c r="C23" s="131">
        <v>231383</v>
      </c>
      <c r="D23" s="131">
        <v>86406</v>
      </c>
      <c r="E23" s="131">
        <v>86406</v>
      </c>
      <c r="F23" s="131">
        <v>0</v>
      </c>
      <c r="G23" s="131">
        <v>17613</v>
      </c>
      <c r="H23" s="131">
        <v>17613</v>
      </c>
      <c r="I23" s="131">
        <v>0</v>
      </c>
      <c r="J23" s="131">
        <v>0</v>
      </c>
      <c r="K23" s="131">
        <v>0</v>
      </c>
      <c r="L23" s="131">
        <v>0</v>
      </c>
      <c r="M23" s="131">
        <v>0</v>
      </c>
      <c r="N23" s="131">
        <v>8786</v>
      </c>
      <c r="O23" s="131">
        <v>0</v>
      </c>
      <c r="P23" s="131">
        <v>0</v>
      </c>
      <c r="Q23" s="132">
        <v>308962</v>
      </c>
    </row>
    <row r="24" spans="2:17" ht="31.5" customHeight="1" x14ac:dyDescent="0.3">
      <c r="B24" s="4" t="s">
        <v>134</v>
      </c>
      <c r="C24" s="131">
        <v>0</v>
      </c>
      <c r="D24" s="131">
        <v>0</v>
      </c>
      <c r="E24" s="131">
        <v>0</v>
      </c>
      <c r="F24" s="131">
        <v>0</v>
      </c>
      <c r="G24" s="131">
        <v>0</v>
      </c>
      <c r="H24" s="131">
        <v>0</v>
      </c>
      <c r="I24" s="131">
        <v>0</v>
      </c>
      <c r="J24" s="131">
        <v>0</v>
      </c>
      <c r="K24" s="131">
        <v>0</v>
      </c>
      <c r="L24" s="131">
        <v>0</v>
      </c>
      <c r="M24" s="131">
        <v>0</v>
      </c>
      <c r="N24" s="131">
        <v>0</v>
      </c>
      <c r="O24" s="131">
        <v>0</v>
      </c>
      <c r="P24" s="131">
        <v>0</v>
      </c>
      <c r="Q24" s="132">
        <v>0</v>
      </c>
    </row>
    <row r="25" spans="2:17" ht="31.5" customHeight="1" x14ac:dyDescent="0.3">
      <c r="B25" s="4" t="s">
        <v>135</v>
      </c>
      <c r="C25" s="131">
        <v>0</v>
      </c>
      <c r="D25" s="131">
        <v>0</v>
      </c>
      <c r="E25" s="131">
        <v>0</v>
      </c>
      <c r="F25" s="131">
        <v>0</v>
      </c>
      <c r="G25" s="131">
        <v>0</v>
      </c>
      <c r="H25" s="131">
        <v>0</v>
      </c>
      <c r="I25" s="131">
        <v>0</v>
      </c>
      <c r="J25" s="131">
        <v>0</v>
      </c>
      <c r="K25" s="131">
        <v>0</v>
      </c>
      <c r="L25" s="131">
        <v>0</v>
      </c>
      <c r="M25" s="131">
        <v>0</v>
      </c>
      <c r="N25" s="131">
        <v>0</v>
      </c>
      <c r="O25" s="131">
        <v>0</v>
      </c>
      <c r="P25" s="131">
        <v>0</v>
      </c>
      <c r="Q25" s="132">
        <v>0</v>
      </c>
    </row>
    <row r="26" spans="2:17" ht="31.5" customHeight="1" x14ac:dyDescent="0.3">
      <c r="B26" s="4" t="s">
        <v>149</v>
      </c>
      <c r="C26" s="131">
        <v>11677163</v>
      </c>
      <c r="D26" s="131">
        <v>1772109</v>
      </c>
      <c r="E26" s="131">
        <v>1772109</v>
      </c>
      <c r="F26" s="131">
        <v>0</v>
      </c>
      <c r="G26" s="131">
        <v>1025190</v>
      </c>
      <c r="H26" s="131">
        <v>0</v>
      </c>
      <c r="I26" s="131">
        <v>0</v>
      </c>
      <c r="J26" s="131">
        <v>0</v>
      </c>
      <c r="K26" s="131">
        <v>1025190</v>
      </c>
      <c r="L26" s="131">
        <v>42293</v>
      </c>
      <c r="M26" s="131">
        <v>9857</v>
      </c>
      <c r="N26" s="131">
        <v>1079473</v>
      </c>
      <c r="O26" s="131">
        <v>0</v>
      </c>
      <c r="P26" s="131">
        <v>0</v>
      </c>
      <c r="Q26" s="132">
        <v>13451406</v>
      </c>
    </row>
    <row r="27" spans="2:17" ht="31.5" customHeight="1" x14ac:dyDescent="0.3">
      <c r="B27" s="4" t="s">
        <v>61</v>
      </c>
      <c r="C27" s="131">
        <v>946166</v>
      </c>
      <c r="D27" s="131">
        <v>0</v>
      </c>
      <c r="E27" s="131">
        <v>0</v>
      </c>
      <c r="F27" s="131">
        <v>0</v>
      </c>
      <c r="G27" s="131">
        <v>5870</v>
      </c>
      <c r="H27" s="131">
        <v>16713</v>
      </c>
      <c r="I27" s="131">
        <v>0</v>
      </c>
      <c r="J27" s="131">
        <v>0</v>
      </c>
      <c r="K27" s="131">
        <v>5870</v>
      </c>
      <c r="L27" s="131">
        <v>0</v>
      </c>
      <c r="M27" s="131">
        <v>0</v>
      </c>
      <c r="N27" s="131">
        <v>0</v>
      </c>
      <c r="O27" s="131">
        <v>0</v>
      </c>
      <c r="P27" s="131">
        <v>0</v>
      </c>
      <c r="Q27" s="132">
        <v>923583</v>
      </c>
    </row>
    <row r="28" spans="2:17" ht="31.5" customHeight="1" x14ac:dyDescent="0.3">
      <c r="B28" s="4" t="s">
        <v>62</v>
      </c>
      <c r="C28" s="131">
        <v>0</v>
      </c>
      <c r="D28" s="131">
        <v>0</v>
      </c>
      <c r="E28" s="131">
        <v>0</v>
      </c>
      <c r="F28" s="131">
        <v>0</v>
      </c>
      <c r="G28" s="131">
        <v>0</v>
      </c>
      <c r="H28" s="131">
        <v>0</v>
      </c>
      <c r="I28" s="131">
        <v>0</v>
      </c>
      <c r="J28" s="131">
        <v>0</v>
      </c>
      <c r="K28" s="131">
        <v>0</v>
      </c>
      <c r="L28" s="131">
        <v>0</v>
      </c>
      <c r="M28" s="131">
        <v>0</v>
      </c>
      <c r="N28" s="131">
        <v>0</v>
      </c>
      <c r="O28" s="131">
        <v>0</v>
      </c>
      <c r="P28" s="131">
        <v>0</v>
      </c>
      <c r="Q28" s="132">
        <v>0</v>
      </c>
    </row>
    <row r="29" spans="2:17" ht="31.5" customHeight="1" x14ac:dyDescent="0.3">
      <c r="B29" s="4" t="s">
        <v>63</v>
      </c>
      <c r="C29" s="131">
        <v>1032275</v>
      </c>
      <c r="D29" s="131">
        <v>0</v>
      </c>
      <c r="E29" s="131">
        <v>0</v>
      </c>
      <c r="F29" s="131">
        <v>0</v>
      </c>
      <c r="G29" s="131">
        <v>104035</v>
      </c>
      <c r="H29" s="131">
        <v>0</v>
      </c>
      <c r="I29" s="131">
        <v>0</v>
      </c>
      <c r="J29" s="131">
        <v>0</v>
      </c>
      <c r="K29" s="131">
        <v>106483</v>
      </c>
      <c r="L29" s="131">
        <v>0</v>
      </c>
      <c r="M29" s="131">
        <v>0</v>
      </c>
      <c r="N29" s="131">
        <v>0</v>
      </c>
      <c r="O29" s="131">
        <v>0</v>
      </c>
      <c r="P29" s="131">
        <v>0</v>
      </c>
      <c r="Q29" s="132">
        <v>925792</v>
      </c>
    </row>
    <row r="30" spans="2:17" ht="31.5" customHeight="1" x14ac:dyDescent="0.3">
      <c r="B30" s="56" t="s">
        <v>45</v>
      </c>
      <c r="C30" s="134">
        <f t="shared" ref="C30:Q30" si="0">SUM(C6:C29)</f>
        <v>55576771</v>
      </c>
      <c r="D30" s="134">
        <f t="shared" si="0"/>
        <v>7147283</v>
      </c>
      <c r="E30" s="134">
        <f t="shared" si="0"/>
        <v>7147283</v>
      </c>
      <c r="F30" s="134">
        <f t="shared" si="0"/>
        <v>0</v>
      </c>
      <c r="G30" s="134">
        <f t="shared" si="0"/>
        <v>4333946</v>
      </c>
      <c r="H30" s="134">
        <f t="shared" si="0"/>
        <v>1376134</v>
      </c>
      <c r="I30" s="134">
        <f t="shared" si="0"/>
        <v>0</v>
      </c>
      <c r="J30" s="134">
        <f t="shared" si="0"/>
        <v>0</v>
      </c>
      <c r="K30" s="134">
        <f t="shared" si="0"/>
        <v>4175810</v>
      </c>
      <c r="L30" s="134">
        <f t="shared" si="0"/>
        <v>138292</v>
      </c>
      <c r="M30" s="134">
        <f t="shared" si="0"/>
        <v>148652</v>
      </c>
      <c r="N30" s="134">
        <f t="shared" si="0"/>
        <v>4938880</v>
      </c>
      <c r="O30" s="134">
        <f t="shared" si="0"/>
        <v>21992</v>
      </c>
      <c r="P30" s="134">
        <f t="shared" si="0"/>
        <v>574816</v>
      </c>
      <c r="Q30" s="134">
        <f t="shared" si="0"/>
        <v>61227237</v>
      </c>
    </row>
    <row r="31" spans="2:17" ht="31.5" customHeight="1" x14ac:dyDescent="0.3">
      <c r="B31" s="285" t="s">
        <v>46</v>
      </c>
      <c r="C31" s="286"/>
      <c r="D31" s="286"/>
      <c r="E31" s="286"/>
      <c r="F31" s="286"/>
      <c r="G31" s="286"/>
      <c r="H31" s="286"/>
      <c r="I31" s="286"/>
      <c r="J31" s="286"/>
      <c r="K31" s="286"/>
      <c r="L31" s="286"/>
      <c r="M31" s="286"/>
      <c r="N31" s="286"/>
      <c r="O31" s="286"/>
      <c r="P31" s="286"/>
      <c r="Q31" s="287"/>
    </row>
    <row r="32" spans="2:17" ht="31.5" customHeight="1" x14ac:dyDescent="0.3">
      <c r="B32" s="4" t="s">
        <v>47</v>
      </c>
      <c r="C32" s="131">
        <v>0</v>
      </c>
      <c r="D32" s="131">
        <v>0</v>
      </c>
      <c r="E32" s="131">
        <v>0</v>
      </c>
      <c r="F32" s="131">
        <v>0</v>
      </c>
      <c r="G32" s="131">
        <v>0</v>
      </c>
      <c r="H32" s="131">
        <v>0</v>
      </c>
      <c r="I32" s="131">
        <v>0</v>
      </c>
      <c r="J32" s="131">
        <v>0</v>
      </c>
      <c r="K32" s="131">
        <v>0</v>
      </c>
      <c r="L32" s="131">
        <v>0</v>
      </c>
      <c r="M32" s="131">
        <v>0</v>
      </c>
      <c r="N32" s="131">
        <v>0</v>
      </c>
      <c r="O32" s="131">
        <v>0</v>
      </c>
      <c r="P32" s="131">
        <v>0</v>
      </c>
      <c r="Q32" s="132">
        <v>0</v>
      </c>
    </row>
    <row r="33" spans="2:18" ht="31.5" customHeight="1" x14ac:dyDescent="0.3">
      <c r="B33" s="4" t="s">
        <v>78</v>
      </c>
      <c r="C33" s="131">
        <v>0</v>
      </c>
      <c r="D33" s="131">
        <v>0</v>
      </c>
      <c r="E33" s="131">
        <v>0</v>
      </c>
      <c r="F33" s="131">
        <v>0</v>
      </c>
      <c r="G33" s="131">
        <v>0</v>
      </c>
      <c r="H33" s="131">
        <v>0</v>
      </c>
      <c r="I33" s="131">
        <v>0</v>
      </c>
      <c r="J33" s="131">
        <v>0</v>
      </c>
      <c r="K33" s="131">
        <v>0</v>
      </c>
      <c r="L33" s="131">
        <v>0</v>
      </c>
      <c r="M33" s="131">
        <v>0</v>
      </c>
      <c r="N33" s="131">
        <v>0</v>
      </c>
      <c r="O33" s="131">
        <v>0</v>
      </c>
      <c r="P33" s="131">
        <v>0</v>
      </c>
      <c r="Q33" s="132">
        <v>0</v>
      </c>
    </row>
    <row r="34" spans="2:18" ht="31.5" customHeight="1" x14ac:dyDescent="0.3">
      <c r="B34" s="4" t="s">
        <v>48</v>
      </c>
      <c r="C34" s="131">
        <v>0</v>
      </c>
      <c r="D34" s="131">
        <v>0</v>
      </c>
      <c r="E34" s="131">
        <v>0</v>
      </c>
      <c r="F34" s="131">
        <v>0</v>
      </c>
      <c r="G34" s="131">
        <v>0</v>
      </c>
      <c r="H34" s="131">
        <v>0</v>
      </c>
      <c r="I34" s="131">
        <v>0</v>
      </c>
      <c r="J34" s="131">
        <v>0</v>
      </c>
      <c r="K34" s="131">
        <v>0</v>
      </c>
      <c r="L34" s="131">
        <v>0</v>
      </c>
      <c r="M34" s="131">
        <v>0</v>
      </c>
      <c r="N34" s="131">
        <v>0</v>
      </c>
      <c r="O34" s="131">
        <v>0</v>
      </c>
      <c r="P34" s="131">
        <v>0</v>
      </c>
      <c r="Q34" s="132">
        <v>0</v>
      </c>
    </row>
    <row r="35" spans="2:18" ht="31.5" customHeight="1" x14ac:dyDescent="0.3">
      <c r="B35" s="56" t="s">
        <v>45</v>
      </c>
      <c r="C35" s="134">
        <f>SUM(C32:C34)</f>
        <v>0</v>
      </c>
      <c r="D35" s="134">
        <f t="shared" ref="D35:Q35" si="1">SUM(D32:D34)</f>
        <v>0</v>
      </c>
      <c r="E35" s="134">
        <f t="shared" si="1"/>
        <v>0</v>
      </c>
      <c r="F35" s="134">
        <f t="shared" si="1"/>
        <v>0</v>
      </c>
      <c r="G35" s="134">
        <f t="shared" si="1"/>
        <v>0</v>
      </c>
      <c r="H35" s="134">
        <f t="shared" si="1"/>
        <v>0</v>
      </c>
      <c r="I35" s="134">
        <f t="shared" si="1"/>
        <v>0</v>
      </c>
      <c r="J35" s="134">
        <f t="shared" si="1"/>
        <v>0</v>
      </c>
      <c r="K35" s="134">
        <f t="shared" si="1"/>
        <v>0</v>
      </c>
      <c r="L35" s="134">
        <f t="shared" si="1"/>
        <v>0</v>
      </c>
      <c r="M35" s="134">
        <f t="shared" si="1"/>
        <v>0</v>
      </c>
      <c r="N35" s="134">
        <f t="shared" si="1"/>
        <v>0</v>
      </c>
      <c r="O35" s="134">
        <f t="shared" si="1"/>
        <v>0</v>
      </c>
      <c r="P35" s="134">
        <f t="shared" si="1"/>
        <v>0</v>
      </c>
      <c r="Q35" s="134">
        <f t="shared" si="1"/>
        <v>0</v>
      </c>
    </row>
    <row r="36" spans="2:18" ht="21.75" customHeight="1" x14ac:dyDescent="0.3">
      <c r="B36" s="284" t="s">
        <v>50</v>
      </c>
      <c r="C36" s="284"/>
      <c r="D36" s="284"/>
      <c r="E36" s="284"/>
      <c r="F36" s="284"/>
      <c r="G36" s="284"/>
      <c r="H36" s="284"/>
      <c r="I36" s="284"/>
      <c r="J36" s="284"/>
      <c r="K36" s="284"/>
      <c r="L36" s="284"/>
      <c r="M36" s="284"/>
      <c r="N36" s="284"/>
      <c r="O36" s="284"/>
      <c r="P36" s="284"/>
      <c r="Q36" s="284"/>
    </row>
    <row r="37" spans="2:18" ht="21.75" customHeight="1" x14ac:dyDescent="0.3">
      <c r="C37" s="14"/>
      <c r="D37" s="14"/>
      <c r="E37" s="14"/>
      <c r="F37" s="14"/>
      <c r="G37" s="14"/>
      <c r="H37" s="14"/>
      <c r="I37" s="14"/>
      <c r="J37" s="14"/>
      <c r="K37" s="14"/>
      <c r="L37" s="14"/>
      <c r="M37" s="14"/>
      <c r="N37" s="14"/>
      <c r="O37" s="14"/>
      <c r="P37" s="14"/>
      <c r="R37" s="6"/>
    </row>
    <row r="38" spans="2:18" ht="21.75" customHeight="1" x14ac:dyDescent="0.3">
      <c r="R38" s="6"/>
    </row>
    <row r="39" spans="2:18" ht="21.75" customHeight="1" x14ac:dyDescent="0.3">
      <c r="R39" s="6"/>
    </row>
    <row r="40" spans="2:18" ht="21.75" customHeight="1" x14ac:dyDescent="0.3">
      <c r="R40" s="6"/>
    </row>
    <row r="41" spans="2:18" ht="21.75" customHeight="1" x14ac:dyDescent="0.3">
      <c r="R41" s="6"/>
    </row>
    <row r="42" spans="2:18" ht="21.75" customHeight="1" x14ac:dyDescent="0.3">
      <c r="R42" s="6"/>
    </row>
  </sheetData>
  <sheetProtection algorithmName="SHA-512" hashValue="AbWTC2ifn4DfBNiEMJ7MUiRtczn9Kpd7rlXwUYvjo3RP0BgZsJI+OJBk5/4ckrfFSkOZzAE36nGJXOA573OWRw==" saltValue="QFFLUG4GQAWixD4trCU0ow==" spinCount="100000" sheet="1" objects="1" scenarios="1"/>
  <mergeCells count="4">
    <mergeCell ref="B3:Q3"/>
    <mergeCell ref="B5:Q5"/>
    <mergeCell ref="B31:Q31"/>
    <mergeCell ref="B36:Q36"/>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APPENDIX 11</vt:lpstr>
      <vt:lpstr>PP</vt:lpstr>
      <vt:lpstr>DA</vt:lpstr>
      <vt:lpstr>APPENDIX 12</vt:lpstr>
      <vt:lpstr>APPENDIX 13</vt:lpstr>
      <vt:lpstr>APPENDIX 14</vt:lpstr>
      <vt:lpstr>APPENDIX 15</vt:lpstr>
      <vt:lpstr>APPENDIX 16</vt:lpstr>
      <vt:lpstr>APPENDIX 17</vt:lpstr>
      <vt:lpstr>APPENDIX 18</vt:lpstr>
      <vt:lpstr>GDP</vt:lpstr>
      <vt:lpstr>INWARD</vt:lpstr>
      <vt:lpstr>NPI</vt:lpstr>
      <vt:lpstr>NEPI</vt:lpstr>
      <vt:lpstr>MGT</vt:lpstr>
      <vt:lpstr>COM</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Agnes  W. Wambui</cp:lastModifiedBy>
  <cp:lastPrinted>2017-06-13T09:27:29Z</cp:lastPrinted>
  <dcterms:created xsi:type="dcterms:W3CDTF">2014-08-15T11:20:55Z</dcterms:created>
  <dcterms:modified xsi:type="dcterms:W3CDTF">2021-12-09T13:02:50Z</dcterms:modified>
</cp:coreProperties>
</file>