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wambui\Desktop\Quarterly Claims Report\Q4 Claims Report\"/>
    </mc:Choice>
  </mc:AlternateContent>
  <workbookProtection workbookAlgorithmName="SHA-512" workbookHashValue="Ss0l8NQjJv+2B7opo54FK3YwyMDje2scnEYPeY0SHNtwULzGJBN25DdGgC/Z5BpPLKDEuSNvVhM3Za4kcLBMPQ==" workbookSaltValue="JF6MNT0AG1tO7A4EA/1e7A==" workbookSpinCount="100000" lockStructure="1"/>
  <bookViews>
    <workbookView xWindow="-110" yWindow="-110" windowWidth="19420" windowHeight="10420" tabRatio="592" firstSheet="1" activeTab="6"/>
  </bookViews>
  <sheets>
    <sheet name="Details" sheetId="1" r:id="rId1"/>
    <sheet name="Disclaimer" sheetId="2" r:id="rId2"/>
    <sheet name="Appendix 1" sheetId="9" r:id="rId3"/>
    <sheet name="Appendix 2" sheetId="18" r:id="rId4"/>
    <sheet name="Appendix 3" sheetId="10" r:id="rId5"/>
    <sheet name="Appendix 4" sheetId="19" r:id="rId6"/>
    <sheet name="Appendix 5" sheetId="6" r:id="rId7"/>
    <sheet name="Appendix 6 " sheetId="20" r:id="rId8"/>
    <sheet name="iv" sheetId="11" state="hidden" r:id="rId9"/>
    <sheet name="v" sheetId="15" state="hidden" r:id="rId10"/>
    <sheet name="vi" sheetId="16" state="hidden" r:id="rId11"/>
    <sheet name="Appendix 7" sheetId="17" state="hidden" r:id="rId12"/>
  </sheets>
  <externalReferences>
    <externalReference r:id="rId13"/>
    <externalReference r:id="rId14"/>
    <externalReference r:id="rId15"/>
    <externalReference r:id="rId16"/>
    <externalReference r:id="rId17"/>
    <externalReference r:id="rId18"/>
  </externalReferences>
  <definedNames>
    <definedName name="_xlnm._FilterDatabase" localSheetId="6" hidden="1">'Appendix 5'!$D$4:$G$31</definedName>
    <definedName name="_xlnm._FilterDatabase" localSheetId="7" hidden="1">'Appendix 6 '!$D$4:$G$31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 i="10" l="1"/>
  <c r="B10" i="19" l="1"/>
  <c r="B11" i="19"/>
  <c r="B12" i="19"/>
  <c r="B13" i="19"/>
  <c r="B14" i="19"/>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I45" i="18"/>
  <c r="I34" i="20" l="1"/>
  <c r="I34" i="6"/>
  <c r="I49" i="19"/>
  <c r="I45" i="9"/>
  <c r="I49" i="10"/>
  <c r="E37" i="20"/>
  <c r="F37" i="20"/>
  <c r="G37" i="20"/>
  <c r="H37" i="20"/>
  <c r="I37" i="20"/>
  <c r="J37" i="20"/>
  <c r="D37" i="20"/>
  <c r="E37" i="6"/>
  <c r="F37" i="6"/>
  <c r="G37" i="6"/>
  <c r="H37" i="6"/>
  <c r="I37" i="6"/>
  <c r="J37" i="6"/>
  <c r="D37" i="6"/>
  <c r="E52" i="10"/>
  <c r="G52" i="10"/>
  <c r="H52" i="10"/>
  <c r="I52" i="10"/>
  <c r="J52" i="10"/>
  <c r="D52" i="10"/>
  <c r="E53" i="18"/>
  <c r="F53" i="18"/>
  <c r="G53" i="18"/>
  <c r="H53" i="18"/>
  <c r="I53" i="18"/>
  <c r="J53" i="18"/>
  <c r="D53" i="18"/>
  <c r="E53" i="9"/>
  <c r="F53" i="9"/>
  <c r="G53" i="9"/>
  <c r="H53" i="9"/>
  <c r="I53" i="9"/>
  <c r="J53" i="9"/>
  <c r="D53" i="9"/>
  <c r="E52" i="19"/>
  <c r="F52" i="19"/>
  <c r="G52" i="19"/>
  <c r="H52" i="19"/>
  <c r="I52" i="19"/>
  <c r="J52" i="19"/>
  <c r="D52" i="19"/>
  <c r="J36" i="6" l="1"/>
  <c r="J51" i="10"/>
  <c r="J53" i="10" s="1"/>
  <c r="J52" i="9"/>
  <c r="J36" i="20"/>
  <c r="M35" i="20"/>
  <c r="L35" i="20"/>
  <c r="K35" i="20"/>
  <c r="L50" i="19"/>
  <c r="M50" i="19"/>
  <c r="K50" i="19"/>
  <c r="J51" i="19"/>
  <c r="J53" i="19" s="1"/>
  <c r="J52" i="18"/>
  <c r="M51" i="18"/>
  <c r="L51" i="18"/>
  <c r="K51" i="18"/>
  <c r="K8" i="9" l="1"/>
  <c r="J8" i="20" l="1"/>
  <c r="J9" i="20"/>
  <c r="J10" i="20"/>
  <c r="J11" i="20"/>
  <c r="J12" i="20"/>
  <c r="J13" i="20"/>
  <c r="J14" i="20"/>
  <c r="J15" i="20"/>
  <c r="J16" i="20"/>
  <c r="J17" i="20"/>
  <c r="J18" i="20"/>
  <c r="J19" i="20"/>
  <c r="J20" i="20"/>
  <c r="J21" i="20"/>
  <c r="J22" i="20"/>
  <c r="J23" i="20"/>
  <c r="J24" i="20"/>
  <c r="J25" i="20"/>
  <c r="J26" i="20"/>
  <c r="J27" i="20"/>
  <c r="J28" i="20"/>
  <c r="J29" i="20"/>
  <c r="J30" i="20"/>
  <c r="J31" i="20"/>
  <c r="I8" i="20"/>
  <c r="I9" i="20"/>
  <c r="I10" i="20"/>
  <c r="I11" i="20"/>
  <c r="I12" i="20"/>
  <c r="I13" i="20"/>
  <c r="I14" i="20"/>
  <c r="I15" i="20"/>
  <c r="I16" i="20"/>
  <c r="I17" i="20"/>
  <c r="I18" i="20"/>
  <c r="I19" i="20"/>
  <c r="I20" i="20"/>
  <c r="I21" i="20"/>
  <c r="I22" i="20"/>
  <c r="I23" i="20"/>
  <c r="I24" i="20"/>
  <c r="I25" i="20"/>
  <c r="I26" i="20"/>
  <c r="I27" i="20"/>
  <c r="I28" i="20"/>
  <c r="I29" i="20"/>
  <c r="I30" i="20"/>
  <c r="I31" i="20"/>
  <c r="H8" i="20"/>
  <c r="H9" i="20"/>
  <c r="H10" i="20"/>
  <c r="H11" i="20"/>
  <c r="H12" i="20"/>
  <c r="H13" i="20"/>
  <c r="H14" i="20"/>
  <c r="H15" i="20"/>
  <c r="H16" i="20"/>
  <c r="H17" i="20"/>
  <c r="H18" i="20"/>
  <c r="H19" i="20"/>
  <c r="H20" i="20"/>
  <c r="H21" i="20"/>
  <c r="H22" i="20"/>
  <c r="H23" i="20"/>
  <c r="H24" i="20"/>
  <c r="H25" i="20"/>
  <c r="H26" i="20"/>
  <c r="H27" i="20"/>
  <c r="H28" i="20"/>
  <c r="H29" i="20"/>
  <c r="H30" i="20"/>
  <c r="H31" i="20"/>
  <c r="G8" i="20"/>
  <c r="G9" i="20"/>
  <c r="G10" i="20"/>
  <c r="G11" i="20"/>
  <c r="G12" i="20"/>
  <c r="G13" i="20"/>
  <c r="G14" i="20"/>
  <c r="G15" i="20"/>
  <c r="G16" i="20"/>
  <c r="G17" i="20"/>
  <c r="G18" i="20"/>
  <c r="G19" i="20"/>
  <c r="G20" i="20"/>
  <c r="G21" i="20"/>
  <c r="G22" i="20"/>
  <c r="G23" i="20"/>
  <c r="G24" i="20"/>
  <c r="G25" i="20"/>
  <c r="G26" i="20"/>
  <c r="G27" i="20"/>
  <c r="G28" i="20"/>
  <c r="G29" i="20"/>
  <c r="G30" i="20"/>
  <c r="G31" i="20"/>
  <c r="F8" i="20"/>
  <c r="F9" i="20"/>
  <c r="F10" i="20"/>
  <c r="F11" i="20"/>
  <c r="F12" i="20"/>
  <c r="F13" i="20"/>
  <c r="F14" i="20"/>
  <c r="F15" i="20"/>
  <c r="F16" i="20"/>
  <c r="F17" i="20"/>
  <c r="F18" i="20"/>
  <c r="F19" i="20"/>
  <c r="F20" i="20"/>
  <c r="F21" i="20"/>
  <c r="F22" i="20"/>
  <c r="F23" i="20"/>
  <c r="F24" i="20"/>
  <c r="F25" i="20"/>
  <c r="F26" i="20"/>
  <c r="F27" i="20"/>
  <c r="F28" i="20"/>
  <c r="F29" i="20"/>
  <c r="F30" i="20"/>
  <c r="F31" i="20"/>
  <c r="E8" i="20"/>
  <c r="E9" i="20"/>
  <c r="E10" i="20"/>
  <c r="E11" i="20"/>
  <c r="E12" i="20"/>
  <c r="E13" i="20"/>
  <c r="E14" i="20"/>
  <c r="E15" i="20"/>
  <c r="E16" i="20"/>
  <c r="E17" i="20"/>
  <c r="E18" i="20"/>
  <c r="E19" i="20"/>
  <c r="E20" i="20"/>
  <c r="E21" i="20"/>
  <c r="E22" i="20"/>
  <c r="E23" i="20"/>
  <c r="E24" i="20"/>
  <c r="E25" i="20"/>
  <c r="E26" i="20"/>
  <c r="E27" i="20"/>
  <c r="E28" i="20"/>
  <c r="E29" i="20"/>
  <c r="E30" i="20"/>
  <c r="E31" i="20"/>
  <c r="D8" i="20"/>
  <c r="D9" i="20"/>
  <c r="D10" i="20"/>
  <c r="D11" i="20"/>
  <c r="D12" i="20"/>
  <c r="D13" i="20"/>
  <c r="D14" i="20"/>
  <c r="D15" i="20"/>
  <c r="D16" i="20"/>
  <c r="D17" i="20"/>
  <c r="D18" i="20"/>
  <c r="D19" i="20"/>
  <c r="D20" i="20"/>
  <c r="D21" i="20"/>
  <c r="D22" i="20"/>
  <c r="D23" i="20"/>
  <c r="D24" i="20"/>
  <c r="D25" i="20"/>
  <c r="D26" i="20"/>
  <c r="D27" i="20"/>
  <c r="D28" i="20"/>
  <c r="D29" i="20"/>
  <c r="D30" i="20"/>
  <c r="D31" i="20"/>
  <c r="J7" i="20"/>
  <c r="I7" i="20"/>
  <c r="H7" i="20"/>
  <c r="G7" i="20"/>
  <c r="F7" i="20"/>
  <c r="E7" i="20"/>
  <c r="D7" i="20"/>
  <c r="J8" i="6"/>
  <c r="J9" i="6"/>
  <c r="J10" i="6"/>
  <c r="J11" i="6"/>
  <c r="J12" i="6"/>
  <c r="J13" i="6"/>
  <c r="J14" i="6"/>
  <c r="J15" i="6"/>
  <c r="J16" i="6"/>
  <c r="J17" i="6"/>
  <c r="J18" i="6"/>
  <c r="J19" i="6"/>
  <c r="J20" i="6"/>
  <c r="J21" i="6"/>
  <c r="J22" i="6"/>
  <c r="J23" i="6"/>
  <c r="J24" i="6"/>
  <c r="J25" i="6"/>
  <c r="J26" i="6"/>
  <c r="J27" i="6"/>
  <c r="J28" i="6"/>
  <c r="J29" i="6"/>
  <c r="J30" i="6"/>
  <c r="J31" i="6"/>
  <c r="I8" i="6"/>
  <c r="I9" i="6"/>
  <c r="I10" i="6"/>
  <c r="I11" i="6"/>
  <c r="I12" i="6"/>
  <c r="I13" i="6"/>
  <c r="I14" i="6"/>
  <c r="I15" i="6"/>
  <c r="I16" i="6"/>
  <c r="I17" i="6"/>
  <c r="I18" i="6"/>
  <c r="I19" i="6"/>
  <c r="I20" i="6"/>
  <c r="I21" i="6"/>
  <c r="I22" i="6"/>
  <c r="I23" i="6"/>
  <c r="I24" i="6"/>
  <c r="I25" i="6"/>
  <c r="I26" i="6"/>
  <c r="I27" i="6"/>
  <c r="I28" i="6"/>
  <c r="I29" i="6"/>
  <c r="I30" i="6"/>
  <c r="I31" i="6"/>
  <c r="H8" i="6"/>
  <c r="H9" i="6"/>
  <c r="H10" i="6"/>
  <c r="H11" i="6"/>
  <c r="H12" i="6"/>
  <c r="H13" i="6"/>
  <c r="H14" i="6"/>
  <c r="H15" i="6"/>
  <c r="H16" i="6"/>
  <c r="H17" i="6"/>
  <c r="H18" i="6"/>
  <c r="H19" i="6"/>
  <c r="H20" i="6"/>
  <c r="H21" i="6"/>
  <c r="H22" i="6"/>
  <c r="H23" i="6"/>
  <c r="H24" i="6"/>
  <c r="H25" i="6"/>
  <c r="H26" i="6"/>
  <c r="H27" i="6"/>
  <c r="H28" i="6"/>
  <c r="H29" i="6"/>
  <c r="H30" i="6"/>
  <c r="H31" i="6"/>
  <c r="J7" i="6"/>
  <c r="H7" i="6"/>
  <c r="I7" i="6"/>
  <c r="G8" i="6"/>
  <c r="G9" i="6"/>
  <c r="G10" i="6"/>
  <c r="G11" i="6"/>
  <c r="G12" i="6"/>
  <c r="G13" i="6"/>
  <c r="G14" i="6"/>
  <c r="G15" i="6"/>
  <c r="G16" i="6"/>
  <c r="G17" i="6"/>
  <c r="G18" i="6"/>
  <c r="G19" i="6"/>
  <c r="G20" i="6"/>
  <c r="G21" i="6"/>
  <c r="G22" i="6"/>
  <c r="G23" i="6"/>
  <c r="G24" i="6"/>
  <c r="G25" i="6"/>
  <c r="G26" i="6"/>
  <c r="G27" i="6"/>
  <c r="G28" i="6"/>
  <c r="G29" i="6"/>
  <c r="G30" i="6"/>
  <c r="G31" i="6"/>
  <c r="G7" i="6"/>
  <c r="F8" i="6"/>
  <c r="F9" i="6"/>
  <c r="F10" i="6"/>
  <c r="F11" i="6"/>
  <c r="F12" i="6"/>
  <c r="F13" i="6"/>
  <c r="F14" i="6"/>
  <c r="F15" i="6"/>
  <c r="F16" i="6"/>
  <c r="F17" i="6"/>
  <c r="F18" i="6"/>
  <c r="F19" i="6"/>
  <c r="F20" i="6"/>
  <c r="F21" i="6"/>
  <c r="F22" i="6"/>
  <c r="F23" i="6"/>
  <c r="F24" i="6"/>
  <c r="F25" i="6"/>
  <c r="F26" i="6"/>
  <c r="F27" i="6"/>
  <c r="F28" i="6"/>
  <c r="F29" i="6"/>
  <c r="F30" i="6"/>
  <c r="F31" i="6"/>
  <c r="F7" i="6"/>
  <c r="E8" i="6"/>
  <c r="E9" i="6"/>
  <c r="E10" i="6"/>
  <c r="E11" i="6"/>
  <c r="E12" i="6"/>
  <c r="E13" i="6"/>
  <c r="E14" i="6"/>
  <c r="E15" i="6"/>
  <c r="E16" i="6"/>
  <c r="E17" i="6"/>
  <c r="E18" i="6"/>
  <c r="E19" i="6"/>
  <c r="E20" i="6"/>
  <c r="E21" i="6"/>
  <c r="E22" i="6"/>
  <c r="E23" i="6"/>
  <c r="E24" i="6"/>
  <c r="E25" i="6"/>
  <c r="E26" i="6"/>
  <c r="E27" i="6"/>
  <c r="E28"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7"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7"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7"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7"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7"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7"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7" i="19"/>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7"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7"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7"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7" i="10"/>
  <c r="F9" i="10"/>
  <c r="F10" i="10"/>
  <c r="F11" i="10"/>
  <c r="F12" i="10"/>
  <c r="F13" i="10"/>
  <c r="F14" i="10"/>
  <c r="F15" i="10"/>
  <c r="F16" i="10"/>
  <c r="F17" i="10"/>
  <c r="F18" i="10"/>
  <c r="F19" i="10"/>
  <c r="F20" i="10"/>
  <c r="F21" i="10"/>
  <c r="F22" i="10"/>
  <c r="F23" i="10"/>
  <c r="F24" i="10"/>
  <c r="F26" i="10"/>
  <c r="F27" i="10"/>
  <c r="F28" i="10"/>
  <c r="F29" i="10"/>
  <c r="F30" i="10"/>
  <c r="F31" i="10"/>
  <c r="F32" i="10"/>
  <c r="F33" i="10"/>
  <c r="F34" i="10"/>
  <c r="F35" i="10"/>
  <c r="F36" i="10"/>
  <c r="F37" i="10"/>
  <c r="F38" i="10"/>
  <c r="F39" i="10"/>
  <c r="F40" i="10"/>
  <c r="F41" i="10"/>
  <c r="F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7"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B9" i="10"/>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D7" i="10"/>
  <c r="J9" i="18" l="1"/>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7"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7"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7"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7"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7"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7"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7" i="18"/>
  <c r="B10" i="18"/>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B10" i="9"/>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J7" i="9"/>
  <c r="I7" i="9"/>
  <c r="H7" i="9"/>
  <c r="G7" i="9"/>
  <c r="F7" i="9"/>
  <c r="E7" i="9"/>
  <c r="D7" i="9"/>
  <c r="K31" i="20" l="1"/>
  <c r="M27" i="20"/>
  <c r="M19" i="20"/>
  <c r="L19" i="20"/>
  <c r="K19" i="20"/>
  <c r="M13" i="20"/>
  <c r="M12" i="20"/>
  <c r="L12" i="20"/>
  <c r="K12" i="20"/>
  <c r="K10" i="20"/>
  <c r="B9" i="20"/>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8" i="20"/>
  <c r="J46" i="19"/>
  <c r="I46" i="19"/>
  <c r="H46" i="19"/>
  <c r="G46" i="19"/>
  <c r="F46" i="19"/>
  <c r="E46" i="19"/>
  <c r="D46" i="19"/>
  <c r="M42" i="19"/>
  <c r="L42" i="19"/>
  <c r="K42" i="19"/>
  <c r="M41" i="19"/>
  <c r="L41" i="19"/>
  <c r="K41" i="19"/>
  <c r="M38" i="19"/>
  <c r="M36" i="19"/>
  <c r="M35" i="19"/>
  <c r="L33" i="19"/>
  <c r="L32" i="19"/>
  <c r="M27" i="19"/>
  <c r="M22" i="19"/>
  <c r="L22" i="19"/>
  <c r="K22" i="19"/>
  <c r="M18" i="19"/>
  <c r="M16" i="19"/>
  <c r="L16" i="19"/>
  <c r="K16" i="19"/>
  <c r="M14" i="19"/>
  <c r="M13" i="19"/>
  <c r="L13" i="19"/>
  <c r="K13" i="19"/>
  <c r="M10" i="19"/>
  <c r="M9" i="19"/>
  <c r="M8" i="19"/>
  <c r="L8" i="19"/>
  <c r="K8" i="19"/>
  <c r="B8" i="19"/>
  <c r="B9" i="19" s="1"/>
  <c r="M42" i="18"/>
  <c r="L42" i="18"/>
  <c r="K42" i="18"/>
  <c r="M41" i="18"/>
  <c r="L41" i="18"/>
  <c r="K41" i="18"/>
  <c r="M39" i="18"/>
  <c r="K38" i="18"/>
  <c r="L30" i="18"/>
  <c r="K29" i="18"/>
  <c r="M23" i="18"/>
  <c r="M22" i="18"/>
  <c r="L22" i="18"/>
  <c r="K22" i="18"/>
  <c r="M18" i="18"/>
  <c r="L17" i="18"/>
  <c r="M16" i="18"/>
  <c r="L16" i="18"/>
  <c r="K16" i="18"/>
  <c r="M13" i="18"/>
  <c r="L13" i="18"/>
  <c r="K13" i="18"/>
  <c r="L12" i="18"/>
  <c r="M10" i="18"/>
  <c r="M8" i="18"/>
  <c r="L8" i="18"/>
  <c r="K8" i="18"/>
  <c r="B8" i="18"/>
  <c r="B9" i="18" s="1"/>
  <c r="J43" i="19" l="1"/>
  <c r="J48" i="19" s="1"/>
  <c r="M17" i="19"/>
  <c r="K27" i="20"/>
  <c r="L11" i="20"/>
  <c r="K28" i="19"/>
  <c r="L25" i="20"/>
  <c r="M9" i="18"/>
  <c r="M36" i="18"/>
  <c r="M22" i="20"/>
  <c r="M27" i="18"/>
  <c r="M35" i="18"/>
  <c r="M17" i="20"/>
  <c r="M29" i="20"/>
  <c r="J43" i="18"/>
  <c r="M26" i="18"/>
  <c r="M34" i="18"/>
  <c r="L35" i="18"/>
  <c r="M19" i="19"/>
  <c r="M23" i="19"/>
  <c r="K24" i="19"/>
  <c r="L25" i="19"/>
  <c r="M39" i="19"/>
  <c r="K40" i="19"/>
  <c r="K16" i="20"/>
  <c r="K14" i="20"/>
  <c r="K14" i="18"/>
  <c r="L18" i="18"/>
  <c r="L31" i="18"/>
  <c r="K23" i="20"/>
  <c r="M24" i="19"/>
  <c r="K11" i="18"/>
  <c r="K23" i="18"/>
  <c r="K36" i="19"/>
  <c r="L15" i="20"/>
  <c r="L23" i="18"/>
  <c r="L39" i="18"/>
  <c r="L28" i="19"/>
  <c r="K35" i="19"/>
  <c r="K9" i="20"/>
  <c r="K7" i="20"/>
  <c r="L9" i="20"/>
  <c r="K28" i="18"/>
  <c r="L36" i="19"/>
  <c r="L24" i="20"/>
  <c r="L9" i="18"/>
  <c r="K12" i="19"/>
  <c r="K18" i="20"/>
  <c r="M21" i="20"/>
  <c r="K26" i="18"/>
  <c r="K34" i="18"/>
  <c r="L20" i="19"/>
  <c r="K21" i="18"/>
  <c r="K10" i="19"/>
  <c r="L15" i="19"/>
  <c r="K30" i="19"/>
  <c r="M11" i="20"/>
  <c r="M15" i="18"/>
  <c r="L10" i="19"/>
  <c r="M14" i="20"/>
  <c r="I43" i="18"/>
  <c r="M11" i="18"/>
  <c r="M21" i="18"/>
  <c r="M32" i="18"/>
  <c r="I43" i="19"/>
  <c r="I48" i="19" s="1"/>
  <c r="M12" i="19"/>
  <c r="M28" i="19"/>
  <c r="M31" i="19"/>
  <c r="K32" i="19"/>
  <c r="M34" i="19"/>
  <c r="H32" i="20"/>
  <c r="K8" i="20"/>
  <c r="M10" i="20"/>
  <c r="K11" i="20"/>
  <c r="M18" i="20"/>
  <c r="M23" i="20"/>
  <c r="K24" i="20"/>
  <c r="L26" i="20"/>
  <c r="L28" i="20"/>
  <c r="L30" i="20"/>
  <c r="L21" i="18"/>
  <c r="L27" i="18"/>
  <c r="L28" i="18"/>
  <c r="L29" i="18"/>
  <c r="K39" i="18"/>
  <c r="K40" i="18"/>
  <c r="L12" i="19"/>
  <c r="M15" i="19"/>
  <c r="E43" i="19"/>
  <c r="E48" i="19" s="1"/>
  <c r="K27" i="19"/>
  <c r="M29" i="19"/>
  <c r="L30" i="19"/>
  <c r="J32" i="20"/>
  <c r="L10" i="20"/>
  <c r="M15" i="20"/>
  <c r="L18" i="20"/>
  <c r="M20" i="20"/>
  <c r="K21" i="20"/>
  <c r="K22" i="20"/>
  <c r="L23" i="20"/>
  <c r="K15" i="18"/>
  <c r="K18" i="18"/>
  <c r="K19" i="18"/>
  <c r="K20" i="18"/>
  <c r="K25" i="18"/>
  <c r="L26" i="18"/>
  <c r="M29" i="18"/>
  <c r="M40" i="18"/>
  <c r="D43" i="19"/>
  <c r="D48" i="19" s="1"/>
  <c r="M11" i="19"/>
  <c r="K14" i="19"/>
  <c r="M20" i="19"/>
  <c r="M25" i="19"/>
  <c r="L27" i="19"/>
  <c r="L29" i="19"/>
  <c r="L31" i="19"/>
  <c r="M40" i="19"/>
  <c r="K13" i="20"/>
  <c r="L14" i="20"/>
  <c r="K15" i="20"/>
  <c r="L16" i="20"/>
  <c r="K20" i="20"/>
  <c r="L21" i="20"/>
  <c r="D43" i="18"/>
  <c r="E43" i="18"/>
  <c r="M14" i="18"/>
  <c r="M19" i="18"/>
  <c r="K24" i="18"/>
  <c r="M25" i="18"/>
  <c r="M28" i="18"/>
  <c r="K36" i="18"/>
  <c r="K37" i="18"/>
  <c r="L38" i="18"/>
  <c r="L14" i="19"/>
  <c r="K19" i="19"/>
  <c r="M21" i="19"/>
  <c r="M26" i="19"/>
  <c r="M30" i="19"/>
  <c r="D32" i="20"/>
  <c r="M9" i="20"/>
  <c r="L17" i="20"/>
  <c r="L20" i="20"/>
  <c r="L22" i="20"/>
  <c r="M31" i="20"/>
  <c r="K7" i="18"/>
  <c r="F43" i="18"/>
  <c r="M24" i="18"/>
  <c r="L36" i="18"/>
  <c r="L37" i="18"/>
  <c r="F43" i="19"/>
  <c r="F48" i="19" s="1"/>
  <c r="K9" i="19"/>
  <c r="K17" i="19"/>
  <c r="L19" i="19"/>
  <c r="L24" i="19"/>
  <c r="K38" i="19"/>
  <c r="L40" i="19"/>
  <c r="E32" i="20"/>
  <c r="M16" i="20"/>
  <c r="L10" i="18"/>
  <c r="M7" i="18"/>
  <c r="M31" i="18"/>
  <c r="K33" i="18"/>
  <c r="L34" i="18"/>
  <c r="M37" i="18"/>
  <c r="G43" i="19"/>
  <c r="L17" i="19"/>
  <c r="M37" i="19"/>
  <c r="L38" i="19"/>
  <c r="F32" i="20"/>
  <c r="M26" i="20"/>
  <c r="M28" i="20"/>
  <c r="K29" i="20"/>
  <c r="M30" i="20"/>
  <c r="L31" i="20"/>
  <c r="K9" i="18"/>
  <c r="H43" i="18"/>
  <c r="M30" i="18"/>
  <c r="K31" i="18"/>
  <c r="K32" i="18"/>
  <c r="M33" i="18"/>
  <c r="H43" i="19"/>
  <c r="L18" i="19"/>
  <c r="L23" i="19"/>
  <c r="M32" i="19"/>
  <c r="M33" i="19"/>
  <c r="L35" i="19"/>
  <c r="L37" i="19"/>
  <c r="L39" i="19"/>
  <c r="M7" i="20"/>
  <c r="M8" i="20"/>
  <c r="G32" i="20"/>
  <c r="J34" i="20" s="1"/>
  <c r="M24" i="20"/>
  <c r="M25" i="20"/>
  <c r="K26" i="20"/>
  <c r="L27" i="20"/>
  <c r="K28" i="20"/>
  <c r="L29" i="20"/>
  <c r="K17" i="20"/>
  <c r="K30" i="20"/>
  <c r="K25" i="20"/>
  <c r="L7" i="20"/>
  <c r="I32" i="20"/>
  <c r="L8" i="20"/>
  <c r="L13" i="20"/>
  <c r="M7" i="19"/>
  <c r="K15" i="19"/>
  <c r="K20" i="19"/>
  <c r="K25" i="19"/>
  <c r="K33" i="19"/>
  <c r="K18" i="19"/>
  <c r="K23" i="19"/>
  <c r="K31" i="19"/>
  <c r="K39" i="19"/>
  <c r="K7" i="19"/>
  <c r="L9" i="19"/>
  <c r="K11" i="19"/>
  <c r="K21" i="19"/>
  <c r="K26" i="19"/>
  <c r="K34" i="19"/>
  <c r="L7" i="19"/>
  <c r="L11" i="19"/>
  <c r="L21" i="19"/>
  <c r="L26" i="19"/>
  <c r="K29" i="19"/>
  <c r="L34" i="19"/>
  <c r="K37" i="19"/>
  <c r="K12" i="18"/>
  <c r="K30" i="18"/>
  <c r="K10" i="18"/>
  <c r="M12" i="18"/>
  <c r="L15" i="18"/>
  <c r="M17" i="18"/>
  <c r="L20" i="18"/>
  <c r="L25" i="18"/>
  <c r="L33" i="18"/>
  <c r="M38" i="18"/>
  <c r="M20" i="18"/>
  <c r="G43" i="18"/>
  <c r="L7" i="18"/>
  <c r="L11" i="18"/>
  <c r="L14" i="18"/>
  <c r="L19" i="18"/>
  <c r="L24" i="18"/>
  <c r="K27" i="18"/>
  <c r="L32" i="18"/>
  <c r="K35" i="18"/>
  <c r="L40" i="18"/>
  <c r="K17" i="18"/>
  <c r="G48" i="19" l="1"/>
  <c r="J49" i="19"/>
  <c r="J45" i="18"/>
  <c r="M43" i="19"/>
  <c r="K32" i="20"/>
  <c r="H48" i="19"/>
  <c r="L43" i="19"/>
  <c r="K43" i="19"/>
  <c r="M32" i="20"/>
  <c r="K43" i="18"/>
  <c r="L32" i="20"/>
  <c r="M43" i="18"/>
  <c r="L43" i="18"/>
  <c r="M29" i="6" l="1"/>
  <c r="K29" i="6"/>
  <c r="L32" i="10"/>
  <c r="K25" i="6"/>
  <c r="K32" i="10"/>
  <c r="L29" i="6"/>
  <c r="M25" i="6"/>
  <c r="L25" i="6"/>
  <c r="M36" i="10"/>
  <c r="L36" i="10"/>
  <c r="K36" i="10"/>
  <c r="M36" i="9" l="1"/>
  <c r="L36" i="9"/>
  <c r="K36" i="9"/>
  <c r="M13" i="6" l="1"/>
  <c r="K32" i="9" l="1"/>
  <c r="M32" i="10"/>
  <c r="K13" i="6"/>
  <c r="M32" i="9"/>
  <c r="L32" i="9"/>
  <c r="L13" i="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7" i="16"/>
  <c r="T8" i="17" l="1"/>
  <c r="T9" i="17"/>
  <c r="T10" i="17"/>
  <c r="T11" i="17"/>
  <c r="T12" i="17"/>
  <c r="T13" i="17"/>
  <c r="T14" i="17"/>
  <c r="T15" i="17"/>
  <c r="T16" i="17"/>
  <c r="T17" i="17"/>
  <c r="T18" i="17"/>
  <c r="T19" i="17"/>
  <c r="T20" i="17"/>
  <c r="T21" i="17"/>
  <c r="T22" i="17"/>
  <c r="T23" i="17"/>
  <c r="T24" i="17"/>
  <c r="T25" i="17"/>
  <c r="T26" i="17"/>
  <c r="T27" i="17"/>
  <c r="T28" i="17"/>
  <c r="T29" i="17"/>
  <c r="F30" i="17"/>
  <c r="G30" i="17"/>
  <c r="H30" i="17"/>
  <c r="I30" i="17"/>
  <c r="J30" i="17"/>
  <c r="K30" i="17"/>
  <c r="L30" i="17"/>
  <c r="M30" i="17"/>
  <c r="N30" i="17"/>
  <c r="O30" i="17"/>
  <c r="P30" i="17"/>
  <c r="Q30" i="17"/>
  <c r="R30" i="17"/>
  <c r="E30" i="17"/>
  <c r="S8" i="17"/>
  <c r="S9" i="17"/>
  <c r="S10" i="17"/>
  <c r="S11" i="17"/>
  <c r="S12" i="17"/>
  <c r="S13" i="17"/>
  <c r="S14" i="17"/>
  <c r="S15" i="17"/>
  <c r="S16" i="17"/>
  <c r="S17" i="17"/>
  <c r="S18" i="17"/>
  <c r="S19" i="17"/>
  <c r="S20" i="17"/>
  <c r="S21" i="17"/>
  <c r="S22" i="17"/>
  <c r="S23" i="17"/>
  <c r="S24" i="17"/>
  <c r="S25" i="17"/>
  <c r="S26" i="17"/>
  <c r="S27" i="17"/>
  <c r="S28" i="17"/>
  <c r="S29" i="17"/>
  <c r="T7" i="17"/>
  <c r="S7" i="17"/>
  <c r="T44" i="16"/>
  <c r="S44"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7" i="16"/>
  <c r="F44" i="16"/>
  <c r="G44" i="16"/>
  <c r="H44" i="16"/>
  <c r="I44" i="16"/>
  <c r="J44" i="16"/>
  <c r="K44" i="16"/>
  <c r="L44" i="16"/>
  <c r="M44" i="16"/>
  <c r="N44" i="16"/>
  <c r="O44" i="16"/>
  <c r="P44" i="16"/>
  <c r="Q44" i="16"/>
  <c r="R44" i="16"/>
  <c r="E44" i="16"/>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7" i="11"/>
  <c r="S30" i="17" l="1"/>
  <c r="T30" i="17"/>
  <c r="G30" i="15"/>
  <c r="H30" i="15"/>
  <c r="I30" i="15"/>
  <c r="J30" i="15"/>
  <c r="F30" i="15"/>
  <c r="E30" i="15"/>
  <c r="F44" i="11"/>
  <c r="G44" i="11"/>
  <c r="H44" i="11"/>
  <c r="I44" i="11"/>
  <c r="J44" i="11"/>
  <c r="K44" i="11"/>
  <c r="L44" i="11"/>
  <c r="E44" i="11"/>
  <c r="L29" i="15" l="1"/>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K30" i="15" l="1"/>
  <c r="L30" i="15"/>
  <c r="L23" i="9"/>
  <c r="M7" i="9"/>
  <c r="M7" i="6" l="1"/>
  <c r="M8" i="6"/>
  <c r="M9" i="6"/>
  <c r="M10" i="6"/>
  <c r="M11" i="6"/>
  <c r="M12" i="6"/>
  <c r="M14" i="6"/>
  <c r="M15" i="6"/>
  <c r="M16" i="6"/>
  <c r="M17" i="6"/>
  <c r="M18" i="6"/>
  <c r="M19" i="6"/>
  <c r="M20" i="6"/>
  <c r="M21" i="6"/>
  <c r="M22" i="6"/>
  <c r="M23" i="6"/>
  <c r="M24" i="6"/>
  <c r="M26" i="6"/>
  <c r="M27" i="6"/>
  <c r="M28" i="6"/>
  <c r="M30" i="6"/>
  <c r="M31" i="6"/>
  <c r="D32" i="6" l="1"/>
  <c r="B8" i="6" l="1"/>
  <c r="B9" i="6" s="1"/>
  <c r="B10" i="6" s="1"/>
  <c r="B11" i="6" s="1"/>
  <c r="B12" i="6" s="1"/>
  <c r="B13" i="6" s="1"/>
  <c r="B14" i="6" s="1"/>
  <c r="B15" i="6" s="1"/>
  <c r="B16" i="6" s="1"/>
  <c r="B17" i="6" s="1"/>
  <c r="B18" i="6" s="1"/>
  <c r="B19" i="6" s="1"/>
  <c r="B20" i="6" s="1"/>
  <c r="B21" i="6" s="1"/>
  <c r="B22" i="6" s="1"/>
  <c r="B23" i="6" s="1"/>
  <c r="B24" i="6" s="1"/>
  <c r="B25" i="6" l="1"/>
  <c r="B26" i="6" s="1"/>
  <c r="B27" i="6" s="1"/>
  <c r="B28" i="6" s="1"/>
  <c r="B29" i="6" s="1"/>
  <c r="B30" i="6" s="1"/>
  <c r="B31" i="6" s="1"/>
  <c r="B8" i="10"/>
  <c r="K28" i="6" l="1"/>
  <c r="L28" i="6"/>
  <c r="K20" i="6"/>
  <c r="L20" i="6"/>
  <c r="L11" i="6"/>
  <c r="K11" i="6"/>
  <c r="K19" i="6"/>
  <c r="L19" i="6"/>
  <c r="K10" i="6"/>
  <c r="L10" i="6"/>
  <c r="K30" i="6"/>
  <c r="L30" i="6"/>
  <c r="K12" i="6"/>
  <c r="L12" i="6"/>
  <c r="K9" i="6"/>
  <c r="L9" i="6"/>
  <c r="L22" i="6"/>
  <c r="K22" i="6"/>
  <c r="K17" i="6"/>
  <c r="L17" i="6"/>
  <c r="K21" i="6"/>
  <c r="L21" i="6"/>
  <c r="K27" i="6"/>
  <c r="L27" i="6"/>
  <c r="K18" i="6"/>
  <c r="L18" i="6"/>
  <c r="K26" i="6"/>
  <c r="L26" i="6"/>
  <c r="K7" i="6"/>
  <c r="L7" i="6"/>
  <c r="K24" i="6"/>
  <c r="L24" i="6"/>
  <c r="K16" i="6"/>
  <c r="L16" i="6"/>
  <c r="K31" i="6"/>
  <c r="L31" i="6"/>
  <c r="L23" i="6"/>
  <c r="K23" i="6"/>
  <c r="L15" i="6"/>
  <c r="K15" i="6"/>
  <c r="L14" i="6"/>
  <c r="K14" i="6"/>
  <c r="B8" i="9"/>
  <c r="B9" i="9" s="1"/>
  <c r="I46" i="10" l="1"/>
  <c r="H46" i="10"/>
  <c r="G46" i="10"/>
  <c r="F46" i="10"/>
  <c r="J46" i="10"/>
  <c r="E46" i="10"/>
  <c r="D46" i="10"/>
  <c r="J43" i="10" l="1"/>
  <c r="J48" i="10" s="1"/>
  <c r="K8" i="6"/>
  <c r="L8" i="6" l="1"/>
  <c r="J43" i="9"/>
  <c r="G32" i="6" l="1"/>
  <c r="F32" i="6"/>
  <c r="E32" i="6"/>
  <c r="H32" i="6" l="1"/>
  <c r="J34" i="6" s="1"/>
  <c r="I32" i="6"/>
  <c r="J32" i="6"/>
  <c r="L32" i="6" l="1"/>
  <c r="K32" i="6"/>
  <c r="M32" i="6"/>
  <c r="L24" i="9" l="1"/>
  <c r="K24" i="10"/>
  <c r="M24" i="9" l="1"/>
  <c r="K24" i="9"/>
  <c r="L24" i="10"/>
  <c r="M24" i="10"/>
  <c r="L15" i="10" l="1"/>
  <c r="L19" i="10"/>
  <c r="L23" i="10"/>
  <c r="L28" i="10"/>
  <c r="L33" i="10"/>
  <c r="M30" i="10" l="1"/>
  <c r="M26" i="10"/>
  <c r="M21" i="10"/>
  <c r="M17" i="10"/>
  <c r="M13" i="10"/>
  <c r="L34" i="10"/>
  <c r="L29" i="10"/>
  <c r="L25" i="10"/>
  <c r="L20" i="10"/>
  <c r="L16" i="10"/>
  <c r="L42" i="10"/>
  <c r="M41" i="10"/>
  <c r="L9" i="10"/>
  <c r="K27" i="10"/>
  <c r="K31" i="10"/>
  <c r="M14" i="10"/>
  <c r="M10" i="10"/>
  <c r="K18" i="10"/>
  <c r="K39" i="10"/>
  <c r="L35" i="10"/>
  <c r="K15" i="10"/>
  <c r="K11" i="10"/>
  <c r="L12" i="10"/>
  <c r="M8" i="10"/>
  <c r="M38" i="10"/>
  <c r="K22" i="10"/>
  <c r="K40" i="10"/>
  <c r="L37" i="10"/>
  <c r="K14" i="10"/>
  <c r="L11" i="10"/>
  <c r="K10" i="10"/>
  <c r="L40" i="10"/>
  <c r="K8" i="10"/>
  <c r="G43" i="10"/>
  <c r="M7" i="10"/>
  <c r="M39" i="10"/>
  <c r="K35" i="10"/>
  <c r="M31" i="10"/>
  <c r="M27" i="10"/>
  <c r="K19" i="10"/>
  <c r="F43" i="10"/>
  <c r="K28" i="10"/>
  <c r="K23" i="10"/>
  <c r="K42" i="10"/>
  <c r="K34" i="10"/>
  <c r="L30" i="10"/>
  <c r="K29" i="10"/>
  <c r="L26" i="10"/>
  <c r="K25" i="10"/>
  <c r="M23" i="10"/>
  <c r="L21" i="10"/>
  <c r="K20" i="10"/>
  <c r="M19" i="10"/>
  <c r="L17" i="10"/>
  <c r="K16" i="10"/>
  <c r="M15" i="10"/>
  <c r="L13" i="10"/>
  <c r="K12" i="10"/>
  <c r="M11" i="10"/>
  <c r="K33" i="10"/>
  <c r="L41" i="10"/>
  <c r="L38" i="10"/>
  <c r="K37" i="10"/>
  <c r="M35" i="10"/>
  <c r="M33" i="10"/>
  <c r="M28" i="10"/>
  <c r="M40" i="10"/>
  <c r="K9" i="10"/>
  <c r="I43" i="10"/>
  <c r="L7" i="10"/>
  <c r="E43" i="10"/>
  <c r="E48" i="10" s="1"/>
  <c r="M22" i="10"/>
  <c r="M42" i="10"/>
  <c r="M37" i="10"/>
  <c r="M34" i="10"/>
  <c r="M29" i="10"/>
  <c r="L27" i="10"/>
  <c r="K26" i="10"/>
  <c r="M25" i="10"/>
  <c r="L22" i="10"/>
  <c r="K21" i="10"/>
  <c r="M20" i="10"/>
  <c r="L18" i="10"/>
  <c r="K17" i="10"/>
  <c r="M16" i="10"/>
  <c r="L14" i="10"/>
  <c r="K13" i="10"/>
  <c r="M12" i="10"/>
  <c r="L10" i="10"/>
  <c r="M18" i="10"/>
  <c r="K41" i="10"/>
  <c r="L39" i="10"/>
  <c r="K38" i="10"/>
  <c r="L31" i="10"/>
  <c r="K30" i="10"/>
  <c r="M9" i="10"/>
  <c r="L8" i="10"/>
  <c r="K7" i="10"/>
  <c r="D43" i="10"/>
  <c r="D48" i="10" s="1"/>
  <c r="F48" i="10" l="1"/>
  <c r="F52" i="10"/>
  <c r="I48" i="10"/>
  <c r="G48" i="10"/>
  <c r="H43" i="10"/>
  <c r="J49" i="10" s="1"/>
  <c r="H48" i="10" l="1"/>
  <c r="K43" i="10"/>
  <c r="M43" i="10"/>
  <c r="L43" i="10"/>
  <c r="M42" i="9" l="1"/>
  <c r="M39" i="9"/>
  <c r="K38" i="9"/>
  <c r="M31" i="9"/>
  <c r="M27" i="9"/>
  <c r="M22" i="9"/>
  <c r="M18" i="9"/>
  <c r="M14" i="9"/>
  <c r="M10" i="9"/>
  <c r="M37" i="9" l="1"/>
  <c r="M41" i="9"/>
  <c r="K40" i="9"/>
  <c r="L12" i="9"/>
  <c r="L16" i="9"/>
  <c r="L20" i="9"/>
  <c r="L25" i="9"/>
  <c r="L29" i="9"/>
  <c r="L34" i="9"/>
  <c r="L9" i="9"/>
  <c r="K11" i="9"/>
  <c r="K15" i="9"/>
  <c r="K19" i="9"/>
  <c r="K23" i="9"/>
  <c r="K28" i="9"/>
  <c r="K33" i="9"/>
  <c r="K35" i="9"/>
  <c r="K42" i="9"/>
  <c r="M13" i="9"/>
  <c r="M17" i="9"/>
  <c r="M21" i="9"/>
  <c r="M26" i="9"/>
  <c r="M30" i="9"/>
  <c r="L42" i="9"/>
  <c r="M9" i="9"/>
  <c r="L10" i="9"/>
  <c r="M12" i="9"/>
  <c r="M20" i="9"/>
  <c r="M25" i="9"/>
  <c r="F43" i="9"/>
  <c r="K9" i="9"/>
  <c r="M11" i="9"/>
  <c r="L13" i="9"/>
  <c r="M15" i="9"/>
  <c r="K20" i="9"/>
  <c r="L21" i="9"/>
  <c r="K25" i="9"/>
  <c r="L26" i="9"/>
  <c r="M28" i="9"/>
  <c r="K29" i="9"/>
  <c r="L30" i="9"/>
  <c r="M33" i="9"/>
  <c r="K34" i="9"/>
  <c r="M35" i="9"/>
  <c r="K37" i="9"/>
  <c r="L38" i="9"/>
  <c r="M40" i="9"/>
  <c r="K41" i="9"/>
  <c r="M8" i="9"/>
  <c r="K12" i="9"/>
  <c r="K16" i="9"/>
  <c r="L17" i="9"/>
  <c r="M19" i="9"/>
  <c r="M23" i="9"/>
  <c r="G43" i="9"/>
  <c r="L37" i="9"/>
  <c r="L41" i="9"/>
  <c r="D43" i="9"/>
  <c r="K7" i="9"/>
  <c r="H43" i="9"/>
  <c r="K10" i="9"/>
  <c r="L11" i="9"/>
  <c r="L15" i="9"/>
  <c r="L19" i="9"/>
  <c r="K22" i="9"/>
  <c r="K27" i="9"/>
  <c r="L28" i="9"/>
  <c r="K31" i="9"/>
  <c r="L33" i="9"/>
  <c r="L35" i="9"/>
  <c r="M38" i="9"/>
  <c r="K39" i="9"/>
  <c r="L40" i="9"/>
  <c r="L8" i="9"/>
  <c r="K14" i="9"/>
  <c r="K18" i="9"/>
  <c r="E43" i="9"/>
  <c r="L7" i="9"/>
  <c r="I43" i="9"/>
  <c r="K13" i="9"/>
  <c r="L14" i="9"/>
  <c r="M16" i="9"/>
  <c r="K17" i="9"/>
  <c r="L18" i="9"/>
  <c r="K21" i="9"/>
  <c r="L22" i="9"/>
  <c r="K26" i="9"/>
  <c r="L27" i="9"/>
  <c r="M29" i="9"/>
  <c r="K30" i="9"/>
  <c r="L31" i="9"/>
  <c r="M34" i="9"/>
  <c r="L39" i="9"/>
  <c r="J45" i="9" l="1"/>
  <c r="L43" i="9"/>
  <c r="K43" i="9"/>
  <c r="M43" i="9"/>
</calcChain>
</file>

<file path=xl/comments1.xml><?xml version="1.0" encoding="utf-8"?>
<comments xmlns="http://schemas.openxmlformats.org/spreadsheetml/2006/main">
  <authors>
    <author>Agnes  W. Wambui</author>
  </authors>
  <commentList>
    <comment ref="J45" authorId="0" shapeId="0">
      <text>
        <r>
          <rPr>
            <b/>
            <sz val="9"/>
            <color indexed="81"/>
            <rFont val="Tahoma"/>
            <family val="2"/>
          </rPr>
          <t>Agnes  W. Wambui:</t>
        </r>
        <r>
          <rPr>
            <sz val="9"/>
            <color indexed="81"/>
            <rFont val="Tahoma"/>
            <family val="2"/>
          </rPr>
          <t xml:space="preserve">
Actionable Claims-Current Quarter
</t>
        </r>
      </text>
    </comment>
    <comment ref="J52" authorId="0" shapeId="0">
      <text>
        <r>
          <rPr>
            <b/>
            <sz val="9"/>
            <color indexed="81"/>
            <rFont val="Tahoma"/>
            <family val="2"/>
          </rPr>
          <t>Agnes  W. Wambui:</t>
        </r>
        <r>
          <rPr>
            <sz val="9"/>
            <color indexed="81"/>
            <rFont val="Tahoma"/>
            <family val="2"/>
          </rPr>
          <t xml:space="preserve">
Actionable Claims- Previous Quarter
</t>
        </r>
      </text>
    </comment>
  </commentList>
</comments>
</file>

<file path=xl/comments2.xml><?xml version="1.0" encoding="utf-8"?>
<comments xmlns="http://schemas.openxmlformats.org/spreadsheetml/2006/main">
  <authors>
    <author>Agnes  W. Wambui</author>
  </authors>
  <commentList>
    <comment ref="J45" authorId="0" shapeId="0">
      <text>
        <r>
          <rPr>
            <b/>
            <sz val="9"/>
            <color indexed="81"/>
            <rFont val="Tahoma"/>
            <family val="2"/>
          </rPr>
          <t>Agnes  W. Wambui:</t>
        </r>
        <r>
          <rPr>
            <sz val="9"/>
            <color indexed="81"/>
            <rFont val="Tahoma"/>
            <family val="2"/>
          </rPr>
          <t xml:space="preserve">
Actionable Claims- Current Quarter</t>
        </r>
      </text>
    </comment>
    <comment ref="J52" authorId="0" shapeId="0">
      <text>
        <r>
          <rPr>
            <b/>
            <sz val="9"/>
            <color indexed="81"/>
            <rFont val="Tahoma"/>
            <family val="2"/>
          </rPr>
          <t>Agnes  W. Wambui:</t>
        </r>
        <r>
          <rPr>
            <sz val="9"/>
            <color indexed="81"/>
            <rFont val="Tahoma"/>
            <family val="2"/>
          </rPr>
          <t xml:space="preserve">
Actionable Claims- Previous Quarter</t>
        </r>
      </text>
    </comment>
  </commentList>
</comments>
</file>

<file path=xl/comments3.xml><?xml version="1.0" encoding="utf-8"?>
<comments xmlns="http://schemas.openxmlformats.org/spreadsheetml/2006/main">
  <authors>
    <author>Agnes  W. Wambui</author>
  </authors>
  <commentList>
    <comment ref="J49" authorId="0" shapeId="0">
      <text>
        <r>
          <rPr>
            <b/>
            <sz val="9"/>
            <color indexed="81"/>
            <rFont val="Tahoma"/>
            <family val="2"/>
          </rPr>
          <t>Agnes  W. Wambui:</t>
        </r>
        <r>
          <rPr>
            <sz val="9"/>
            <color indexed="81"/>
            <rFont val="Tahoma"/>
            <family val="2"/>
          </rPr>
          <t xml:space="preserve">
Actionable Claims- Current Quarter</t>
        </r>
      </text>
    </comment>
    <comment ref="J51" authorId="0" shapeId="0">
      <text>
        <r>
          <rPr>
            <b/>
            <sz val="9"/>
            <color indexed="81"/>
            <rFont val="Tahoma"/>
            <family val="2"/>
          </rPr>
          <t>Agnes  W. Wambui:</t>
        </r>
        <r>
          <rPr>
            <sz val="9"/>
            <color indexed="81"/>
            <rFont val="Tahoma"/>
            <family val="2"/>
          </rPr>
          <t xml:space="preserve">
Actionable Claims- Previous Quarter</t>
        </r>
      </text>
    </comment>
  </commentList>
</comments>
</file>

<file path=xl/comments4.xml><?xml version="1.0" encoding="utf-8"?>
<comments xmlns="http://schemas.openxmlformats.org/spreadsheetml/2006/main">
  <authors>
    <author>Agnes  W. Wambui</author>
  </authors>
  <commentList>
    <comment ref="J49" authorId="0" shapeId="0">
      <text>
        <r>
          <rPr>
            <b/>
            <sz val="9"/>
            <color indexed="81"/>
            <rFont val="Tahoma"/>
            <family val="2"/>
          </rPr>
          <t>Agnes  W. Wambui:</t>
        </r>
        <r>
          <rPr>
            <sz val="9"/>
            <color indexed="81"/>
            <rFont val="Tahoma"/>
            <family val="2"/>
          </rPr>
          <t xml:space="preserve">
Actionable Claims- Current Quarter</t>
        </r>
      </text>
    </comment>
    <comment ref="J51" authorId="0" shapeId="0">
      <text>
        <r>
          <rPr>
            <b/>
            <sz val="9"/>
            <color indexed="81"/>
            <rFont val="Tahoma"/>
            <family val="2"/>
          </rPr>
          <t>Agnes  W. Wambui:</t>
        </r>
        <r>
          <rPr>
            <sz val="9"/>
            <color indexed="81"/>
            <rFont val="Tahoma"/>
            <family val="2"/>
          </rPr>
          <t xml:space="preserve">
Actionable Claims- Previous Quarter</t>
        </r>
      </text>
    </comment>
  </commentList>
</comments>
</file>

<file path=xl/comments5.xml><?xml version="1.0" encoding="utf-8"?>
<comments xmlns="http://schemas.openxmlformats.org/spreadsheetml/2006/main">
  <authors>
    <author>Agnes  W. Wambui</author>
  </authors>
  <commentList>
    <comment ref="J34" authorId="0" shapeId="0">
      <text>
        <r>
          <rPr>
            <b/>
            <sz val="9"/>
            <color indexed="81"/>
            <rFont val="Tahoma"/>
            <family val="2"/>
          </rPr>
          <t>Agnes  W. Wambui:</t>
        </r>
        <r>
          <rPr>
            <sz val="9"/>
            <color indexed="81"/>
            <rFont val="Tahoma"/>
            <family val="2"/>
          </rPr>
          <t xml:space="preserve">
Actionable Claims-  Previous Quarter</t>
        </r>
      </text>
    </comment>
    <comment ref="J36" authorId="0" shapeId="0">
      <text>
        <r>
          <rPr>
            <b/>
            <sz val="9"/>
            <color indexed="81"/>
            <rFont val="Tahoma"/>
            <family val="2"/>
          </rPr>
          <t>Agnes  W. Wambui:</t>
        </r>
        <r>
          <rPr>
            <sz val="9"/>
            <color indexed="81"/>
            <rFont val="Tahoma"/>
            <family val="2"/>
          </rPr>
          <t xml:space="preserve">
Actionable Claims- Previous Quarter</t>
        </r>
      </text>
    </comment>
  </commentList>
</comments>
</file>

<file path=xl/comments6.xml><?xml version="1.0" encoding="utf-8"?>
<comments xmlns="http://schemas.openxmlformats.org/spreadsheetml/2006/main">
  <authors>
    <author>Agnes  W. Wambui</author>
  </authors>
  <commentList>
    <comment ref="J34" authorId="0" shapeId="0">
      <text>
        <r>
          <rPr>
            <b/>
            <sz val="9"/>
            <color indexed="81"/>
            <rFont val="Tahoma"/>
            <family val="2"/>
          </rPr>
          <t>Agnes  W. Wambui:</t>
        </r>
        <r>
          <rPr>
            <sz val="9"/>
            <color indexed="81"/>
            <rFont val="Tahoma"/>
            <family val="2"/>
          </rPr>
          <t xml:space="preserve">
Actionable Claims- Current Quarter</t>
        </r>
      </text>
    </comment>
    <comment ref="J36" authorId="0" shapeId="0">
      <text>
        <r>
          <rPr>
            <b/>
            <sz val="9"/>
            <color indexed="81"/>
            <rFont val="Tahoma"/>
            <family val="2"/>
          </rPr>
          <t>Agnes  W. Wambui:</t>
        </r>
        <r>
          <rPr>
            <sz val="9"/>
            <color indexed="81"/>
            <rFont val="Tahoma"/>
            <family val="2"/>
          </rPr>
          <t xml:space="preserve">
Actionable Claims- Previous Quarter</t>
        </r>
      </text>
    </comment>
  </commentList>
</comments>
</file>

<file path=xl/sharedStrings.xml><?xml version="1.0" encoding="utf-8"?>
<sst xmlns="http://schemas.openxmlformats.org/spreadsheetml/2006/main" count="562" uniqueCount="133">
  <si>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</si>
  <si>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</si>
  <si>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</si>
  <si>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</si>
  <si>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</si>
  <si>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</si>
  <si>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</si>
  <si>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</si>
  <si>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</si>
  <si>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</si>
  <si>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</si>
  <si>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</si>
  <si>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</si>
  <si>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</si>
  <si>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</si>
  <si>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</si>
  <si>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</si>
  <si>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</si>
  <si>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</si>
  <si>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</si>
  <si>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</si>
  <si>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</si>
  <si>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</si>
  <si>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</si>
  <si>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</si>
  <si>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</si>
  <si>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</si>
  <si>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</si>
  <si>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</si>
  <si>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</si>
  <si>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</si>
  <si>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</si>
  <si>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</si>
  <si>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</si>
  <si>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</si>
  <si>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</si>
  <si>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</si>
  <si>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</si>
  <si>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</si>
  <si>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</si>
  <si>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</si>
  <si>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</si>
  <si>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</si>
  <si>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</si>
  <si>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</si>
  <si>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</si>
  <si>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</si>
  <si>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</si>
  <si>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</si>
  <si>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</si>
  <si>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</si>
  <si>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</si>
  <si>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</si>
  <si>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</si>
  <si>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</si>
  <si>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</si>
  <si>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</si>
  <si>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</si>
  <si>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</si>
  <si>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</si>
  <si>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</si>
  <si>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</si>
  <si>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</si>
  <si>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</si>
  <si>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</si>
  <si>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</si>
  <si>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</si>
  <si>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</si>
  <si>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</si>
  <si>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</si>
  <si>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Claim payment
ratio %</t>
  </si>
  <si>
    <t>Claim payment
ratio (%)</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</si>
  <si>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</si>
  <si>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</si>
  <si>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</si>
  <si>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</si>
  <si>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</si>
  <si>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</si>
  <si>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</si>
  <si>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</si>
  <si>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</si>
  <si>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</si>
  <si>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</si>
  <si>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</si>
  <si>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 xml:space="preserve"> </t>
  </si>
  <si>
    <t>Number</t>
  </si>
  <si>
    <t>Amount</t>
  </si>
  <si>
    <t xml:space="preserve">TOTAL
</t>
  </si>
  <si>
    <t xml:space="preserve">Industry
</t>
  </si>
  <si>
    <t>No.</t>
  </si>
  <si>
    <t>KES</t>
  </si>
  <si>
    <t>Appendix 4: Analysis of general insurance business declined claims (numbers and amount) for the quarter ended 31st March 2022</t>
  </si>
  <si>
    <t>Appendix 5: Analysis of long-term insurance business declined claims (numbers and amount) for the quarter ended 31st March 2022</t>
  </si>
  <si>
    <t xml:space="preserve"> Q1 Total</t>
  </si>
  <si>
    <t>January</t>
  </si>
  <si>
    <t>February</t>
  </si>
  <si>
    <t>March</t>
  </si>
  <si>
    <t>Failure to provide relevant documentations</t>
  </si>
  <si>
    <t>Unpaid premiums</t>
  </si>
  <si>
    <t>Loss not covered within the policy</t>
  </si>
  <si>
    <t>Non-disclosure of relavant information</t>
  </si>
  <si>
    <t>Time barred</t>
  </si>
  <si>
    <t>Lapsed policy</t>
  </si>
  <si>
    <t>Others</t>
  </si>
  <si>
    <t>Appendix 6: Analysis of reasons for declined claims under general insurance business for the quarter ended 31st March 2022</t>
  </si>
  <si>
    <t>Total</t>
  </si>
  <si>
    <t>Appendix 7: Analysis of reasons for declined claims under long-term insurance business for the quarter ended 31st March 2022</t>
  </si>
  <si>
    <t>TOTAL</t>
  </si>
  <si>
    <t>OLD MUTUAL GENERAL INSURANCE</t>
  </si>
  <si>
    <t>OLD MUTUAL LIFE ASSURANCE COMPANY</t>
  </si>
  <si>
    <t>*-ALL THE RETURNS WERE NOT SUBMITTED</t>
  </si>
  <si>
    <t>STAR DISCOVER INSURANCE</t>
  </si>
  <si>
    <t>OLD MUTUAL ASSURANCE</t>
  </si>
  <si>
    <t>STAR DISCOVER LIFE INSURANCE</t>
  </si>
  <si>
    <t>XPLICO INSURANCE COMPANY*</t>
  </si>
  <si>
    <t>AFRICAN MERCHANT ASSURANCE*</t>
  </si>
  <si>
    <t>EQUITY LIFE ASSURANCE</t>
  </si>
  <si>
    <t>Four</t>
  </si>
  <si>
    <t>31st December, 2022</t>
  </si>
  <si>
    <t>Appendix 1: Analysis of liability claims movement (numbers) under general insurance business for the quarter ended 31st December 2022</t>
  </si>
  <si>
    <t xml:space="preserve">Q4 2022
(4/(4+5+6+7))
</t>
  </si>
  <si>
    <t>Q3 2022</t>
  </si>
  <si>
    <t>Q4 2022
(4/(4+5+6+7))</t>
  </si>
  <si>
    <r>
      <t xml:space="preserve">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relevant insurer(s).
</t>
    </r>
    <r>
      <rPr>
        <sz val="11"/>
        <rFont val="Bookman Old Style"/>
        <family val="1"/>
      </rPr>
      <t>This report incorporated data from all regulated long-term insurance companies and 94.4% of the regulated general insurance companies who had submitted their returns by the date of this report.</t>
    </r>
    <r>
      <rPr>
        <sz val="11"/>
        <color theme="1"/>
        <rFont val="Bookman Old Style"/>
        <family val="1"/>
      </rPr>
      <t xml:space="preserve">
The Publication of any summary of the returns in this report does not necessarily mean that the returns so summarized have satisfied all the requirements of the Insurance Act, or that the Commissioner of Insurance approves the accuracy or the contents of the returns.                                                                                                                          </t>
    </r>
  </si>
  <si>
    <t>FIRST ASSURANCE COMPANY</t>
  </si>
  <si>
    <t>KENYA ORIENT LIFE ASSURANCE</t>
  </si>
  <si>
    <t>Previous Quarter</t>
  </si>
  <si>
    <t>Amounts in thousands</t>
  </si>
  <si>
    <t>Appendix 2: Analysis of liability claims movement (amount) under general insurance business for the quarter ended 31st December 2022</t>
  </si>
  <si>
    <t>Appendix 3: Analysis of non-liability claims movement (numbers) under general insurance business for the quarter ended 31st December 2022</t>
  </si>
  <si>
    <t>Appendix 4: Analysis of non-liability claims movement (amount) under general insurance business for the quarter ended 31st December 2022</t>
  </si>
  <si>
    <t>Appendix 5: Analysis of long-term insurance business claims movement (numbers) for the quarter ended 31st December 2022</t>
  </si>
  <si>
    <t>Appendix 6: Analysis of long-term insurance business claims movement (amount) for the quarter ended 31st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</si>
</sst>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_(* \(\ #,##0.00\ \);_(* &quot;-&quot;??_);_(\ @_ \)"/>
    <numFmt numFmtId="165" formatCode="_(* #,##0_);_(* \(#,##0\);_(* &quot;-&quot;??_);_(@_)"/>
    <numFmt numFmtId="166" formatCode="_(* #,##0.0_);_(* \(#,##0.0\);_(* &quot;-&quot;??_);_(@_)"/>
    <numFmt numFmtId="167" formatCode="0.0"/>
    <numFmt numFmtId="168" formatCode="_(* #,##0.0_);_(* \(#,##0.0\);_(* &quot;-&quot;?_);_(@_)"/>
    <numFmt numFmtId="169" formatCode="0.0%"/>
  </numFmts>
  <fonts count="21"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
      <b/>
      <sz val="11"/>
      <color theme="1"/>
      <name val="Calibri"/>
      <family val="2"/>
      <scheme val="minor"/>
    </font>
    <font>
      <b/>
      <sz val="12"/>
      <color rgb="FF000000"/>
      <name val="Bookman Old Style"/>
      <family val="1"/>
    </font>
    <font>
      <b/>
      <sz val="12"/>
      <color theme="1"/>
      <name val="Calibri"/>
      <family val="2"/>
      <scheme val="minor"/>
    </font>
    <font>
      <sz val="11"/>
      <name val="Bookman Old Style"/>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8">
    <xf numFmtId="0" fontId="0" fillId="0" borderId="0"/>
    <xf numFmtId="0" fontId="8" fillId="0" borderId="0"/>
    <xf numFmtId="164" fontId="8" fillId="0" borderId="0" applyFont="0" applyFill="0" applyBorder="0" applyAlignment="0" applyProtection="0"/>
    <xf numFmtId="0" fontId="12" fillId="0" borderId="0"/>
    <xf numFmtId="43" fontId="12" fillId="0" borderId="0" applyFont="0" applyFill="0" applyBorder="0" applyAlignment="0" applyProtection="0"/>
    <xf numFmtId="0" fontId="14" fillId="0" borderId="0"/>
    <xf numFmtId="9" fontId="8" fillId="0" borderId="0" applyFont="0" applyFill="0" applyBorder="0" applyAlignment="0" applyProtection="0"/>
    <xf numFmtId="9" fontId="12" fillId="0" borderId="0" applyFont="0" applyFill="0" applyBorder="0" applyAlignment="0" applyProtection="0"/>
  </cellStyleXfs>
  <cellXfs count="201">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5" fontId="9" fillId="3" borderId="17" xfId="2" applyNumberFormat="1" applyFont="1" applyFill="1" applyBorder="1" applyAlignment="1">
      <alignment horizontal="left"/>
    </xf>
    <xf numFmtId="166" fontId="9" fillId="3" borderId="18" xfId="2" applyNumberFormat="1" applyFont="1" applyFill="1" applyBorder="1" applyAlignment="1">
      <alignment horizontal="right" wrapText="1"/>
    </xf>
    <xf numFmtId="0" fontId="5" fillId="4" borderId="31" xfId="1" applyFont="1" applyFill="1" applyBorder="1" applyAlignment="1">
      <alignment horizontal="center" vertical="center" wrapText="1"/>
    </xf>
    <xf numFmtId="0" fontId="12" fillId="0" borderId="0" xfId="3"/>
    <xf numFmtId="167" fontId="12" fillId="0" borderId="0" xfId="3" applyNumberFormat="1"/>
    <xf numFmtId="165" fontId="12" fillId="0" borderId="0" xfId="3" applyNumberFormat="1"/>
    <xf numFmtId="165" fontId="5" fillId="0" borderId="15" xfId="2" applyNumberFormat="1" applyFont="1" applyFill="1" applyBorder="1"/>
    <xf numFmtId="166" fontId="10" fillId="0" borderId="14" xfId="2" applyNumberFormat="1" applyFont="1" applyFill="1" applyBorder="1" applyAlignment="1">
      <alignment horizontal="right" wrapText="1"/>
    </xf>
    <xf numFmtId="165" fontId="9" fillId="3" borderId="16" xfId="2" applyNumberFormat="1" applyFont="1" applyFill="1" applyBorder="1"/>
    <xf numFmtId="166" fontId="9" fillId="3" borderId="33" xfId="2" applyNumberFormat="1" applyFont="1" applyFill="1" applyBorder="1" applyAlignment="1">
      <alignment horizontal="right" wrapText="1"/>
    </xf>
    <xf numFmtId="0" fontId="5" fillId="4" borderId="34" xfId="1" applyFont="1" applyFill="1" applyBorder="1" applyAlignment="1">
      <alignment horizontal="center" vertical="center" wrapText="1"/>
    </xf>
    <xf numFmtId="165" fontId="5" fillId="0" borderId="13" xfId="2" applyNumberFormat="1" applyFont="1" applyFill="1" applyBorder="1"/>
    <xf numFmtId="166" fontId="10" fillId="0" borderId="32" xfId="2" applyNumberFormat="1" applyFont="1" applyFill="1" applyBorder="1" applyAlignment="1">
      <alignment horizontal="right" wrapText="1"/>
    </xf>
    <xf numFmtId="0" fontId="12" fillId="0" borderId="0" xfId="3" applyFill="1"/>
    <xf numFmtId="165" fontId="12" fillId="0" borderId="0" xfId="3" applyNumberFormat="1" applyFill="1"/>
    <xf numFmtId="165" fontId="10" fillId="0" borderId="14" xfId="4" applyNumberFormat="1" applyFont="1" applyFill="1" applyBorder="1" applyAlignment="1">
      <alignment horizontal="right" wrapText="1"/>
    </xf>
    <xf numFmtId="165" fontId="10" fillId="0" borderId="39" xfId="2" applyNumberFormat="1" applyFont="1" applyFill="1" applyBorder="1"/>
    <xf numFmtId="165" fontId="11" fillId="3" borderId="40" xfId="2" applyNumberFormat="1" applyFont="1" applyFill="1" applyBorder="1"/>
    <xf numFmtId="165" fontId="9" fillId="3" borderId="16" xfId="2" applyNumberFormat="1" applyFont="1" applyFill="1" applyBorder="1" applyAlignment="1">
      <alignment horizontal="left"/>
    </xf>
    <xf numFmtId="166" fontId="10" fillId="0" borderId="14" xfId="4" applyNumberFormat="1" applyFont="1" applyFill="1" applyBorder="1" applyAlignment="1">
      <alignment horizontal="right" wrapText="1"/>
    </xf>
    <xf numFmtId="165" fontId="9" fillId="3" borderId="17" xfId="4" applyNumberFormat="1" applyFont="1" applyFill="1" applyBorder="1" applyAlignment="1">
      <alignment horizontal="right" wrapText="1"/>
    </xf>
    <xf numFmtId="165" fontId="5" fillId="4" borderId="36" xfId="4" applyNumberFormat="1" applyFont="1" applyFill="1" applyBorder="1" applyAlignment="1">
      <alignment horizontal="center" vertical="center" wrapText="1"/>
    </xf>
    <xf numFmtId="165" fontId="5" fillId="4" borderId="36" xfId="4" applyNumberFormat="1" applyFont="1" applyFill="1" applyBorder="1" applyAlignment="1">
      <alignment horizontal="left" vertical="top" wrapText="1"/>
    </xf>
    <xf numFmtId="0" fontId="5" fillId="4" borderId="44" xfId="1" applyFont="1" applyFill="1" applyBorder="1" applyAlignment="1">
      <alignment horizontal="center" vertical="center" wrapText="1"/>
    </xf>
    <xf numFmtId="165" fontId="9" fillId="3" borderId="18" xfId="2" applyNumberFormat="1" applyFont="1" applyFill="1" applyBorder="1" applyAlignment="1">
      <alignment horizontal="left"/>
    </xf>
    <xf numFmtId="165" fontId="5" fillId="4" borderId="9" xfId="4" applyNumberFormat="1" applyFont="1" applyFill="1" applyBorder="1" applyAlignment="1">
      <alignment horizontal="center" vertical="center" wrapText="1"/>
    </xf>
    <xf numFmtId="165" fontId="5" fillId="4" borderId="46" xfId="4" applyNumberFormat="1" applyFont="1" applyFill="1" applyBorder="1" applyAlignment="1">
      <alignment horizontal="left" vertical="top" wrapText="1"/>
    </xf>
    <xf numFmtId="166" fontId="10" fillId="0" borderId="32" xfId="2" applyNumberFormat="1" applyFont="1" applyFill="1" applyBorder="1" applyAlignment="1">
      <alignment horizontal="left"/>
    </xf>
    <xf numFmtId="165" fontId="10" fillId="0" borderId="38" xfId="2" applyNumberFormat="1" applyFont="1" applyFill="1" applyBorder="1"/>
    <xf numFmtId="165" fontId="5" fillId="4" borderId="47" xfId="4" applyNumberFormat="1" applyFont="1" applyFill="1" applyBorder="1" applyAlignment="1">
      <alignment horizontal="center" vertical="center" wrapText="1"/>
    </xf>
    <xf numFmtId="165" fontId="5" fillId="4" borderId="48" xfId="4" applyNumberFormat="1" applyFont="1" applyFill="1" applyBorder="1" applyAlignment="1">
      <alignment horizontal="center" vertical="center" wrapText="1"/>
    </xf>
    <xf numFmtId="0" fontId="0" fillId="0" borderId="0" xfId="3" applyFont="1"/>
    <xf numFmtId="43" fontId="9" fillId="3" borderId="17" xfId="4" applyNumberFormat="1" applyFont="1" applyFill="1" applyBorder="1" applyAlignment="1">
      <alignment horizontal="right" wrapText="1"/>
    </xf>
    <xf numFmtId="166" fontId="12" fillId="0" borderId="0" xfId="3" applyNumberFormat="1"/>
    <xf numFmtId="43" fontId="9" fillId="3" borderId="17" xfId="2" applyNumberFormat="1" applyFont="1" applyFill="1" applyBorder="1" applyAlignment="1">
      <alignment horizontal="right" wrapText="1"/>
    </xf>
    <xf numFmtId="2" fontId="12" fillId="0" borderId="0" xfId="3" applyNumberFormat="1"/>
    <xf numFmtId="166" fontId="10" fillId="0" borderId="30" xfId="2" applyNumberFormat="1" applyFont="1" applyFill="1" applyBorder="1" applyAlignment="1">
      <alignment horizontal="right" wrapText="1"/>
    </xf>
    <xf numFmtId="2" fontId="13" fillId="0" borderId="0" xfId="0" applyNumberFormat="1" applyFont="1"/>
    <xf numFmtId="167" fontId="10" fillId="0" borderId="14" xfId="2" applyNumberFormat="1" applyFont="1" applyFill="1" applyBorder="1" applyAlignment="1">
      <alignment horizontal="right" wrapText="1"/>
    </xf>
    <xf numFmtId="165" fontId="5" fillId="0" borderId="38" xfId="2" applyNumberFormat="1" applyFont="1" applyFill="1" applyBorder="1"/>
    <xf numFmtId="165" fontId="5" fillId="0" borderId="39" xfId="2" applyNumberFormat="1" applyFont="1" applyFill="1" applyBorder="1"/>
    <xf numFmtId="165" fontId="9" fillId="3" borderId="40" xfId="2" applyNumberFormat="1" applyFont="1" applyFill="1" applyBorder="1"/>
    <xf numFmtId="43" fontId="10" fillId="0" borderId="49" xfId="2" applyNumberFormat="1" applyFont="1" applyFill="1" applyBorder="1" applyAlignment="1">
      <alignment horizontal="left"/>
    </xf>
    <xf numFmtId="166" fontId="10" fillId="0" borderId="50" xfId="2" applyNumberFormat="1" applyFont="1" applyFill="1" applyBorder="1" applyAlignment="1">
      <alignment horizontal="right" wrapText="1"/>
    </xf>
    <xf numFmtId="167" fontId="10" fillId="0" borderId="50" xfId="2" applyNumberFormat="1" applyFont="1" applyFill="1" applyBorder="1" applyAlignment="1">
      <alignment horizontal="right" wrapText="1"/>
    </xf>
    <xf numFmtId="166" fontId="10" fillId="0" borderId="37" xfId="2" applyNumberFormat="1" applyFont="1" applyFill="1" applyBorder="1" applyAlignment="1">
      <alignment horizontal="right" wrapText="1"/>
    </xf>
    <xf numFmtId="43" fontId="10" fillId="0" borderId="39" xfId="2" applyNumberFormat="1" applyFont="1" applyFill="1" applyBorder="1" applyAlignment="1">
      <alignment horizontal="left"/>
    </xf>
    <xf numFmtId="43" fontId="11" fillId="0" borderId="39" xfId="2" applyNumberFormat="1" applyFont="1" applyFill="1" applyBorder="1" applyAlignment="1">
      <alignment horizontal="left"/>
    </xf>
    <xf numFmtId="165" fontId="9" fillId="3" borderId="40" xfId="2" applyNumberFormat="1" applyFont="1" applyFill="1" applyBorder="1" applyAlignment="1">
      <alignment horizontal="left"/>
    </xf>
    <xf numFmtId="168" fontId="12" fillId="0" borderId="0" xfId="3" applyNumberFormat="1"/>
    <xf numFmtId="166" fontId="10" fillId="0" borderId="32" xfId="2" applyNumberFormat="1" applyFont="1" applyFill="1" applyBorder="1" applyAlignment="1">
      <alignment horizontal="right"/>
    </xf>
    <xf numFmtId="43" fontId="10" fillId="0" borderId="14" xfId="4" applyFont="1" applyFill="1" applyBorder="1" applyAlignment="1">
      <alignment horizontal="right" wrapText="1"/>
    </xf>
    <xf numFmtId="0" fontId="15" fillId="0" borderId="0" xfId="0" applyFont="1"/>
    <xf numFmtId="0" fontId="5" fillId="4" borderId="51" xfId="0" applyFont="1" applyFill="1" applyBorder="1"/>
    <xf numFmtId="165" fontId="10" fillId="0" borderId="51" xfId="4" applyNumberFormat="1" applyFont="1" applyBorder="1"/>
    <xf numFmtId="0" fontId="5" fillId="0" borderId="15" xfId="0" applyFont="1" applyBorder="1"/>
    <xf numFmtId="0" fontId="5" fillId="3" borderId="16" xfId="0" applyFont="1" applyFill="1" applyBorder="1"/>
    <xf numFmtId="0" fontId="5" fillId="3" borderId="17" xfId="0" applyFont="1" applyFill="1" applyBorder="1" applyAlignment="1"/>
    <xf numFmtId="165" fontId="5" fillId="3" borderId="17" xfId="4" applyNumberFormat="1" applyFont="1" applyFill="1" applyBorder="1"/>
    <xf numFmtId="0" fontId="5" fillId="4" borderId="51" xfId="0" applyFont="1" applyFill="1" applyBorder="1" applyAlignment="1">
      <alignment horizontal="center"/>
    </xf>
    <xf numFmtId="0" fontId="5" fillId="3" borderId="17" xfId="0" applyFont="1" applyFill="1" applyBorder="1" applyAlignment="1">
      <alignment horizontal="left" vertical="center"/>
    </xf>
    <xf numFmtId="0" fontId="10" fillId="0" borderId="55" xfId="0" applyFont="1" applyBorder="1"/>
    <xf numFmtId="0" fontId="10" fillId="3" borderId="35" xfId="0" applyFont="1" applyFill="1" applyBorder="1"/>
    <xf numFmtId="0" fontId="5" fillId="0" borderId="59" xfId="0" applyFont="1" applyBorder="1"/>
    <xf numFmtId="0" fontId="5" fillId="0" borderId="13" xfId="0" applyFont="1" applyBorder="1"/>
    <xf numFmtId="43" fontId="10" fillId="0" borderId="38" xfId="2" applyNumberFormat="1" applyFont="1" applyFill="1" applyBorder="1" applyAlignment="1">
      <alignment horizontal="left"/>
    </xf>
    <xf numFmtId="165" fontId="10" fillId="0" borderId="14" xfId="4" applyNumberFormat="1" applyFont="1" applyBorder="1"/>
    <xf numFmtId="165" fontId="10" fillId="0" borderId="14" xfId="0" applyNumberFormat="1" applyFont="1" applyBorder="1"/>
    <xf numFmtId="0" fontId="5" fillId="0" borderId="58" xfId="0" applyFont="1" applyBorder="1"/>
    <xf numFmtId="0" fontId="10" fillId="0" borderId="57" xfId="0" applyFont="1" applyBorder="1"/>
    <xf numFmtId="0" fontId="5" fillId="4" borderId="17" xfId="0" applyFont="1" applyFill="1" applyBorder="1" applyAlignment="1">
      <alignment horizontal="center"/>
    </xf>
    <xf numFmtId="0" fontId="5" fillId="4" borderId="48" xfId="0" applyFont="1" applyFill="1" applyBorder="1"/>
    <xf numFmtId="0" fontId="5" fillId="4" borderId="48" xfId="0" applyFont="1" applyFill="1" applyBorder="1" applyAlignment="1">
      <alignment horizontal="center" vertical="center"/>
    </xf>
    <xf numFmtId="0" fontId="5" fillId="4" borderId="48" xfId="0" applyFont="1" applyFill="1" applyBorder="1" applyAlignment="1">
      <alignment horizontal="center"/>
    </xf>
    <xf numFmtId="0" fontId="5" fillId="4" borderId="47" xfId="0" applyFont="1" applyFill="1" applyBorder="1" applyAlignment="1">
      <alignment horizontal="center"/>
    </xf>
    <xf numFmtId="165" fontId="5" fillId="4" borderId="60" xfId="4" applyNumberFormat="1" applyFont="1" applyFill="1" applyBorder="1" applyAlignment="1">
      <alignment horizontal="left" vertical="top" wrapText="1"/>
    </xf>
    <xf numFmtId="165" fontId="5" fillId="4" borderId="8" xfId="4" applyNumberFormat="1" applyFont="1" applyFill="1" applyBorder="1" applyAlignment="1">
      <alignment horizontal="left" vertical="top" wrapText="1"/>
    </xf>
    <xf numFmtId="165" fontId="10" fillId="0" borderId="57" xfId="4" applyNumberFormat="1" applyFont="1" applyFill="1" applyBorder="1" applyAlignment="1">
      <alignment horizontal="right" wrapText="1"/>
    </xf>
    <xf numFmtId="43" fontId="10" fillId="0" borderId="50" xfId="2" applyNumberFormat="1" applyFont="1" applyFill="1" applyBorder="1" applyAlignment="1">
      <alignment horizontal="left"/>
    </xf>
    <xf numFmtId="43" fontId="10" fillId="0" borderId="51" xfId="2" applyNumberFormat="1" applyFont="1" applyFill="1" applyBorder="1" applyAlignment="1">
      <alignment horizontal="left"/>
    </xf>
    <xf numFmtId="43" fontId="11" fillId="0" borderId="51" xfId="2" applyNumberFormat="1" applyFont="1" applyFill="1" applyBorder="1" applyAlignment="1">
      <alignment horizontal="left"/>
    </xf>
    <xf numFmtId="165" fontId="10" fillId="0" borderId="14" xfId="2" applyNumberFormat="1" applyFont="1" applyFill="1" applyBorder="1"/>
    <xf numFmtId="165" fontId="10" fillId="0" borderId="51" xfId="2" applyNumberFormat="1" applyFont="1" applyFill="1" applyBorder="1"/>
    <xf numFmtId="165" fontId="11" fillId="0" borderId="51" xfId="2" applyNumberFormat="1" applyFont="1" applyFill="1" applyBorder="1"/>
    <xf numFmtId="166" fontId="9" fillId="3" borderId="61" xfId="4" applyNumberFormat="1" applyFont="1" applyFill="1" applyBorder="1" applyAlignment="1">
      <alignment horizontal="right" wrapText="1"/>
    </xf>
    <xf numFmtId="166" fontId="10" fillId="0" borderId="50" xfId="4" applyNumberFormat="1" applyFont="1" applyFill="1" applyBorder="1" applyAlignment="1">
      <alignment horizontal="right" wrapText="1"/>
    </xf>
    <xf numFmtId="166" fontId="9" fillId="3" borderId="17" xfId="4" applyNumberFormat="1" applyFont="1" applyFill="1" applyBorder="1" applyAlignment="1">
      <alignment horizontal="right" wrapText="1"/>
    </xf>
    <xf numFmtId="0" fontId="9" fillId="0" borderId="0" xfId="1" applyFont="1" applyFill="1" applyBorder="1" applyAlignment="1"/>
    <xf numFmtId="0" fontId="0" fillId="0" borderId="0" xfId="0" applyFill="1"/>
    <xf numFmtId="165" fontId="0" fillId="0" borderId="0" xfId="0" applyNumberFormat="1"/>
    <xf numFmtId="165" fontId="16" fillId="4" borderId="55" xfId="4" applyNumberFormat="1" applyFont="1" applyFill="1" applyBorder="1" applyAlignment="1">
      <alignment horizontal="center" wrapText="1"/>
    </xf>
    <xf numFmtId="165" fontId="16" fillId="4" borderId="51" xfId="4" applyNumberFormat="1" applyFont="1" applyFill="1" applyBorder="1" applyAlignment="1">
      <alignment horizontal="center" wrapText="1"/>
    </xf>
    <xf numFmtId="165" fontId="10" fillId="2" borderId="51" xfId="4" applyNumberFormat="1" applyFont="1" applyFill="1" applyBorder="1"/>
    <xf numFmtId="1" fontId="10" fillId="0" borderId="51" xfId="0" applyNumberFormat="1" applyFont="1" applyBorder="1" applyAlignment="1">
      <alignment horizontal="center"/>
    </xf>
    <xf numFmtId="165" fontId="5" fillId="0" borderId="51" xfId="4" applyNumberFormat="1" applyFont="1" applyBorder="1"/>
    <xf numFmtId="165" fontId="5" fillId="3" borderId="51" xfId="4" applyNumberFormat="1" applyFont="1" applyFill="1" applyBorder="1"/>
    <xf numFmtId="0" fontId="17" fillId="3" borderId="51" xfId="0" applyFont="1" applyFill="1" applyBorder="1"/>
    <xf numFmtId="165" fontId="5" fillId="3" borderId="51" xfId="0" applyNumberFormat="1" applyFont="1" applyFill="1" applyBorder="1"/>
    <xf numFmtId="165" fontId="10" fillId="0" borderId="51" xfId="0" applyNumberFormat="1" applyFont="1" applyBorder="1"/>
    <xf numFmtId="165" fontId="5" fillId="0" borderId="14" xfId="4" applyNumberFormat="1" applyFont="1" applyBorder="1"/>
    <xf numFmtId="165" fontId="10" fillId="2" borderId="14" xfId="4" applyNumberFormat="1" applyFont="1" applyFill="1" applyBorder="1"/>
    <xf numFmtId="0" fontId="5" fillId="4" borderId="64" xfId="0" applyFont="1" applyFill="1" applyBorder="1"/>
    <xf numFmtId="165" fontId="16" fillId="4" borderId="65" xfId="4" applyNumberFormat="1" applyFont="1" applyFill="1" applyBorder="1" applyAlignment="1">
      <alignment horizontal="center" wrapText="1"/>
    </xf>
    <xf numFmtId="165" fontId="16" fillId="4" borderId="17" xfId="4" applyNumberFormat="1" applyFont="1" applyFill="1" applyBorder="1" applyAlignment="1">
      <alignment horizontal="center" wrapText="1"/>
    </xf>
    <xf numFmtId="0" fontId="5" fillId="4" borderId="17" xfId="0" applyFont="1" applyFill="1" applyBorder="1"/>
    <xf numFmtId="0" fontId="5" fillId="4" borderId="33" xfId="0" applyFont="1" applyFill="1" applyBorder="1"/>
    <xf numFmtId="0" fontId="5" fillId="4" borderId="31" xfId="0" applyFont="1" applyFill="1" applyBorder="1" applyAlignment="1">
      <alignment horizontal="center"/>
    </xf>
    <xf numFmtId="0" fontId="5" fillId="4" borderId="33" xfId="0" applyFont="1" applyFill="1" applyBorder="1" applyAlignment="1">
      <alignment horizontal="center"/>
    </xf>
    <xf numFmtId="169" fontId="12" fillId="0" borderId="0" xfId="7" applyNumberFormat="1"/>
    <xf numFmtId="9" fontId="12" fillId="0" borderId="0" xfId="7"/>
    <xf numFmtId="10" fontId="12" fillId="0" borderId="0" xfId="7" applyNumberFormat="1"/>
    <xf numFmtId="2" fontId="12" fillId="0" borderId="0" xfId="7" applyNumberFormat="1"/>
    <xf numFmtId="0" fontId="15" fillId="4" borderId="51" xfId="3" applyFont="1" applyFill="1" applyBorder="1"/>
    <xf numFmtId="165" fontId="15" fillId="4" borderId="51" xfId="4" applyNumberFormat="1" applyFont="1" applyFill="1" applyBorder="1"/>
    <xf numFmtId="2" fontId="15" fillId="4" borderId="51" xfId="7" applyNumberFormat="1" applyFont="1" applyFill="1" applyBorder="1"/>
    <xf numFmtId="165" fontId="12" fillId="0" borderId="0" xfId="4" applyNumberFormat="1"/>
    <xf numFmtId="167" fontId="15" fillId="4" borderId="51" xfId="7" applyNumberFormat="1" applyFont="1" applyFill="1" applyBorder="1"/>
    <xf numFmtId="165" fontId="13" fillId="0" borderId="0" xfId="4" applyNumberFormat="1" applyFont="1"/>
    <xf numFmtId="43" fontId="15" fillId="4" borderId="51" xfId="4" applyNumberFormat="1" applyFont="1" applyFill="1" applyBorder="1"/>
    <xf numFmtId="166" fontId="15" fillId="4" borderId="51" xfId="4" applyNumberFormat="1" applyFont="1" applyFill="1" applyBorder="1"/>
    <xf numFmtId="10" fontId="12" fillId="0" borderId="0" xfId="3" applyNumberFormat="1"/>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9"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15" fillId="0" borderId="2" xfId="3" applyFont="1" applyBorder="1" applyAlignment="1">
      <alignment horizontal="right"/>
    </xf>
    <xf numFmtId="0" fontId="5" fillId="4" borderId="41"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7"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4" borderId="42"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15" fillId="0" borderId="2" xfId="3" applyFont="1" applyBorder="1" applyAlignment="1">
      <alignment horizontal="left"/>
    </xf>
    <xf numFmtId="0" fontId="5" fillId="4" borderId="43"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50" xfId="0" applyFont="1" applyFill="1" applyBorder="1" applyAlignment="1">
      <alignment horizontal="center"/>
    </xf>
    <xf numFmtId="0" fontId="5" fillId="4" borderId="56" xfId="1"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63" xfId="0" applyFont="1" applyFill="1" applyBorder="1" applyAlignment="1">
      <alignment horizontal="center"/>
    </xf>
    <xf numFmtId="0" fontId="5" fillId="4"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165" fontId="5" fillId="4" borderId="1" xfId="4" applyNumberFormat="1" applyFont="1" applyFill="1" applyBorder="1" applyAlignment="1">
      <alignment horizontal="center" vertical="center"/>
    </xf>
    <xf numFmtId="165" fontId="5" fillId="4" borderId="4" xfId="4" applyNumberFormat="1" applyFont="1" applyFill="1" applyBorder="1" applyAlignment="1">
      <alignment horizontal="center" vertical="center"/>
    </xf>
    <xf numFmtId="165" fontId="5" fillId="4" borderId="7" xfId="4" applyNumberFormat="1" applyFont="1" applyFill="1" applyBorder="1" applyAlignment="1">
      <alignment horizontal="center" vertical="center"/>
    </xf>
    <xf numFmtId="165" fontId="5" fillId="4" borderId="50" xfId="4" applyNumberFormat="1" applyFont="1" applyFill="1" applyBorder="1" applyAlignment="1">
      <alignment horizontal="center" vertical="center"/>
    </xf>
    <xf numFmtId="165" fontId="5" fillId="4" borderId="51" xfId="4" applyNumberFormat="1" applyFont="1" applyFill="1" applyBorder="1" applyAlignment="1">
      <alignment horizontal="center" vertical="center"/>
    </xf>
    <xf numFmtId="165" fontId="5" fillId="4" borderId="17" xfId="4" applyNumberFormat="1" applyFont="1" applyFill="1" applyBorder="1" applyAlignment="1">
      <alignment horizontal="center" vertical="center"/>
    </xf>
    <xf numFmtId="165" fontId="5" fillId="4" borderId="41" xfId="4" applyNumberFormat="1" applyFont="1" applyFill="1" applyBorder="1" applyAlignment="1">
      <alignment horizontal="center"/>
    </xf>
    <xf numFmtId="165" fontId="5" fillId="4" borderId="62" xfId="4" applyNumberFormat="1" applyFont="1" applyFill="1" applyBorder="1" applyAlignment="1">
      <alignment horizontal="center"/>
    </xf>
    <xf numFmtId="165" fontId="16" fillId="4" borderId="43" xfId="4" applyNumberFormat="1" applyFont="1" applyFill="1" applyBorder="1" applyAlignment="1">
      <alignment horizontal="center" wrapText="1"/>
    </xf>
    <xf numFmtId="165" fontId="16" fillId="4" borderId="62" xfId="4" applyNumberFormat="1" applyFont="1" applyFill="1" applyBorder="1" applyAlignment="1">
      <alignment horizontal="center" wrapText="1"/>
    </xf>
    <xf numFmtId="165" fontId="16" fillId="4" borderId="41" xfId="4" applyNumberFormat="1" applyFont="1" applyFill="1" applyBorder="1" applyAlignment="1">
      <alignment horizontal="center" wrapText="1"/>
    </xf>
    <xf numFmtId="0" fontId="5" fillId="4" borderId="51" xfId="0" applyFont="1" applyFill="1" applyBorder="1" applyAlignment="1">
      <alignment horizontal="center" wrapText="1"/>
    </xf>
    <xf numFmtId="0" fontId="5" fillId="4" borderId="64" xfId="0" applyFont="1" applyFill="1" applyBorder="1" applyAlignment="1">
      <alignment horizontal="center" wrapText="1"/>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48" xfId="0" applyFont="1" applyFill="1" applyBorder="1" applyAlignment="1">
      <alignment horizontal="center" vertical="center"/>
    </xf>
    <xf numFmtId="3" fontId="12" fillId="0" borderId="0" xfId="3" applyNumberFormat="1"/>
  </cellXfs>
  <cellStyles count="8">
    <cellStyle name="Comma" xfId="4" builtinId="3"/>
    <cellStyle name="Comma 2" xfId="2"/>
    <cellStyle name="Normal" xfId="0" builtinId="0"/>
    <cellStyle name="Normal 2" xfId="1"/>
    <cellStyle name="Normal 3" xfId="3"/>
    <cellStyle name="Normal 4" xfId="5"/>
    <cellStyle name="Percent" xfId="7" builtinId="5"/>
    <cellStyle name="Percent 2" xfId="6"/>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589392</xdr:colOff>
      <xdr:row>3</xdr:row>
      <xdr:rowOff>157261</xdr:rowOff>
    </xdr:to>
    <xdr:pic>
      <xdr:nvPicPr>
        <xdr:cNvPr id="2" name="Picture 1">
          <a:extLst>
            <a:ext uri="{FF2B5EF4-FFF2-40B4-BE49-F238E27FC236}">
              <a16:creationId xmlns:a16="http://schemas.microsoft.com/office/drawing/2014/main" id="{32D62989-5CAB-4317-8E0D-661A27B4617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585320</xdr:colOff>
      <xdr:row>3</xdr:row>
      <xdr:rowOff>155294</xdr:rowOff>
    </xdr:to>
    <xdr:pic>
      <xdr:nvPicPr>
        <xdr:cNvPr id="3" name="Picture 2">
          <a:extLst>
            <a:ext uri="{FF2B5EF4-FFF2-40B4-BE49-F238E27FC236}">
              <a16:creationId xmlns:a16="http://schemas.microsoft.com/office/drawing/2014/main" id="{B3E832AC-A00F-6BE0-5903-3B26E3450E3E}"/>
            </a:ext>
          </a:extLst>
        </xdr:cNvPr>
        <xdr:cNvPicPr>
          <a:picLocks noChangeAspect="1"/>
        </xdr:cNvPicPr>
      </xdr:nvPicPr>
      <xdr:blipFill>
        <a:blip xmlns:r="http://schemas.openxmlformats.org/officeDocument/2006/relationships" r:embed="rId1"/>
        <a:stretch>
          <a:fillRect/>
        </a:stretch>
      </xdr:blipFill>
      <xdr:spPr>
        <a:xfrm>
          <a:off x="0" y="0"/>
          <a:ext cx="1194920" cy="7376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587134</xdr:colOff>
      <xdr:row>3</xdr:row>
      <xdr:rowOff>153987</xdr:rowOff>
    </xdr:to>
    <xdr:pic>
      <xdr:nvPicPr>
        <xdr:cNvPr id="3" name="Picture 2">
          <a:extLst>
            <a:ext uri="{FF2B5EF4-FFF2-40B4-BE49-F238E27FC236}">
              <a16:creationId xmlns:a16="http://schemas.microsoft.com/office/drawing/2014/main" id="{7114712D-4DCC-09C9-AE69-E0BD05D69B27}"/>
            </a:ext>
          </a:extLst>
        </xdr:cNvPr>
        <xdr:cNvPicPr>
          <a:picLocks noChangeAspect="1"/>
        </xdr:cNvPicPr>
      </xdr:nvPicPr>
      <xdr:blipFill>
        <a:blip xmlns:r="http://schemas.openxmlformats.org/officeDocument/2006/relationships" r:embed="rId1"/>
        <a:stretch>
          <a:fillRect/>
        </a:stretch>
      </xdr:blipFill>
      <xdr:spPr>
        <a:xfrm>
          <a:off x="0" y="0"/>
          <a:ext cx="1194920" cy="725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2" name="Picture 1"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65200" cy="5683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83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5471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588986</xdr:colOff>
      <xdr:row>3</xdr:row>
      <xdr:rowOff>156449</xdr:rowOff>
    </xdr:to>
    <xdr:pic>
      <xdr:nvPicPr>
        <xdr:cNvPr id="3" name="Picture 2">
          <a:extLst>
            <a:ext uri="{FF2B5EF4-FFF2-40B4-BE49-F238E27FC236}">
              <a16:creationId xmlns:a16="http://schemas.microsoft.com/office/drawing/2014/main" id="{DDCCE854-9F1E-46FE-9E9F-25E28A66CE72}"/>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thly/October%202022%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thly/November%202022%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onthly/December%202022%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7">
          <cell r="D47">
            <v>45</v>
          </cell>
          <cell r="E47">
            <v>9593.9719999999998</v>
          </cell>
          <cell r="F47">
            <v>0</v>
          </cell>
          <cell r="G47">
            <v>0</v>
          </cell>
          <cell r="H47">
            <v>0</v>
          </cell>
          <cell r="I47">
            <v>0</v>
          </cell>
          <cell r="J47">
            <v>0</v>
          </cell>
          <cell r="K47">
            <v>0</v>
          </cell>
          <cell r="L47">
            <v>0</v>
          </cell>
          <cell r="M47">
            <v>0</v>
          </cell>
          <cell r="N47">
            <v>0</v>
          </cell>
          <cell r="O47">
            <v>0</v>
          </cell>
        </row>
        <row r="49">
          <cell r="D49">
            <v>373</v>
          </cell>
          <cell r="E49">
            <v>450340.77799999999</v>
          </cell>
          <cell r="F49">
            <v>12</v>
          </cell>
          <cell r="G49">
            <v>6416.8270000000002</v>
          </cell>
          <cell r="H49">
            <v>9</v>
          </cell>
          <cell r="I49">
            <v>-16796.794999999998</v>
          </cell>
          <cell r="J49">
            <v>13</v>
          </cell>
          <cell r="K49">
            <v>1130.4290000000001</v>
          </cell>
          <cell r="L49">
            <v>1</v>
          </cell>
          <cell r="M49">
            <v>200</v>
          </cell>
          <cell r="N49">
            <v>7</v>
          </cell>
          <cell r="O49">
            <v>3768.998</v>
          </cell>
        </row>
        <row r="50">
          <cell r="D50">
            <v>8584</v>
          </cell>
          <cell r="E50">
            <v>770470.55599999998</v>
          </cell>
          <cell r="F50">
            <v>115</v>
          </cell>
          <cell r="G50">
            <v>12302.495000000001</v>
          </cell>
          <cell r="H50">
            <v>437</v>
          </cell>
          <cell r="I50">
            <v>49382.355000000003</v>
          </cell>
          <cell r="J50">
            <v>444</v>
          </cell>
          <cell r="K50">
            <v>65570.210999999996</v>
          </cell>
          <cell r="L50">
            <v>0</v>
          </cell>
          <cell r="M50">
            <v>0</v>
          </cell>
          <cell r="N50">
            <v>0</v>
          </cell>
          <cell r="O50">
            <v>0</v>
          </cell>
        </row>
        <row r="51">
          <cell r="D51">
            <v>1967</v>
          </cell>
          <cell r="E51">
            <v>1325254.3419999999</v>
          </cell>
          <cell r="F51">
            <v>87</v>
          </cell>
          <cell r="G51">
            <v>42777.735999999997</v>
          </cell>
          <cell r="H51">
            <v>0</v>
          </cell>
          <cell r="I51">
            <v>301684.08</v>
          </cell>
          <cell r="J51">
            <v>194</v>
          </cell>
          <cell r="K51">
            <v>31713.147000000001</v>
          </cell>
          <cell r="L51">
            <v>0</v>
          </cell>
          <cell r="M51">
            <v>0</v>
          </cell>
          <cell r="N51">
            <v>0</v>
          </cell>
          <cell r="O51">
            <v>304160.37400000001</v>
          </cell>
        </row>
        <row r="52">
          <cell r="D52">
            <v>1918</v>
          </cell>
          <cell r="E52">
            <v>838163.46799999999</v>
          </cell>
          <cell r="F52">
            <v>182</v>
          </cell>
          <cell r="G52">
            <v>15002.521000000001</v>
          </cell>
          <cell r="H52">
            <v>105</v>
          </cell>
          <cell r="I52">
            <v>35393.232000000004</v>
          </cell>
          <cell r="J52">
            <v>278</v>
          </cell>
          <cell r="K52">
            <v>69506.293000000005</v>
          </cell>
          <cell r="L52">
            <v>0</v>
          </cell>
          <cell r="M52">
            <v>0</v>
          </cell>
          <cell r="N52">
            <v>0</v>
          </cell>
          <cell r="O52">
            <v>0</v>
          </cell>
        </row>
        <row r="53">
          <cell r="D53">
            <v>1551</v>
          </cell>
          <cell r="E53">
            <v>402767.935</v>
          </cell>
          <cell r="F53">
            <v>42</v>
          </cell>
          <cell r="G53">
            <v>7071.4110000000001</v>
          </cell>
          <cell r="H53">
            <v>0</v>
          </cell>
          <cell r="I53">
            <v>489.27800000000002</v>
          </cell>
          <cell r="J53">
            <v>34</v>
          </cell>
          <cell r="K53">
            <v>7227.7619999999997</v>
          </cell>
          <cell r="L53">
            <v>0</v>
          </cell>
          <cell r="M53">
            <v>0</v>
          </cell>
          <cell r="N53">
            <v>0</v>
          </cell>
          <cell r="O53">
            <v>0</v>
          </cell>
        </row>
        <row r="54">
          <cell r="D54">
            <v>22074</v>
          </cell>
          <cell r="E54">
            <v>2061160.6059999999</v>
          </cell>
          <cell r="F54">
            <v>391</v>
          </cell>
          <cell r="G54">
            <v>62525.546000000002</v>
          </cell>
          <cell r="H54">
            <v>0</v>
          </cell>
          <cell r="I54">
            <v>94701.760999999999</v>
          </cell>
          <cell r="J54">
            <v>490</v>
          </cell>
          <cell r="K54">
            <v>170747.62400000001</v>
          </cell>
          <cell r="L54">
            <v>0</v>
          </cell>
          <cell r="M54">
            <v>0</v>
          </cell>
          <cell r="N54">
            <v>0</v>
          </cell>
          <cell r="O54">
            <v>0</v>
          </cell>
        </row>
        <row r="55">
          <cell r="D55">
            <v>2023</v>
          </cell>
          <cell r="E55">
            <v>498574.05099999998</v>
          </cell>
          <cell r="F55">
            <v>85</v>
          </cell>
          <cell r="G55">
            <v>18357.16</v>
          </cell>
          <cell r="H55">
            <v>87</v>
          </cell>
          <cell r="I55">
            <v>3588.0070000000001</v>
          </cell>
          <cell r="J55">
            <v>74</v>
          </cell>
          <cell r="K55">
            <v>25632.350999999999</v>
          </cell>
          <cell r="L55">
            <v>1</v>
          </cell>
          <cell r="M55">
            <v>427.161</v>
          </cell>
          <cell r="N55">
            <v>5</v>
          </cell>
          <cell r="O55">
            <v>856.38099999999997</v>
          </cell>
        </row>
        <row r="56">
          <cell r="D56">
            <v>1567</v>
          </cell>
          <cell r="E56">
            <v>417346.48499999999</v>
          </cell>
          <cell r="F56">
            <v>248</v>
          </cell>
          <cell r="G56">
            <v>77043.508000000002</v>
          </cell>
          <cell r="H56">
            <v>0</v>
          </cell>
          <cell r="I56">
            <v>0</v>
          </cell>
          <cell r="J56">
            <v>72</v>
          </cell>
          <cell r="K56">
            <v>33861.084000000003</v>
          </cell>
          <cell r="L56">
            <v>0</v>
          </cell>
          <cell r="M56">
            <v>0</v>
          </cell>
          <cell r="N56">
            <v>317</v>
          </cell>
          <cell r="O56">
            <v>52925.252999999997</v>
          </cell>
        </row>
        <row r="57">
          <cell r="D57">
            <v>8330</v>
          </cell>
          <cell r="E57">
            <v>2511175.0780000002</v>
          </cell>
          <cell r="F57">
            <v>367</v>
          </cell>
          <cell r="G57">
            <v>78913.862999999998</v>
          </cell>
          <cell r="H57">
            <v>244</v>
          </cell>
          <cell r="I57">
            <v>25292.682000000001</v>
          </cell>
          <cell r="J57">
            <v>210</v>
          </cell>
          <cell r="K57">
            <v>91396.432000000001</v>
          </cell>
          <cell r="L57">
            <v>0</v>
          </cell>
          <cell r="M57">
            <v>0</v>
          </cell>
          <cell r="N57">
            <v>248</v>
          </cell>
          <cell r="O57">
            <v>0</v>
          </cell>
        </row>
        <row r="58">
          <cell r="D58">
            <v>10613</v>
          </cell>
          <cell r="E58">
            <v>1476062.8559999999</v>
          </cell>
          <cell r="F58">
            <v>260</v>
          </cell>
          <cell r="G58">
            <v>45463.885999999999</v>
          </cell>
          <cell r="H58">
            <v>701</v>
          </cell>
          <cell r="I58">
            <v>81446.437999999995</v>
          </cell>
          <cell r="J58">
            <v>176</v>
          </cell>
          <cell r="K58">
            <v>98630.305999999997</v>
          </cell>
          <cell r="L58">
            <v>0</v>
          </cell>
          <cell r="M58">
            <v>0</v>
          </cell>
          <cell r="N58">
            <v>3</v>
          </cell>
          <cell r="O58">
            <v>5072.1729999999998</v>
          </cell>
        </row>
        <row r="59">
          <cell r="D59">
            <v>5693</v>
          </cell>
          <cell r="E59">
            <v>1294344.7649999999</v>
          </cell>
          <cell r="F59">
            <v>127</v>
          </cell>
          <cell r="G59">
            <v>18263.141</v>
          </cell>
          <cell r="H59">
            <v>747</v>
          </cell>
          <cell r="I59">
            <v>29161.912</v>
          </cell>
          <cell r="J59">
            <v>141</v>
          </cell>
          <cell r="K59">
            <v>43774.974999999999</v>
          </cell>
          <cell r="L59">
            <v>9</v>
          </cell>
          <cell r="M59">
            <v>921.71799999999996</v>
          </cell>
          <cell r="N59">
            <v>5</v>
          </cell>
          <cell r="O59">
            <v>1589.357</v>
          </cell>
        </row>
        <row r="60">
          <cell r="D60">
            <v>1536</v>
          </cell>
          <cell r="E60">
            <v>98712.729000000007</v>
          </cell>
          <cell r="F60">
            <v>53</v>
          </cell>
          <cell r="G60">
            <v>9100.634</v>
          </cell>
          <cell r="H60">
            <v>44</v>
          </cell>
          <cell r="I60">
            <v>362.31599999999997</v>
          </cell>
          <cell r="J60">
            <v>29</v>
          </cell>
          <cell r="K60">
            <v>5746.2759999999998</v>
          </cell>
          <cell r="L60">
            <v>0</v>
          </cell>
          <cell r="M60">
            <v>0</v>
          </cell>
          <cell r="N60">
            <v>3</v>
          </cell>
          <cell r="O60">
            <v>-55.1</v>
          </cell>
        </row>
        <row r="61">
          <cell r="D61">
            <v>1578</v>
          </cell>
          <cell r="E61">
            <v>394750.23100000003</v>
          </cell>
          <cell r="F61">
            <v>69</v>
          </cell>
          <cell r="G61">
            <v>27393.3</v>
          </cell>
          <cell r="H61">
            <v>46</v>
          </cell>
          <cell r="I61">
            <v>13790.779</v>
          </cell>
          <cell r="J61">
            <v>42</v>
          </cell>
          <cell r="K61">
            <v>21094.560000000001</v>
          </cell>
          <cell r="L61">
            <v>0</v>
          </cell>
          <cell r="M61">
            <v>0</v>
          </cell>
          <cell r="N61">
            <v>2</v>
          </cell>
          <cell r="O61">
            <v>280</v>
          </cell>
        </row>
        <row r="62">
          <cell r="D62">
            <v>20016</v>
          </cell>
          <cell r="E62">
            <v>3618093.2209999999</v>
          </cell>
          <cell r="F62">
            <v>83</v>
          </cell>
          <cell r="G62">
            <v>9275.3340000000007</v>
          </cell>
          <cell r="H62">
            <v>200</v>
          </cell>
          <cell r="I62">
            <v>32559.832999999999</v>
          </cell>
          <cell r="J62">
            <v>92</v>
          </cell>
          <cell r="K62">
            <v>24855.792000000001</v>
          </cell>
          <cell r="L62">
            <v>0</v>
          </cell>
          <cell r="M62">
            <v>0</v>
          </cell>
          <cell r="N62">
            <v>0</v>
          </cell>
          <cell r="O62">
            <v>0</v>
          </cell>
        </row>
        <row r="63">
          <cell r="D63">
            <v>4522</v>
          </cell>
          <cell r="E63">
            <v>2069938.0179999999</v>
          </cell>
          <cell r="F63">
            <v>137</v>
          </cell>
          <cell r="G63">
            <v>36599.690999999999</v>
          </cell>
          <cell r="H63">
            <v>152</v>
          </cell>
          <cell r="I63">
            <v>2377.2339999999999</v>
          </cell>
          <cell r="J63">
            <v>82</v>
          </cell>
          <cell r="K63">
            <v>46532.368999999999</v>
          </cell>
          <cell r="L63">
            <v>0</v>
          </cell>
          <cell r="M63">
            <v>0</v>
          </cell>
          <cell r="N63">
            <v>49</v>
          </cell>
          <cell r="O63">
            <v>5404.3559999999998</v>
          </cell>
        </row>
        <row r="64">
          <cell r="D64">
            <v>0</v>
          </cell>
          <cell r="E64">
            <v>0</v>
          </cell>
          <cell r="F64">
            <v>0</v>
          </cell>
          <cell r="G64">
            <v>0</v>
          </cell>
          <cell r="H64">
            <v>0</v>
          </cell>
          <cell r="I64">
            <v>0</v>
          </cell>
          <cell r="J64">
            <v>0</v>
          </cell>
          <cell r="K64">
            <v>0</v>
          </cell>
          <cell r="L64">
            <v>0</v>
          </cell>
          <cell r="M64">
            <v>0</v>
          </cell>
          <cell r="N64">
            <v>0</v>
          </cell>
          <cell r="O64">
            <v>0</v>
          </cell>
        </row>
        <row r="65">
          <cell r="D65">
            <v>5681</v>
          </cell>
          <cell r="E65">
            <v>1453894.4450000001</v>
          </cell>
          <cell r="F65">
            <v>176</v>
          </cell>
          <cell r="G65">
            <v>24884.835999999999</v>
          </cell>
          <cell r="H65">
            <v>45</v>
          </cell>
          <cell r="I65">
            <v>23065.697</v>
          </cell>
          <cell r="J65">
            <v>234</v>
          </cell>
          <cell r="K65">
            <v>43195.938999999998</v>
          </cell>
          <cell r="L65">
            <v>0</v>
          </cell>
          <cell r="M65">
            <v>0</v>
          </cell>
          <cell r="N65">
            <v>8</v>
          </cell>
          <cell r="O65">
            <v>440.98</v>
          </cell>
        </row>
        <row r="66">
          <cell r="D66">
            <v>2369</v>
          </cell>
          <cell r="E66">
            <v>327058.43800000002</v>
          </cell>
          <cell r="F66">
            <v>161</v>
          </cell>
          <cell r="G66">
            <v>48947.12</v>
          </cell>
          <cell r="H66">
            <v>66</v>
          </cell>
          <cell r="I66">
            <v>28752.25</v>
          </cell>
          <cell r="J66">
            <v>187</v>
          </cell>
          <cell r="K66">
            <v>66536.668999999994</v>
          </cell>
          <cell r="L66">
            <v>0</v>
          </cell>
          <cell r="M66">
            <v>0</v>
          </cell>
          <cell r="N66">
            <v>0</v>
          </cell>
          <cell r="O66">
            <v>0</v>
          </cell>
        </row>
        <row r="67">
          <cell r="D67">
            <v>1099</v>
          </cell>
          <cell r="E67">
            <v>411210.33899999998</v>
          </cell>
          <cell r="F67">
            <v>195</v>
          </cell>
          <cell r="G67">
            <v>17269.771000000001</v>
          </cell>
          <cell r="H67">
            <v>103</v>
          </cell>
          <cell r="I67">
            <v>81832.332999999999</v>
          </cell>
          <cell r="J67">
            <v>212</v>
          </cell>
          <cell r="K67">
            <v>62134.578000000001</v>
          </cell>
          <cell r="L67">
            <v>0</v>
          </cell>
          <cell r="M67">
            <v>0</v>
          </cell>
          <cell r="N67">
            <v>0</v>
          </cell>
          <cell r="O67">
            <v>0</v>
          </cell>
        </row>
        <row r="68">
          <cell r="D68">
            <v>3251</v>
          </cell>
          <cell r="E68">
            <v>1863872.5260000001</v>
          </cell>
          <cell r="F68">
            <v>270</v>
          </cell>
          <cell r="G68">
            <v>74315.445000000007</v>
          </cell>
          <cell r="H68">
            <v>0</v>
          </cell>
          <cell r="I68">
            <v>-5118.1819999999998</v>
          </cell>
          <cell r="J68">
            <v>529</v>
          </cell>
          <cell r="K68">
            <v>74255.721999999994</v>
          </cell>
          <cell r="L68">
            <v>0</v>
          </cell>
          <cell r="M68">
            <v>0</v>
          </cell>
          <cell r="N68">
            <v>190</v>
          </cell>
          <cell r="O68">
            <v>0</v>
          </cell>
        </row>
        <row r="69">
          <cell r="D69">
            <v>3105</v>
          </cell>
          <cell r="E69">
            <v>605381.88699999999</v>
          </cell>
          <cell r="F69">
            <v>24</v>
          </cell>
          <cell r="G69">
            <v>2735</v>
          </cell>
          <cell r="H69">
            <v>110</v>
          </cell>
          <cell r="I69">
            <v>11779.616</v>
          </cell>
          <cell r="J69">
            <v>11</v>
          </cell>
          <cell r="K69">
            <v>18203.221000000001</v>
          </cell>
          <cell r="L69">
            <v>1</v>
          </cell>
          <cell r="M69">
            <v>1950</v>
          </cell>
          <cell r="N69">
            <v>135</v>
          </cell>
          <cell r="O69">
            <v>6535.402</v>
          </cell>
        </row>
        <row r="70">
          <cell r="D70">
            <v>1106</v>
          </cell>
          <cell r="E70">
            <v>237216.66</v>
          </cell>
          <cell r="F70">
            <v>47</v>
          </cell>
          <cell r="G70">
            <v>28521.536</v>
          </cell>
          <cell r="H70">
            <v>0</v>
          </cell>
          <cell r="I70">
            <v>1979.722</v>
          </cell>
          <cell r="J70">
            <v>44</v>
          </cell>
          <cell r="K70">
            <v>22848.396000000001</v>
          </cell>
          <cell r="L70">
            <v>1</v>
          </cell>
          <cell r="M70">
            <v>1926.6</v>
          </cell>
          <cell r="N70">
            <v>0</v>
          </cell>
          <cell r="O70">
            <v>0</v>
          </cell>
        </row>
        <row r="71">
          <cell r="D71">
            <v>2196</v>
          </cell>
          <cell r="E71">
            <v>491588.05099999998</v>
          </cell>
          <cell r="F71">
            <v>162</v>
          </cell>
          <cell r="G71">
            <v>37659.148000000001</v>
          </cell>
          <cell r="H71">
            <v>0</v>
          </cell>
          <cell r="I71">
            <v>-35477.300000000003</v>
          </cell>
          <cell r="J71">
            <v>253</v>
          </cell>
          <cell r="K71">
            <v>44520.192999999999</v>
          </cell>
          <cell r="L71">
            <v>2</v>
          </cell>
          <cell r="M71">
            <v>562</v>
          </cell>
          <cell r="N71">
            <v>0</v>
          </cell>
          <cell r="O71">
            <v>0</v>
          </cell>
        </row>
        <row r="72">
          <cell r="D72">
            <v>3472</v>
          </cell>
          <cell r="E72">
            <v>1343153.085</v>
          </cell>
          <cell r="F72">
            <v>117</v>
          </cell>
          <cell r="G72">
            <v>38548.720999999998</v>
          </cell>
          <cell r="H72">
            <v>235</v>
          </cell>
          <cell r="I72">
            <v>24930.906999999999</v>
          </cell>
          <cell r="J72">
            <v>22</v>
          </cell>
          <cell r="K72">
            <v>36663.154000000002</v>
          </cell>
          <cell r="L72">
            <v>4</v>
          </cell>
          <cell r="M72">
            <v>3939.1</v>
          </cell>
          <cell r="N72">
            <v>115</v>
          </cell>
          <cell r="O72">
            <v>49578.828000000001</v>
          </cell>
        </row>
        <row r="73">
          <cell r="D73">
            <v>1937</v>
          </cell>
          <cell r="E73">
            <v>502764.701</v>
          </cell>
          <cell r="F73">
            <v>19</v>
          </cell>
          <cell r="G73">
            <v>6270</v>
          </cell>
          <cell r="H73">
            <v>360</v>
          </cell>
          <cell r="I73">
            <v>53054.904000000002</v>
          </cell>
          <cell r="J73">
            <v>32</v>
          </cell>
          <cell r="K73">
            <v>14415.418</v>
          </cell>
          <cell r="L73">
            <v>0</v>
          </cell>
          <cell r="M73">
            <v>0</v>
          </cell>
          <cell r="N73">
            <v>36</v>
          </cell>
          <cell r="O73">
            <v>416.346</v>
          </cell>
        </row>
        <row r="74">
          <cell r="D74">
            <v>479</v>
          </cell>
          <cell r="E74">
            <v>308051.848</v>
          </cell>
          <cell r="F74">
            <v>12</v>
          </cell>
          <cell r="G74">
            <v>1785</v>
          </cell>
          <cell r="H74">
            <v>95</v>
          </cell>
          <cell r="I74">
            <v>7040.6450000000004</v>
          </cell>
          <cell r="J74">
            <v>6</v>
          </cell>
          <cell r="K74">
            <v>1567.623</v>
          </cell>
          <cell r="L74">
            <v>1</v>
          </cell>
          <cell r="M74">
            <v>1526.895</v>
          </cell>
          <cell r="N74">
            <v>0</v>
          </cell>
          <cell r="O74">
            <v>0</v>
          </cell>
        </row>
        <row r="75">
          <cell r="D75">
            <v>2666</v>
          </cell>
          <cell r="E75">
            <v>1101593.727</v>
          </cell>
          <cell r="F75">
            <v>98</v>
          </cell>
          <cell r="G75">
            <v>23956.346000000001</v>
          </cell>
          <cell r="H75">
            <v>117</v>
          </cell>
          <cell r="I75">
            <v>43690.025000000001</v>
          </cell>
          <cell r="J75">
            <v>69</v>
          </cell>
          <cell r="K75">
            <v>46254.868000000002</v>
          </cell>
          <cell r="L75">
            <v>0</v>
          </cell>
          <cell r="M75">
            <v>0</v>
          </cell>
          <cell r="N75">
            <v>10</v>
          </cell>
          <cell r="O75">
            <v>379.685</v>
          </cell>
        </row>
        <row r="76">
          <cell r="D76">
            <v>0</v>
          </cell>
          <cell r="E76">
            <v>0</v>
          </cell>
          <cell r="F76">
            <v>0</v>
          </cell>
          <cell r="G76">
            <v>0</v>
          </cell>
          <cell r="H76">
            <v>0</v>
          </cell>
          <cell r="I76">
            <v>0</v>
          </cell>
          <cell r="J76">
            <v>0</v>
          </cell>
          <cell r="K76">
            <v>0</v>
          </cell>
          <cell r="L76">
            <v>0</v>
          </cell>
          <cell r="M76">
            <v>0</v>
          </cell>
          <cell r="N76">
            <v>0</v>
          </cell>
          <cell r="O76">
            <v>0</v>
          </cell>
        </row>
        <row r="77">
          <cell r="D77">
            <v>136</v>
          </cell>
          <cell r="E77">
            <v>110611.66099999999</v>
          </cell>
          <cell r="F77">
            <v>37</v>
          </cell>
          <cell r="G77">
            <v>24536.82</v>
          </cell>
          <cell r="H77">
            <v>0</v>
          </cell>
          <cell r="I77">
            <v>0</v>
          </cell>
          <cell r="J77">
            <v>53</v>
          </cell>
          <cell r="K77">
            <v>16444.223999999998</v>
          </cell>
          <cell r="L77">
            <v>0</v>
          </cell>
          <cell r="M77">
            <v>0</v>
          </cell>
          <cell r="N77">
            <v>0</v>
          </cell>
          <cell r="O77">
            <v>0</v>
          </cell>
        </row>
        <row r="78">
          <cell r="D78">
            <v>1607</v>
          </cell>
          <cell r="E78">
            <v>366193.47600000002</v>
          </cell>
          <cell r="F78">
            <v>25</v>
          </cell>
          <cell r="G78">
            <v>3146.5880000000002</v>
          </cell>
          <cell r="H78">
            <v>15</v>
          </cell>
          <cell r="I78">
            <v>7980.08</v>
          </cell>
          <cell r="J78">
            <v>27</v>
          </cell>
          <cell r="K78">
            <v>2998.1030000000001</v>
          </cell>
          <cell r="L78">
            <v>0</v>
          </cell>
          <cell r="M78">
            <v>0</v>
          </cell>
          <cell r="N78">
            <v>16</v>
          </cell>
          <cell r="O78">
            <v>16611.005000000001</v>
          </cell>
        </row>
        <row r="79">
          <cell r="D79">
            <v>564</v>
          </cell>
          <cell r="E79">
            <v>517281.84700000001</v>
          </cell>
          <cell r="F79">
            <v>4</v>
          </cell>
          <cell r="G79">
            <v>494.78899999999999</v>
          </cell>
          <cell r="H79">
            <v>0</v>
          </cell>
          <cell r="I79">
            <v>3145.4630000000002</v>
          </cell>
          <cell r="J79">
            <v>10</v>
          </cell>
          <cell r="K79">
            <v>6427.2110000000002</v>
          </cell>
          <cell r="L79">
            <v>0</v>
          </cell>
          <cell r="M79">
            <v>0</v>
          </cell>
          <cell r="N79">
            <v>0</v>
          </cell>
          <cell r="O79">
            <v>0</v>
          </cell>
        </row>
        <row r="80">
          <cell r="D80">
            <v>961</v>
          </cell>
          <cell r="E80">
            <v>1406207.6259999999</v>
          </cell>
          <cell r="F80">
            <v>62</v>
          </cell>
          <cell r="G80">
            <v>16617.248</v>
          </cell>
          <cell r="H80">
            <v>392</v>
          </cell>
          <cell r="I80">
            <v>-19729.588</v>
          </cell>
          <cell r="J80">
            <v>167</v>
          </cell>
          <cell r="K80">
            <v>54009.264999999999</v>
          </cell>
          <cell r="L80">
            <v>0</v>
          </cell>
          <cell r="M80">
            <v>0</v>
          </cell>
          <cell r="N80">
            <v>9</v>
          </cell>
          <cell r="O80">
            <v>3365.806</v>
          </cell>
        </row>
        <row r="81">
          <cell r="D81">
            <v>2744</v>
          </cell>
          <cell r="E81">
            <v>762845.83799999999</v>
          </cell>
          <cell r="F81">
            <v>238</v>
          </cell>
          <cell r="G81">
            <v>22578.04</v>
          </cell>
          <cell r="H81">
            <v>104</v>
          </cell>
          <cell r="I81">
            <v>25853.531999999999</v>
          </cell>
          <cell r="J81">
            <v>192</v>
          </cell>
          <cell r="K81">
            <v>49981.764999999999</v>
          </cell>
          <cell r="L81">
            <v>0</v>
          </cell>
          <cell r="M81">
            <v>0</v>
          </cell>
          <cell r="N81">
            <v>47</v>
          </cell>
          <cell r="O81">
            <v>11708.522999999999</v>
          </cell>
        </row>
      </sheetData>
      <sheetData sheetId="4"/>
      <sheetData sheetId="5"/>
      <sheetData sheetId="6">
        <row r="47">
          <cell r="D47">
            <v>31937</v>
          </cell>
          <cell r="E47">
            <v>267565.66200000001</v>
          </cell>
          <cell r="F47">
            <v>42576</v>
          </cell>
          <cell r="G47">
            <v>444243.08</v>
          </cell>
          <cell r="H47">
            <v>0</v>
          </cell>
          <cell r="I47">
            <v>0</v>
          </cell>
          <cell r="J47">
            <v>34210</v>
          </cell>
          <cell r="K47">
            <v>370025.033</v>
          </cell>
          <cell r="L47">
            <v>25</v>
          </cell>
          <cell r="M47">
            <v>1657.5309999999999</v>
          </cell>
          <cell r="N47">
            <v>1645</v>
          </cell>
          <cell r="O47">
            <v>2239.7600000000002</v>
          </cell>
        </row>
        <row r="49">
          <cell r="D49">
            <v>1364</v>
          </cell>
          <cell r="E49">
            <v>438889.69199999998</v>
          </cell>
          <cell r="F49">
            <v>531</v>
          </cell>
          <cell r="G49">
            <v>69079.697</v>
          </cell>
          <cell r="H49">
            <v>142</v>
          </cell>
          <cell r="I49">
            <v>3373.6849999999999</v>
          </cell>
          <cell r="J49">
            <v>363</v>
          </cell>
          <cell r="K49">
            <v>59302.135999999999</v>
          </cell>
          <cell r="L49">
            <v>4</v>
          </cell>
          <cell r="M49">
            <v>8182.8180000000002</v>
          </cell>
          <cell r="N49">
            <v>32</v>
          </cell>
          <cell r="O49">
            <v>4777.5039999999999</v>
          </cell>
        </row>
        <row r="50">
          <cell r="D50">
            <v>3949</v>
          </cell>
          <cell r="E50">
            <v>3531371.5460000001</v>
          </cell>
          <cell r="F50">
            <v>964</v>
          </cell>
          <cell r="G50">
            <v>141719.12700000001</v>
          </cell>
          <cell r="H50">
            <v>1607</v>
          </cell>
          <cell r="I50">
            <v>92786.850999999995</v>
          </cell>
          <cell r="J50">
            <v>917</v>
          </cell>
          <cell r="K50">
            <v>259094.04</v>
          </cell>
          <cell r="L50">
            <v>0</v>
          </cell>
          <cell r="M50">
            <v>0</v>
          </cell>
          <cell r="N50">
            <v>0</v>
          </cell>
          <cell r="O50">
            <v>0</v>
          </cell>
        </row>
        <row r="51">
          <cell r="D51">
            <v>156963</v>
          </cell>
          <cell r="E51">
            <v>5012357.5319999997</v>
          </cell>
          <cell r="F51">
            <v>31282</v>
          </cell>
          <cell r="G51">
            <v>603003.07900000003</v>
          </cell>
          <cell r="H51">
            <v>0</v>
          </cell>
          <cell r="I51">
            <v>732821.39</v>
          </cell>
          <cell r="J51">
            <v>22229</v>
          </cell>
          <cell r="K51">
            <v>1116539.1869999999</v>
          </cell>
          <cell r="L51">
            <v>0</v>
          </cell>
          <cell r="M51">
            <v>0</v>
          </cell>
          <cell r="N51">
            <v>0</v>
          </cell>
          <cell r="O51">
            <v>253536.70499999999</v>
          </cell>
        </row>
        <row r="52">
          <cell r="D52">
            <v>2472</v>
          </cell>
          <cell r="E52">
            <v>1811957.43</v>
          </cell>
          <cell r="F52">
            <v>610</v>
          </cell>
          <cell r="G52">
            <v>47482.826000000001</v>
          </cell>
          <cell r="H52">
            <v>543</v>
          </cell>
          <cell r="I52">
            <v>272002.02899999998</v>
          </cell>
          <cell r="J52">
            <v>1006</v>
          </cell>
          <cell r="K52">
            <v>229774.111</v>
          </cell>
          <cell r="L52">
            <v>0</v>
          </cell>
          <cell r="M52">
            <v>0</v>
          </cell>
          <cell r="N52">
            <v>0</v>
          </cell>
          <cell r="O52">
            <v>0</v>
          </cell>
        </row>
        <row r="53">
          <cell r="D53">
            <v>2859</v>
          </cell>
          <cell r="E53">
            <v>448254.06</v>
          </cell>
          <cell r="F53">
            <v>95</v>
          </cell>
          <cell r="G53">
            <v>14310.544</v>
          </cell>
          <cell r="H53">
            <v>0</v>
          </cell>
          <cell r="I53">
            <v>10</v>
          </cell>
          <cell r="J53">
            <v>59</v>
          </cell>
          <cell r="K53">
            <v>8281.8029999999999</v>
          </cell>
          <cell r="L53">
            <v>0</v>
          </cell>
          <cell r="M53">
            <v>0</v>
          </cell>
          <cell r="N53">
            <v>1</v>
          </cell>
          <cell r="O53">
            <v>80.462999999999994</v>
          </cell>
        </row>
        <row r="54">
          <cell r="D54">
            <v>959</v>
          </cell>
          <cell r="E54">
            <v>114544.76700000001</v>
          </cell>
          <cell r="F54">
            <v>102</v>
          </cell>
          <cell r="G54">
            <v>18572</v>
          </cell>
          <cell r="H54">
            <v>0</v>
          </cell>
          <cell r="I54">
            <v>5502.3280000000004</v>
          </cell>
          <cell r="J54">
            <v>74</v>
          </cell>
          <cell r="K54">
            <v>21889.814999999999</v>
          </cell>
          <cell r="L54">
            <v>0</v>
          </cell>
          <cell r="M54">
            <v>0</v>
          </cell>
          <cell r="N54">
            <v>0</v>
          </cell>
          <cell r="O54">
            <v>0</v>
          </cell>
        </row>
        <row r="55">
          <cell r="D55">
            <v>4084</v>
          </cell>
          <cell r="E55">
            <v>1155040.007</v>
          </cell>
          <cell r="F55">
            <v>466</v>
          </cell>
          <cell r="G55">
            <v>95984.028000000006</v>
          </cell>
          <cell r="H55">
            <v>394</v>
          </cell>
          <cell r="I55">
            <v>10826.749</v>
          </cell>
          <cell r="J55">
            <v>443</v>
          </cell>
          <cell r="K55">
            <v>105735.65300000001</v>
          </cell>
          <cell r="L55">
            <v>5</v>
          </cell>
          <cell r="M55">
            <v>1605.9449999999999</v>
          </cell>
          <cell r="N55">
            <v>46</v>
          </cell>
          <cell r="O55">
            <v>5405.09</v>
          </cell>
        </row>
        <row r="56">
          <cell r="D56">
            <v>34985</v>
          </cell>
          <cell r="E56">
            <v>1847031.9439999999</v>
          </cell>
          <cell r="F56">
            <v>20793</v>
          </cell>
          <cell r="G56">
            <v>369725.15500000003</v>
          </cell>
          <cell r="H56">
            <v>0</v>
          </cell>
          <cell r="I56">
            <v>0</v>
          </cell>
          <cell r="J56">
            <v>14425</v>
          </cell>
          <cell r="K56">
            <v>205102.07699999999</v>
          </cell>
          <cell r="L56">
            <v>0</v>
          </cell>
          <cell r="M56">
            <v>0</v>
          </cell>
          <cell r="N56">
            <v>2477</v>
          </cell>
          <cell r="O56">
            <v>164679.152</v>
          </cell>
        </row>
        <row r="57">
          <cell r="D57">
            <v>4602</v>
          </cell>
          <cell r="E57">
            <v>2797857.8330000001</v>
          </cell>
          <cell r="F57">
            <v>963</v>
          </cell>
          <cell r="G57">
            <v>439080.53600000002</v>
          </cell>
          <cell r="H57">
            <v>71</v>
          </cell>
          <cell r="I57">
            <v>-9834.9889999999996</v>
          </cell>
          <cell r="J57">
            <v>1016</v>
          </cell>
          <cell r="K57">
            <v>403755.21899999998</v>
          </cell>
          <cell r="L57">
            <v>11</v>
          </cell>
          <cell r="M57">
            <v>4814.3459999999995</v>
          </cell>
          <cell r="N57">
            <v>0</v>
          </cell>
          <cell r="O57">
            <v>0</v>
          </cell>
        </row>
        <row r="58">
          <cell r="D58">
            <v>5742</v>
          </cell>
          <cell r="E58">
            <v>864503.31700000004</v>
          </cell>
          <cell r="F58">
            <v>554</v>
          </cell>
          <cell r="G58">
            <v>84186.854999999996</v>
          </cell>
          <cell r="H58">
            <v>1640</v>
          </cell>
          <cell r="I58">
            <v>94404.263999999996</v>
          </cell>
          <cell r="J58">
            <v>977</v>
          </cell>
          <cell r="K58">
            <v>181512.07699999999</v>
          </cell>
          <cell r="L58">
            <v>0</v>
          </cell>
          <cell r="M58">
            <v>0</v>
          </cell>
          <cell r="N58">
            <v>182</v>
          </cell>
          <cell r="O58">
            <v>10868.892</v>
          </cell>
        </row>
        <row r="59">
          <cell r="D59">
            <v>6842</v>
          </cell>
          <cell r="E59">
            <v>2315876.659</v>
          </cell>
          <cell r="F59">
            <v>10929</v>
          </cell>
          <cell r="G59">
            <v>207105.06400000001</v>
          </cell>
          <cell r="H59">
            <v>2808</v>
          </cell>
          <cell r="I59">
            <v>54853.767999999996</v>
          </cell>
          <cell r="J59">
            <v>9922</v>
          </cell>
          <cell r="K59">
            <v>236622.264</v>
          </cell>
          <cell r="L59">
            <v>7</v>
          </cell>
          <cell r="M59">
            <v>9463.58</v>
          </cell>
          <cell r="N59">
            <v>5</v>
          </cell>
          <cell r="O59">
            <v>2295.7399999999998</v>
          </cell>
        </row>
        <row r="60">
          <cell r="D60">
            <v>3104</v>
          </cell>
          <cell r="E60">
            <v>2683199.409</v>
          </cell>
          <cell r="F60">
            <v>788</v>
          </cell>
          <cell r="G60">
            <v>151447.83100000001</v>
          </cell>
          <cell r="H60">
            <v>626</v>
          </cell>
          <cell r="I60">
            <v>27290.513999999999</v>
          </cell>
          <cell r="J60">
            <v>640</v>
          </cell>
          <cell r="K60">
            <v>153182.614</v>
          </cell>
          <cell r="L60">
            <v>4</v>
          </cell>
          <cell r="M60">
            <v>1260.68</v>
          </cell>
          <cell r="N60">
            <v>6</v>
          </cell>
          <cell r="O60">
            <v>-1003</v>
          </cell>
        </row>
        <row r="61">
          <cell r="D61">
            <v>1111</v>
          </cell>
          <cell r="E61">
            <v>305998.70899999997</v>
          </cell>
          <cell r="F61">
            <v>305</v>
          </cell>
          <cell r="G61">
            <v>63641.781000000003</v>
          </cell>
          <cell r="H61">
            <v>18</v>
          </cell>
          <cell r="I61">
            <v>30724.601999999999</v>
          </cell>
          <cell r="J61">
            <v>193</v>
          </cell>
          <cell r="K61">
            <v>49633.809000000001</v>
          </cell>
          <cell r="L61">
            <v>0</v>
          </cell>
          <cell r="M61">
            <v>0</v>
          </cell>
          <cell r="N61">
            <v>1</v>
          </cell>
          <cell r="O61">
            <v>100</v>
          </cell>
        </row>
        <row r="62">
          <cell r="D62">
            <v>1280</v>
          </cell>
          <cell r="E62">
            <v>143663.679</v>
          </cell>
          <cell r="F62">
            <v>17</v>
          </cell>
          <cell r="G62">
            <v>758.851</v>
          </cell>
          <cell r="H62">
            <v>51</v>
          </cell>
          <cell r="I62">
            <v>2535.0320000000002</v>
          </cell>
          <cell r="J62">
            <v>31</v>
          </cell>
          <cell r="K62">
            <v>3234.8049999999998</v>
          </cell>
          <cell r="L62">
            <v>0</v>
          </cell>
          <cell r="M62">
            <v>0</v>
          </cell>
          <cell r="N62">
            <v>0</v>
          </cell>
          <cell r="O62">
            <v>0</v>
          </cell>
        </row>
        <row r="63">
          <cell r="D63">
            <v>4381</v>
          </cell>
          <cell r="E63">
            <v>1667949.227</v>
          </cell>
          <cell r="F63">
            <v>486</v>
          </cell>
          <cell r="G63">
            <v>123188.435</v>
          </cell>
          <cell r="H63">
            <v>600</v>
          </cell>
          <cell r="I63">
            <v>-58157.713000000003</v>
          </cell>
          <cell r="J63">
            <v>616</v>
          </cell>
          <cell r="K63">
            <v>102850.936</v>
          </cell>
          <cell r="L63">
            <v>0</v>
          </cell>
          <cell r="M63">
            <v>0</v>
          </cell>
          <cell r="N63">
            <v>413</v>
          </cell>
          <cell r="O63">
            <v>38985.739000000001</v>
          </cell>
        </row>
        <row r="64">
          <cell r="D64">
            <v>149107</v>
          </cell>
          <cell r="E64">
            <v>198311.45</v>
          </cell>
          <cell r="F64">
            <v>305628</v>
          </cell>
          <cell r="G64">
            <v>406486.24800000002</v>
          </cell>
          <cell r="H64">
            <v>0</v>
          </cell>
          <cell r="I64">
            <v>0</v>
          </cell>
          <cell r="J64">
            <v>305628</v>
          </cell>
          <cell r="K64">
            <v>406486.24800000002</v>
          </cell>
          <cell r="L64">
            <v>0</v>
          </cell>
          <cell r="M64">
            <v>0</v>
          </cell>
          <cell r="N64">
            <v>0</v>
          </cell>
          <cell r="O64">
            <v>0</v>
          </cell>
        </row>
        <row r="65">
          <cell r="D65">
            <v>5480</v>
          </cell>
          <cell r="E65">
            <v>2411000.406</v>
          </cell>
          <cell r="F65">
            <v>1281</v>
          </cell>
          <cell r="G65">
            <v>36777.673999999999</v>
          </cell>
          <cell r="H65">
            <v>43</v>
          </cell>
          <cell r="I65">
            <v>3403.6010000000001</v>
          </cell>
          <cell r="J65">
            <v>918</v>
          </cell>
          <cell r="K65">
            <v>44382.404000000002</v>
          </cell>
          <cell r="L65">
            <v>0</v>
          </cell>
          <cell r="M65">
            <v>0</v>
          </cell>
          <cell r="N65">
            <v>1</v>
          </cell>
          <cell r="O65">
            <v>71.5</v>
          </cell>
        </row>
        <row r="66">
          <cell r="D66">
            <v>10605</v>
          </cell>
          <cell r="E66">
            <v>715381.32900000003</v>
          </cell>
          <cell r="F66">
            <v>590</v>
          </cell>
          <cell r="G66">
            <v>42456.671000000002</v>
          </cell>
          <cell r="H66">
            <v>319</v>
          </cell>
          <cell r="I66">
            <v>13684.741</v>
          </cell>
          <cell r="J66">
            <v>502</v>
          </cell>
          <cell r="K66">
            <v>55420.705999999998</v>
          </cell>
          <cell r="L66">
            <v>9</v>
          </cell>
          <cell r="M66">
            <v>4961.8180000000002</v>
          </cell>
          <cell r="N66">
            <v>10</v>
          </cell>
          <cell r="O66">
            <v>1982.078</v>
          </cell>
        </row>
        <row r="67">
          <cell r="D67">
            <v>25137</v>
          </cell>
          <cell r="E67">
            <v>582296.02500000002</v>
          </cell>
          <cell r="F67">
            <v>23371</v>
          </cell>
          <cell r="G67">
            <v>275979.07500000001</v>
          </cell>
          <cell r="H67">
            <v>97</v>
          </cell>
          <cell r="I67">
            <v>82680.034</v>
          </cell>
          <cell r="J67">
            <v>29954</v>
          </cell>
          <cell r="K67">
            <v>345435.40500000003</v>
          </cell>
          <cell r="L67">
            <v>0</v>
          </cell>
          <cell r="M67">
            <v>0</v>
          </cell>
          <cell r="N67">
            <v>0</v>
          </cell>
          <cell r="O67">
            <v>0</v>
          </cell>
        </row>
        <row r="68">
          <cell r="D68">
            <v>822</v>
          </cell>
          <cell r="E68">
            <v>1456273.4380000001</v>
          </cell>
          <cell r="F68">
            <v>188</v>
          </cell>
          <cell r="G68">
            <v>197567.76199999999</v>
          </cell>
          <cell r="H68">
            <v>0</v>
          </cell>
          <cell r="I68">
            <v>105501.696</v>
          </cell>
          <cell r="J68">
            <v>154</v>
          </cell>
          <cell r="K68">
            <v>63187.824000000001</v>
          </cell>
          <cell r="L68">
            <v>4</v>
          </cell>
          <cell r="M68">
            <v>1824.249</v>
          </cell>
          <cell r="N68">
            <v>0</v>
          </cell>
          <cell r="O68">
            <v>0</v>
          </cell>
        </row>
        <row r="69">
          <cell r="D69">
            <v>5139</v>
          </cell>
          <cell r="E69">
            <v>596095.18700000003</v>
          </cell>
          <cell r="F69">
            <v>213</v>
          </cell>
          <cell r="G69">
            <v>37486.69</v>
          </cell>
          <cell r="H69">
            <v>541</v>
          </cell>
          <cell r="I69">
            <v>-4648.4279999999999</v>
          </cell>
          <cell r="J69">
            <v>203</v>
          </cell>
          <cell r="K69">
            <v>68069.125</v>
          </cell>
          <cell r="L69">
            <v>3</v>
          </cell>
          <cell r="M69">
            <v>904.56799999999998</v>
          </cell>
          <cell r="N69">
            <v>275</v>
          </cell>
          <cell r="O69">
            <v>22723.445</v>
          </cell>
        </row>
        <row r="70">
          <cell r="D70">
            <v>7921</v>
          </cell>
          <cell r="E70">
            <v>638187.92099999997</v>
          </cell>
          <cell r="F70">
            <v>10313</v>
          </cell>
          <cell r="G70">
            <v>104343.34600000001</v>
          </cell>
          <cell r="H70">
            <v>0</v>
          </cell>
          <cell r="I70">
            <v>60169.714999999997</v>
          </cell>
          <cell r="J70">
            <v>9858</v>
          </cell>
          <cell r="K70">
            <v>189558.628</v>
          </cell>
          <cell r="L70">
            <v>653</v>
          </cell>
          <cell r="M70">
            <v>11066.99</v>
          </cell>
          <cell r="N70">
            <v>8</v>
          </cell>
          <cell r="O70">
            <v>-8.0000000000000002E-3</v>
          </cell>
        </row>
        <row r="71">
          <cell r="D71">
            <v>3846</v>
          </cell>
          <cell r="E71">
            <v>1135048.743</v>
          </cell>
          <cell r="F71">
            <v>432</v>
          </cell>
          <cell r="G71">
            <v>102049.144</v>
          </cell>
          <cell r="H71">
            <v>0</v>
          </cell>
          <cell r="I71">
            <v>-80544.301000000007</v>
          </cell>
          <cell r="J71">
            <v>548</v>
          </cell>
          <cell r="K71">
            <v>137648.07</v>
          </cell>
          <cell r="L71">
            <v>26</v>
          </cell>
          <cell r="M71">
            <v>10224</v>
          </cell>
          <cell r="N71">
            <v>0</v>
          </cell>
          <cell r="O71">
            <v>0</v>
          </cell>
        </row>
        <row r="72">
          <cell r="D72">
            <v>1575</v>
          </cell>
          <cell r="E72">
            <v>991432.75600000005</v>
          </cell>
          <cell r="F72">
            <v>421</v>
          </cell>
          <cell r="G72">
            <v>75686.945999999996</v>
          </cell>
          <cell r="H72">
            <v>372</v>
          </cell>
          <cell r="I72">
            <v>21364.235000000001</v>
          </cell>
          <cell r="J72">
            <v>126</v>
          </cell>
          <cell r="K72">
            <v>40388.908000000003</v>
          </cell>
          <cell r="L72">
            <v>6</v>
          </cell>
          <cell r="M72">
            <v>1576.13</v>
          </cell>
          <cell r="N72">
            <v>361</v>
          </cell>
          <cell r="O72">
            <v>81575.324999999997</v>
          </cell>
        </row>
        <row r="73">
          <cell r="D73">
            <v>3033</v>
          </cell>
          <cell r="E73">
            <v>279296.17099999997</v>
          </cell>
          <cell r="F73">
            <v>341</v>
          </cell>
          <cell r="G73">
            <v>33911.285000000003</v>
          </cell>
          <cell r="H73">
            <v>686</v>
          </cell>
          <cell r="I73">
            <v>6731.5720000000001</v>
          </cell>
          <cell r="J73">
            <v>478</v>
          </cell>
          <cell r="K73">
            <v>59990.118999999999</v>
          </cell>
          <cell r="L73">
            <v>0</v>
          </cell>
          <cell r="M73">
            <v>0</v>
          </cell>
          <cell r="N73">
            <v>240</v>
          </cell>
          <cell r="O73">
            <v>5590.0910000000003</v>
          </cell>
        </row>
        <row r="74">
          <cell r="D74">
            <v>700</v>
          </cell>
          <cell r="E74">
            <v>179368.82800000001</v>
          </cell>
          <cell r="F74">
            <v>290</v>
          </cell>
          <cell r="G74">
            <v>30812.121999999999</v>
          </cell>
          <cell r="H74">
            <v>325</v>
          </cell>
          <cell r="I74">
            <v>26418.277999999998</v>
          </cell>
          <cell r="J74">
            <v>195</v>
          </cell>
          <cell r="K74">
            <v>43626.739000000001</v>
          </cell>
          <cell r="L74">
            <v>6</v>
          </cell>
          <cell r="M74">
            <v>1692.15</v>
          </cell>
          <cell r="N74">
            <v>0</v>
          </cell>
          <cell r="O74">
            <v>0</v>
          </cell>
        </row>
        <row r="75">
          <cell r="D75">
            <v>11918</v>
          </cell>
          <cell r="E75">
            <v>714313.69</v>
          </cell>
          <cell r="F75">
            <v>631</v>
          </cell>
          <cell r="G75">
            <v>73535.796000000002</v>
          </cell>
          <cell r="H75">
            <v>278</v>
          </cell>
          <cell r="I75">
            <v>5270.5969999999998</v>
          </cell>
          <cell r="J75">
            <v>932</v>
          </cell>
          <cell r="K75">
            <v>95717.058999999994</v>
          </cell>
          <cell r="L75">
            <v>0</v>
          </cell>
          <cell r="M75">
            <v>0</v>
          </cell>
          <cell r="N75">
            <v>50</v>
          </cell>
          <cell r="O75">
            <v>15596.653</v>
          </cell>
        </row>
        <row r="76">
          <cell r="D76">
            <v>0</v>
          </cell>
          <cell r="E76">
            <v>0</v>
          </cell>
          <cell r="F76">
            <v>0</v>
          </cell>
          <cell r="G76">
            <v>0</v>
          </cell>
          <cell r="H76">
            <v>0</v>
          </cell>
          <cell r="I76">
            <v>0</v>
          </cell>
          <cell r="J76">
            <v>0</v>
          </cell>
          <cell r="K76">
            <v>0</v>
          </cell>
          <cell r="L76">
            <v>0</v>
          </cell>
          <cell r="M76">
            <v>0</v>
          </cell>
          <cell r="N76">
            <v>0</v>
          </cell>
          <cell r="O76">
            <v>0</v>
          </cell>
        </row>
        <row r="77">
          <cell r="D77">
            <v>1530</v>
          </cell>
          <cell r="E77">
            <v>309935.66700000002</v>
          </cell>
          <cell r="F77">
            <v>129</v>
          </cell>
          <cell r="G77">
            <v>36596.527999999998</v>
          </cell>
          <cell r="H77">
            <v>0</v>
          </cell>
          <cell r="I77">
            <v>0</v>
          </cell>
          <cell r="J77">
            <v>326</v>
          </cell>
          <cell r="K77">
            <v>17160.367999999999</v>
          </cell>
          <cell r="L77">
            <v>0</v>
          </cell>
          <cell r="M77">
            <v>0</v>
          </cell>
          <cell r="N77">
            <v>0</v>
          </cell>
          <cell r="O77">
            <v>0</v>
          </cell>
        </row>
        <row r="78">
          <cell r="D78">
            <v>867</v>
          </cell>
          <cell r="E78">
            <v>277513.46500000003</v>
          </cell>
          <cell r="F78">
            <v>224</v>
          </cell>
          <cell r="G78">
            <v>24896.235000000001</v>
          </cell>
          <cell r="H78">
            <v>46</v>
          </cell>
          <cell r="I78">
            <v>17182.830999999998</v>
          </cell>
          <cell r="J78">
            <v>125</v>
          </cell>
          <cell r="K78">
            <v>11754.153</v>
          </cell>
          <cell r="L78">
            <v>0</v>
          </cell>
          <cell r="M78">
            <v>0</v>
          </cell>
          <cell r="N78">
            <v>21</v>
          </cell>
          <cell r="O78">
            <v>8563.2970000000005</v>
          </cell>
        </row>
        <row r="79">
          <cell r="D79">
            <v>76988</v>
          </cell>
          <cell r="E79">
            <v>481995.84499999997</v>
          </cell>
          <cell r="F79">
            <v>5022</v>
          </cell>
          <cell r="G79">
            <v>30898.087</v>
          </cell>
          <cell r="H79">
            <v>0</v>
          </cell>
          <cell r="I79">
            <v>38744.455000000002</v>
          </cell>
          <cell r="J79">
            <v>14458</v>
          </cell>
          <cell r="K79">
            <v>107143.406</v>
          </cell>
          <cell r="L79">
            <v>3</v>
          </cell>
          <cell r="M79">
            <v>2359.9699999999998</v>
          </cell>
          <cell r="N79">
            <v>0</v>
          </cell>
          <cell r="O79">
            <v>0</v>
          </cell>
        </row>
        <row r="80">
          <cell r="D80">
            <v>528</v>
          </cell>
          <cell r="E80">
            <v>1065389.0390000001</v>
          </cell>
          <cell r="F80">
            <v>132</v>
          </cell>
          <cell r="G80">
            <v>12510.857</v>
          </cell>
          <cell r="H80">
            <v>308</v>
          </cell>
          <cell r="I80">
            <v>10430.174000000001</v>
          </cell>
          <cell r="J80">
            <v>86</v>
          </cell>
          <cell r="K80">
            <v>21521.654999999999</v>
          </cell>
          <cell r="L80">
            <v>9</v>
          </cell>
          <cell r="M80">
            <v>2425.7249999999999</v>
          </cell>
          <cell r="N80">
            <v>15</v>
          </cell>
          <cell r="O80">
            <v>343.88400000000001</v>
          </cell>
        </row>
        <row r="81">
          <cell r="D81">
            <v>43057</v>
          </cell>
          <cell r="E81">
            <v>863307.25399999996</v>
          </cell>
          <cell r="F81">
            <v>2094</v>
          </cell>
          <cell r="G81">
            <v>58095.947999999997</v>
          </cell>
          <cell r="H81">
            <v>185</v>
          </cell>
          <cell r="I81">
            <v>-7592.0969999999998</v>
          </cell>
          <cell r="J81">
            <v>1872</v>
          </cell>
          <cell r="K81">
            <v>61714.726999999999</v>
          </cell>
          <cell r="L81">
            <v>0</v>
          </cell>
          <cell r="M81">
            <v>0</v>
          </cell>
          <cell r="N81">
            <v>472</v>
          </cell>
          <cell r="O81">
            <v>23755.449000000001</v>
          </cell>
        </row>
        <row r="82">
          <cell r="E82">
            <v>0</v>
          </cell>
        </row>
      </sheetData>
      <sheetData sheetId="7"/>
      <sheetData sheetId="8"/>
      <sheetData sheetId="9"/>
      <sheetData sheetId="10"/>
      <sheetData sheetId="11"/>
      <sheetData sheetId="12">
        <row r="35">
          <cell r="D35">
            <v>610</v>
          </cell>
          <cell r="E35">
            <v>421898.32199999999</v>
          </cell>
          <cell r="F35">
            <v>777</v>
          </cell>
          <cell r="G35">
            <v>137536.36499999999</v>
          </cell>
          <cell r="H35">
            <v>0</v>
          </cell>
          <cell r="I35">
            <v>0</v>
          </cell>
          <cell r="J35">
            <v>615</v>
          </cell>
          <cell r="K35">
            <v>146240.076</v>
          </cell>
          <cell r="L35">
            <v>29</v>
          </cell>
          <cell r="M35">
            <v>3000</v>
          </cell>
          <cell r="N35">
            <v>0</v>
          </cell>
          <cell r="O35">
            <v>0</v>
          </cell>
        </row>
        <row r="36">
          <cell r="D36">
            <v>729</v>
          </cell>
          <cell r="E36">
            <v>548135.90899999999</v>
          </cell>
          <cell r="F36">
            <v>411</v>
          </cell>
          <cell r="G36">
            <v>77436.528999999995</v>
          </cell>
          <cell r="H36">
            <v>0</v>
          </cell>
          <cell r="I36">
            <v>0</v>
          </cell>
          <cell r="J36">
            <v>352</v>
          </cell>
          <cell r="K36">
            <v>80920.578999999998</v>
          </cell>
          <cell r="L36">
            <v>0</v>
          </cell>
          <cell r="M36">
            <v>0</v>
          </cell>
          <cell r="N36">
            <v>17</v>
          </cell>
          <cell r="O36">
            <v>28282.623</v>
          </cell>
        </row>
        <row r="37">
          <cell r="D37">
            <v>3776</v>
          </cell>
          <cell r="E37">
            <v>916982.55299999996</v>
          </cell>
          <cell r="F37">
            <v>9582</v>
          </cell>
          <cell r="G37">
            <v>1808733.183</v>
          </cell>
          <cell r="H37">
            <v>0</v>
          </cell>
          <cell r="I37">
            <v>0</v>
          </cell>
          <cell r="J37">
            <v>9115</v>
          </cell>
          <cell r="K37">
            <v>1818072.416</v>
          </cell>
          <cell r="L37">
            <v>0</v>
          </cell>
          <cell r="M37">
            <v>0</v>
          </cell>
          <cell r="N37">
            <v>0</v>
          </cell>
          <cell r="O37">
            <v>0</v>
          </cell>
        </row>
        <row r="38">
          <cell r="D38">
            <v>21</v>
          </cell>
          <cell r="E38">
            <v>28219.562000000002</v>
          </cell>
          <cell r="F38">
            <v>417</v>
          </cell>
          <cell r="G38">
            <v>23030.422999999999</v>
          </cell>
          <cell r="H38">
            <v>0</v>
          </cell>
          <cell r="I38">
            <v>0</v>
          </cell>
          <cell r="J38">
            <v>420</v>
          </cell>
          <cell r="K38">
            <v>46877.292000000001</v>
          </cell>
          <cell r="L38">
            <v>1</v>
          </cell>
          <cell r="M38">
            <v>90</v>
          </cell>
          <cell r="N38">
            <v>0</v>
          </cell>
          <cell r="O38">
            <v>0</v>
          </cell>
        </row>
        <row r="39">
          <cell r="D39">
            <v>3148</v>
          </cell>
          <cell r="E39">
            <v>999725.11199999996</v>
          </cell>
          <cell r="F39">
            <v>397</v>
          </cell>
          <cell r="G39">
            <v>148465.36900000001</v>
          </cell>
          <cell r="H39">
            <v>888</v>
          </cell>
          <cell r="I39">
            <v>40302.665999999997</v>
          </cell>
          <cell r="J39">
            <v>873</v>
          </cell>
          <cell r="K39">
            <v>247281.11799999999</v>
          </cell>
          <cell r="L39">
            <v>6</v>
          </cell>
          <cell r="M39">
            <v>1446.2729999999999</v>
          </cell>
          <cell r="N39">
            <v>0</v>
          </cell>
          <cell r="O39">
            <v>0</v>
          </cell>
        </row>
        <row r="40">
          <cell r="D40">
            <v>404</v>
          </cell>
          <cell r="E40">
            <v>109203.386</v>
          </cell>
          <cell r="F40">
            <v>62</v>
          </cell>
          <cell r="G40">
            <v>28367.842000000001</v>
          </cell>
          <cell r="H40">
            <v>0</v>
          </cell>
          <cell r="I40">
            <v>0</v>
          </cell>
          <cell r="J40">
            <v>56</v>
          </cell>
          <cell r="K40">
            <v>12912.346</v>
          </cell>
          <cell r="L40">
            <v>0</v>
          </cell>
          <cell r="M40">
            <v>0</v>
          </cell>
          <cell r="N40">
            <v>0</v>
          </cell>
          <cell r="O40">
            <v>0</v>
          </cell>
        </row>
        <row r="41">
          <cell r="D41">
            <v>39</v>
          </cell>
          <cell r="E41">
            <v>51092.597999999998</v>
          </cell>
          <cell r="F41">
            <v>23</v>
          </cell>
          <cell r="G41">
            <v>15934.869000000001</v>
          </cell>
          <cell r="H41">
            <v>0</v>
          </cell>
          <cell r="I41">
            <v>0</v>
          </cell>
          <cell r="J41">
            <v>2</v>
          </cell>
          <cell r="K41">
            <v>8200</v>
          </cell>
          <cell r="L41">
            <v>0</v>
          </cell>
          <cell r="M41">
            <v>0</v>
          </cell>
          <cell r="N41">
            <v>0</v>
          </cell>
          <cell r="O41">
            <v>0</v>
          </cell>
        </row>
        <row r="42">
          <cell r="D42">
            <v>2</v>
          </cell>
          <cell r="E42">
            <v>5257.2830000000004</v>
          </cell>
          <cell r="F42">
            <v>229</v>
          </cell>
          <cell r="G42">
            <v>192995.255</v>
          </cell>
          <cell r="H42">
            <v>0</v>
          </cell>
          <cell r="I42">
            <v>0</v>
          </cell>
          <cell r="J42">
            <v>229</v>
          </cell>
          <cell r="K42">
            <v>192995.255</v>
          </cell>
          <cell r="L42">
            <v>0</v>
          </cell>
          <cell r="M42">
            <v>0</v>
          </cell>
          <cell r="N42">
            <v>0</v>
          </cell>
          <cell r="O42">
            <v>0</v>
          </cell>
        </row>
        <row r="43">
          <cell r="D43">
            <v>287</v>
          </cell>
          <cell r="E43">
            <v>1066467.2409999999</v>
          </cell>
          <cell r="F43">
            <v>28</v>
          </cell>
          <cell r="G43">
            <v>60791.514999999999</v>
          </cell>
          <cell r="H43">
            <v>0</v>
          </cell>
          <cell r="I43">
            <v>0</v>
          </cell>
          <cell r="J43">
            <v>33</v>
          </cell>
          <cell r="K43">
            <v>60120.089</v>
          </cell>
          <cell r="L43">
            <v>0</v>
          </cell>
          <cell r="M43">
            <v>0</v>
          </cell>
          <cell r="N43">
            <v>0</v>
          </cell>
          <cell r="O43">
            <v>0</v>
          </cell>
        </row>
        <row r="44">
          <cell r="D44">
            <v>2506</v>
          </cell>
          <cell r="E44">
            <v>665006.82900000003</v>
          </cell>
          <cell r="F44">
            <v>7108</v>
          </cell>
          <cell r="G44">
            <v>1281275.203</v>
          </cell>
          <cell r="H44">
            <v>0</v>
          </cell>
          <cell r="I44">
            <v>0</v>
          </cell>
          <cell r="J44">
            <v>7063</v>
          </cell>
          <cell r="K44">
            <v>1277468.8500000001</v>
          </cell>
          <cell r="L44">
            <v>0</v>
          </cell>
          <cell r="M44">
            <v>0</v>
          </cell>
          <cell r="N44">
            <v>0</v>
          </cell>
          <cell r="O44">
            <v>0</v>
          </cell>
        </row>
        <row r="45">
          <cell r="D45">
            <v>2817</v>
          </cell>
          <cell r="E45">
            <v>969255.18099999998</v>
          </cell>
          <cell r="F45">
            <v>3797</v>
          </cell>
          <cell r="G45">
            <v>967414.152</v>
          </cell>
          <cell r="H45">
            <v>34</v>
          </cell>
          <cell r="I45">
            <v>2680.1320000000001</v>
          </cell>
          <cell r="J45">
            <v>3730</v>
          </cell>
          <cell r="K45">
            <v>945493.06799999997</v>
          </cell>
          <cell r="L45">
            <v>8</v>
          </cell>
          <cell r="M45">
            <v>3415.6019999999999</v>
          </cell>
          <cell r="N45">
            <v>2</v>
          </cell>
          <cell r="O45">
            <v>1116.0239999999999</v>
          </cell>
        </row>
        <row r="46">
          <cell r="D46">
            <v>401</v>
          </cell>
          <cell r="E46">
            <v>155395.136</v>
          </cell>
          <cell r="F46">
            <v>870</v>
          </cell>
          <cell r="G46">
            <v>220496.848</v>
          </cell>
          <cell r="H46">
            <v>3</v>
          </cell>
          <cell r="I46">
            <v>-219.04300000000001</v>
          </cell>
          <cell r="J46">
            <v>876</v>
          </cell>
          <cell r="K46">
            <v>242117.66899999999</v>
          </cell>
          <cell r="L46">
            <v>0</v>
          </cell>
          <cell r="M46">
            <v>0</v>
          </cell>
          <cell r="N46">
            <v>11</v>
          </cell>
          <cell r="O46">
            <v>2267.0329999999999</v>
          </cell>
        </row>
        <row r="47">
          <cell r="D47">
            <v>44</v>
          </cell>
          <cell r="E47">
            <v>45124.995000000003</v>
          </cell>
          <cell r="F47">
            <v>13</v>
          </cell>
          <cell r="G47">
            <v>15244.505999999999</v>
          </cell>
          <cell r="H47">
            <v>0</v>
          </cell>
          <cell r="I47">
            <v>0</v>
          </cell>
          <cell r="J47">
            <v>16</v>
          </cell>
          <cell r="K47">
            <v>9977.2029999999995</v>
          </cell>
          <cell r="L47">
            <v>0</v>
          </cell>
          <cell r="M47">
            <v>0</v>
          </cell>
          <cell r="N47">
            <v>0</v>
          </cell>
          <cell r="O47">
            <v>0</v>
          </cell>
        </row>
        <row r="48">
          <cell r="D48">
            <v>449</v>
          </cell>
          <cell r="E48">
            <v>213505.5</v>
          </cell>
          <cell r="F48">
            <v>421</v>
          </cell>
          <cell r="G48">
            <v>205997.796</v>
          </cell>
          <cell r="H48">
            <v>0</v>
          </cell>
          <cell r="I48">
            <v>0</v>
          </cell>
          <cell r="J48">
            <v>281</v>
          </cell>
          <cell r="K48">
            <v>144100.63099999999</v>
          </cell>
          <cell r="L48">
            <v>0</v>
          </cell>
          <cell r="M48">
            <v>0</v>
          </cell>
          <cell r="N48">
            <v>0</v>
          </cell>
          <cell r="O48">
            <v>0</v>
          </cell>
        </row>
        <row r="49">
          <cell r="D49">
            <v>3723</v>
          </cell>
          <cell r="E49">
            <v>345174.48499999999</v>
          </cell>
          <cell r="F49">
            <v>442</v>
          </cell>
          <cell r="G49">
            <v>228120.04500000001</v>
          </cell>
          <cell r="H49">
            <v>0</v>
          </cell>
          <cell r="I49">
            <v>0</v>
          </cell>
          <cell r="J49">
            <v>288</v>
          </cell>
          <cell r="K49">
            <v>139191.723</v>
          </cell>
          <cell r="L49">
            <v>0</v>
          </cell>
          <cell r="M49">
            <v>0</v>
          </cell>
          <cell r="N49">
            <v>0</v>
          </cell>
          <cell r="O49">
            <v>0</v>
          </cell>
        </row>
        <row r="50">
          <cell r="D50">
            <v>1805</v>
          </cell>
          <cell r="E50">
            <v>239863.448</v>
          </cell>
          <cell r="F50">
            <v>2813</v>
          </cell>
          <cell r="G50">
            <v>196481.35500000001</v>
          </cell>
          <cell r="H50">
            <v>0</v>
          </cell>
          <cell r="I50">
            <v>-49.337000000000003</v>
          </cell>
          <cell r="J50">
            <v>3212</v>
          </cell>
          <cell r="K50">
            <v>198462.32199999999</v>
          </cell>
          <cell r="L50">
            <v>0</v>
          </cell>
          <cell r="M50">
            <v>0</v>
          </cell>
          <cell r="N50">
            <v>0</v>
          </cell>
          <cell r="O50">
            <v>0</v>
          </cell>
        </row>
        <row r="51">
          <cell r="D51">
            <v>579</v>
          </cell>
          <cell r="E51">
            <v>252134.58900000001</v>
          </cell>
          <cell r="F51">
            <v>81</v>
          </cell>
          <cell r="G51">
            <v>20156.103999999999</v>
          </cell>
          <cell r="H51">
            <v>0</v>
          </cell>
          <cell r="I51">
            <v>0</v>
          </cell>
          <cell r="J51">
            <v>81</v>
          </cell>
          <cell r="K51">
            <v>17131.331999999999</v>
          </cell>
          <cell r="L51">
            <v>1</v>
          </cell>
          <cell r="M51">
            <v>500</v>
          </cell>
          <cell r="N51">
            <v>0</v>
          </cell>
          <cell r="O51">
            <v>0</v>
          </cell>
        </row>
        <row r="52">
          <cell r="D52">
            <v>1690</v>
          </cell>
          <cell r="E52">
            <v>390407.78899999999</v>
          </cell>
          <cell r="F52">
            <v>641</v>
          </cell>
          <cell r="G52">
            <v>197503.91500000001</v>
          </cell>
          <cell r="H52">
            <v>0</v>
          </cell>
          <cell r="I52">
            <v>0</v>
          </cell>
          <cell r="J52">
            <v>863</v>
          </cell>
          <cell r="K52">
            <v>197334.27799999999</v>
          </cell>
          <cell r="L52">
            <v>0</v>
          </cell>
          <cell r="M52">
            <v>0</v>
          </cell>
          <cell r="N52">
            <v>3</v>
          </cell>
          <cell r="O52">
            <v>875.529</v>
          </cell>
        </row>
        <row r="53">
          <cell r="D53">
            <v>261</v>
          </cell>
          <cell r="E53">
            <v>465053.68400000001</v>
          </cell>
          <cell r="F53">
            <v>623</v>
          </cell>
          <cell r="G53">
            <v>212351.68400000001</v>
          </cell>
          <cell r="H53">
            <v>0</v>
          </cell>
          <cell r="I53">
            <v>0</v>
          </cell>
          <cell r="J53">
            <v>611</v>
          </cell>
          <cell r="K53">
            <v>298136.277</v>
          </cell>
          <cell r="L53">
            <v>0</v>
          </cell>
          <cell r="M53">
            <v>0</v>
          </cell>
          <cell r="N53">
            <v>0</v>
          </cell>
          <cell r="O53">
            <v>0</v>
          </cell>
        </row>
        <row r="54">
          <cell r="D54">
            <v>10146</v>
          </cell>
          <cell r="E54">
            <v>1147446.0190000001</v>
          </cell>
          <cell r="F54">
            <v>1846</v>
          </cell>
          <cell r="G54">
            <v>233082.43799999999</v>
          </cell>
          <cell r="H54">
            <v>0</v>
          </cell>
          <cell r="I54">
            <v>0</v>
          </cell>
          <cell r="J54">
            <v>1598</v>
          </cell>
          <cell r="K54">
            <v>179857.43799999999</v>
          </cell>
          <cell r="L54">
            <v>0</v>
          </cell>
          <cell r="M54">
            <v>0</v>
          </cell>
          <cell r="N54">
            <v>0</v>
          </cell>
          <cell r="O54">
            <v>0</v>
          </cell>
        </row>
        <row r="55">
          <cell r="D55">
            <v>313</v>
          </cell>
          <cell r="E55">
            <v>14911.556</v>
          </cell>
          <cell r="F55">
            <v>1185</v>
          </cell>
          <cell r="G55">
            <v>39584.74</v>
          </cell>
          <cell r="H55">
            <v>0</v>
          </cell>
          <cell r="I55">
            <v>0</v>
          </cell>
          <cell r="J55">
            <v>1208</v>
          </cell>
          <cell r="K55">
            <v>42944.945</v>
          </cell>
          <cell r="L55">
            <v>0</v>
          </cell>
          <cell r="M55">
            <v>0</v>
          </cell>
          <cell r="N55">
            <v>0</v>
          </cell>
          <cell r="O55">
            <v>0</v>
          </cell>
        </row>
        <row r="56">
          <cell r="D56">
            <v>2749</v>
          </cell>
          <cell r="E56">
            <v>1065816.1780000001</v>
          </cell>
          <cell r="F56">
            <v>1609</v>
          </cell>
          <cell r="G56">
            <v>249135.747</v>
          </cell>
          <cell r="H56">
            <v>0</v>
          </cell>
          <cell r="I56">
            <v>0</v>
          </cell>
          <cell r="J56">
            <v>1636</v>
          </cell>
          <cell r="K56">
            <v>250676.92</v>
          </cell>
          <cell r="L56">
            <v>8</v>
          </cell>
          <cell r="M56">
            <v>35826.131999999998</v>
          </cell>
          <cell r="N56">
            <v>15</v>
          </cell>
          <cell r="O56">
            <v>4631.3310000000001</v>
          </cell>
        </row>
        <row r="57">
          <cell r="D57">
            <v>0</v>
          </cell>
          <cell r="E57">
            <v>0</v>
          </cell>
          <cell r="F57">
            <v>0</v>
          </cell>
          <cell r="G57">
            <v>0</v>
          </cell>
          <cell r="H57">
            <v>0</v>
          </cell>
          <cell r="I57">
            <v>0</v>
          </cell>
          <cell r="J57">
            <v>0</v>
          </cell>
          <cell r="K57">
            <v>0</v>
          </cell>
          <cell r="L57">
            <v>0</v>
          </cell>
          <cell r="M57">
            <v>0</v>
          </cell>
          <cell r="N57">
            <v>0</v>
          </cell>
          <cell r="O57">
            <v>0</v>
          </cell>
        </row>
        <row r="58">
          <cell r="D58">
            <v>112</v>
          </cell>
          <cell r="E58">
            <v>370068</v>
          </cell>
          <cell r="F58">
            <v>429</v>
          </cell>
          <cell r="G58">
            <v>65456.487999999998</v>
          </cell>
          <cell r="H58">
            <v>2</v>
          </cell>
          <cell r="I58">
            <v>-838.94</v>
          </cell>
          <cell r="J58">
            <v>444</v>
          </cell>
          <cell r="K58">
            <v>120462.569</v>
          </cell>
          <cell r="L58">
            <v>0</v>
          </cell>
          <cell r="M58">
            <v>0</v>
          </cell>
          <cell r="N58">
            <v>0</v>
          </cell>
          <cell r="O58">
            <v>0</v>
          </cell>
        </row>
        <row r="59">
          <cell r="D59">
            <v>40</v>
          </cell>
          <cell r="E59">
            <v>153424.42800000001</v>
          </cell>
          <cell r="F59">
            <v>13</v>
          </cell>
          <cell r="G59">
            <v>608.27499999999998</v>
          </cell>
          <cell r="H59">
            <v>0</v>
          </cell>
          <cell r="I59">
            <v>0</v>
          </cell>
          <cell r="J59">
            <v>13</v>
          </cell>
          <cell r="K59">
            <v>608.27499999999998</v>
          </cell>
          <cell r="L59">
            <v>0</v>
          </cell>
          <cell r="M59">
            <v>0</v>
          </cell>
          <cell r="N59">
            <v>0</v>
          </cell>
          <cell r="O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7">
          <cell r="F47">
            <v>2</v>
          </cell>
          <cell r="G47">
            <v>991</v>
          </cell>
          <cell r="H47">
            <v>0</v>
          </cell>
          <cell r="I47">
            <v>0</v>
          </cell>
          <cell r="J47">
            <v>0</v>
          </cell>
          <cell r="K47">
            <v>0</v>
          </cell>
          <cell r="L47">
            <v>0</v>
          </cell>
          <cell r="M47">
            <v>0</v>
          </cell>
          <cell r="N47">
            <v>0</v>
          </cell>
          <cell r="O47">
            <v>0</v>
          </cell>
        </row>
        <row r="49">
          <cell r="F49">
            <v>13</v>
          </cell>
          <cell r="G49">
            <v>2424.62</v>
          </cell>
          <cell r="H49">
            <v>1</v>
          </cell>
          <cell r="I49">
            <v>-136.95400000000001</v>
          </cell>
          <cell r="J49">
            <v>12</v>
          </cell>
          <cell r="K49">
            <v>2905.04</v>
          </cell>
          <cell r="L49">
            <v>2</v>
          </cell>
          <cell r="M49">
            <v>120</v>
          </cell>
          <cell r="N49">
            <v>30</v>
          </cell>
          <cell r="O49">
            <v>7537.3680000000004</v>
          </cell>
        </row>
        <row r="50">
          <cell r="F50">
            <v>125</v>
          </cell>
          <cell r="G50">
            <v>14692.807000000001</v>
          </cell>
          <cell r="H50">
            <v>604</v>
          </cell>
          <cell r="I50">
            <v>98403.866999999998</v>
          </cell>
          <cell r="J50">
            <v>401</v>
          </cell>
          <cell r="K50">
            <v>117964.732</v>
          </cell>
          <cell r="L50">
            <v>0</v>
          </cell>
          <cell r="M50">
            <v>0</v>
          </cell>
          <cell r="N50">
            <v>0</v>
          </cell>
          <cell r="O50">
            <v>0</v>
          </cell>
        </row>
        <row r="51">
          <cell r="F51">
            <v>66</v>
          </cell>
          <cell r="G51">
            <v>29101.478999999999</v>
          </cell>
          <cell r="H51">
            <v>0</v>
          </cell>
          <cell r="I51">
            <v>329741.65500000003</v>
          </cell>
          <cell r="J51">
            <v>177</v>
          </cell>
          <cell r="K51">
            <v>65046.743999999999</v>
          </cell>
          <cell r="L51">
            <v>0</v>
          </cell>
          <cell r="M51">
            <v>0</v>
          </cell>
          <cell r="N51">
            <v>0</v>
          </cell>
          <cell r="O51">
            <v>282889.054</v>
          </cell>
        </row>
        <row r="52">
          <cell r="F52">
            <v>186</v>
          </cell>
          <cell r="G52">
            <v>6897.35</v>
          </cell>
          <cell r="H52">
            <v>105</v>
          </cell>
          <cell r="I52">
            <v>61113.595999999998</v>
          </cell>
          <cell r="J52">
            <v>200</v>
          </cell>
          <cell r="K52">
            <v>69625.929999999993</v>
          </cell>
          <cell r="L52">
            <v>0</v>
          </cell>
          <cell r="M52">
            <v>0</v>
          </cell>
          <cell r="N52">
            <v>0</v>
          </cell>
          <cell r="O52">
            <v>0</v>
          </cell>
        </row>
        <row r="53">
          <cell r="F53">
            <v>33</v>
          </cell>
          <cell r="G53">
            <v>21496.074000000001</v>
          </cell>
          <cell r="H53">
            <v>0</v>
          </cell>
          <cell r="I53">
            <v>1384.7809999999999</v>
          </cell>
          <cell r="J53">
            <v>62</v>
          </cell>
          <cell r="K53">
            <v>11010.458000000001</v>
          </cell>
          <cell r="L53">
            <v>0</v>
          </cell>
          <cell r="M53">
            <v>0</v>
          </cell>
          <cell r="N53">
            <v>2</v>
          </cell>
          <cell r="O53">
            <v>230.25</v>
          </cell>
        </row>
        <row r="54">
          <cell r="F54">
            <v>874</v>
          </cell>
          <cell r="G54">
            <v>129699.459</v>
          </cell>
          <cell r="H54">
            <v>0</v>
          </cell>
          <cell r="I54">
            <v>24066.455999999998</v>
          </cell>
          <cell r="J54">
            <v>511</v>
          </cell>
          <cell r="K54">
            <v>174147.682</v>
          </cell>
          <cell r="L54">
            <v>0</v>
          </cell>
          <cell r="M54">
            <v>0</v>
          </cell>
          <cell r="N54">
            <v>0</v>
          </cell>
          <cell r="O54">
            <v>0</v>
          </cell>
        </row>
        <row r="55">
          <cell r="F55">
            <v>125</v>
          </cell>
          <cell r="G55">
            <v>27330.598000000002</v>
          </cell>
          <cell r="H55">
            <v>130</v>
          </cell>
          <cell r="I55">
            <v>10965.55</v>
          </cell>
          <cell r="J55">
            <v>110</v>
          </cell>
          <cell r="K55">
            <v>35538.798000000003</v>
          </cell>
          <cell r="L55">
            <v>0</v>
          </cell>
          <cell r="M55">
            <v>0</v>
          </cell>
          <cell r="N55">
            <v>3</v>
          </cell>
          <cell r="O55">
            <v>200.00200000000001</v>
          </cell>
        </row>
        <row r="56">
          <cell r="F56">
            <v>200</v>
          </cell>
          <cell r="G56">
            <v>60237.9</v>
          </cell>
          <cell r="H56">
            <v>0</v>
          </cell>
          <cell r="I56">
            <v>0</v>
          </cell>
          <cell r="J56">
            <v>70</v>
          </cell>
          <cell r="K56">
            <v>25892.431</v>
          </cell>
          <cell r="L56">
            <v>0</v>
          </cell>
          <cell r="M56">
            <v>0</v>
          </cell>
          <cell r="N56">
            <v>114</v>
          </cell>
          <cell r="O56">
            <v>19374.276999999998</v>
          </cell>
        </row>
        <row r="57">
          <cell r="F57">
            <v>484</v>
          </cell>
          <cell r="G57">
            <v>162050.747</v>
          </cell>
          <cell r="H57">
            <v>79</v>
          </cell>
          <cell r="I57">
            <v>59760.061999999998</v>
          </cell>
          <cell r="J57">
            <v>357</v>
          </cell>
          <cell r="K57">
            <v>150399.24100000001</v>
          </cell>
          <cell r="L57">
            <v>0</v>
          </cell>
          <cell r="M57">
            <v>0</v>
          </cell>
          <cell r="N57">
            <v>0</v>
          </cell>
          <cell r="O57">
            <v>0</v>
          </cell>
        </row>
        <row r="58">
          <cell r="F58">
            <v>339</v>
          </cell>
          <cell r="G58">
            <v>41171.402999999998</v>
          </cell>
          <cell r="H58">
            <v>1866</v>
          </cell>
          <cell r="I58">
            <v>25406.932000000001</v>
          </cell>
          <cell r="J58">
            <v>1275</v>
          </cell>
          <cell r="K58">
            <v>154409.18599999999</v>
          </cell>
          <cell r="L58">
            <v>0</v>
          </cell>
          <cell r="M58">
            <v>0</v>
          </cell>
          <cell r="N58">
            <v>351</v>
          </cell>
          <cell r="O58">
            <v>5767.9110000000001</v>
          </cell>
        </row>
        <row r="59">
          <cell r="F59">
            <v>190</v>
          </cell>
          <cell r="G59">
            <v>37447.196000000004</v>
          </cell>
          <cell r="H59">
            <v>482</v>
          </cell>
          <cell r="I59">
            <v>22162.530999999999</v>
          </cell>
          <cell r="J59">
            <v>135</v>
          </cell>
          <cell r="K59">
            <v>29468.232</v>
          </cell>
          <cell r="L59">
            <v>4</v>
          </cell>
          <cell r="M59">
            <v>487</v>
          </cell>
          <cell r="N59">
            <v>8</v>
          </cell>
          <cell r="O59">
            <v>485</v>
          </cell>
        </row>
        <row r="60">
          <cell r="F60">
            <v>84</v>
          </cell>
          <cell r="G60">
            <v>5908.924</v>
          </cell>
          <cell r="H60">
            <v>49</v>
          </cell>
          <cell r="I60">
            <v>4790.7359999999999</v>
          </cell>
          <cell r="J60">
            <v>25</v>
          </cell>
          <cell r="K60">
            <v>4521.2129999999997</v>
          </cell>
          <cell r="L60">
            <v>1</v>
          </cell>
          <cell r="M60">
            <v>0.02</v>
          </cell>
          <cell r="N60">
            <v>5</v>
          </cell>
          <cell r="O60">
            <v>-596.94399999999996</v>
          </cell>
        </row>
        <row r="61">
          <cell r="F61">
            <v>71</v>
          </cell>
          <cell r="G61">
            <v>10577.48</v>
          </cell>
          <cell r="H61">
            <v>290</v>
          </cell>
          <cell r="I61">
            <v>13918.523999999999</v>
          </cell>
          <cell r="J61">
            <v>48</v>
          </cell>
          <cell r="K61">
            <v>28221.667000000001</v>
          </cell>
          <cell r="L61">
            <v>0</v>
          </cell>
          <cell r="M61">
            <v>0</v>
          </cell>
          <cell r="N61">
            <v>0</v>
          </cell>
          <cell r="O61">
            <v>0</v>
          </cell>
        </row>
        <row r="62">
          <cell r="F62">
            <v>141</v>
          </cell>
          <cell r="G62">
            <v>13289.27</v>
          </cell>
          <cell r="H62">
            <v>247</v>
          </cell>
          <cell r="I62">
            <v>27580.753000000001</v>
          </cell>
          <cell r="J62">
            <v>26</v>
          </cell>
          <cell r="K62">
            <v>4148.9570000000003</v>
          </cell>
          <cell r="L62">
            <v>0</v>
          </cell>
          <cell r="M62">
            <v>0</v>
          </cell>
          <cell r="N62">
            <v>0</v>
          </cell>
          <cell r="O62">
            <v>0</v>
          </cell>
        </row>
        <row r="63">
          <cell r="F63">
            <v>170</v>
          </cell>
          <cell r="G63">
            <v>34197.983999999997</v>
          </cell>
          <cell r="H63">
            <v>203</v>
          </cell>
          <cell r="I63">
            <v>-27786.026000000002</v>
          </cell>
          <cell r="J63">
            <v>143</v>
          </cell>
          <cell r="K63">
            <v>26159.541000000001</v>
          </cell>
          <cell r="L63">
            <v>0</v>
          </cell>
          <cell r="M63">
            <v>0</v>
          </cell>
          <cell r="N63">
            <v>34</v>
          </cell>
          <cell r="O63">
            <v>4579.3559999999998</v>
          </cell>
        </row>
        <row r="64">
          <cell r="F64">
            <v>0</v>
          </cell>
          <cell r="G64">
            <v>0</v>
          </cell>
          <cell r="H64">
            <v>0</v>
          </cell>
          <cell r="I64">
            <v>0</v>
          </cell>
          <cell r="J64">
            <v>0</v>
          </cell>
          <cell r="K64">
            <v>0</v>
          </cell>
          <cell r="L64">
            <v>0</v>
          </cell>
          <cell r="M64">
            <v>0</v>
          </cell>
          <cell r="N64">
            <v>0</v>
          </cell>
          <cell r="O64">
            <v>0</v>
          </cell>
        </row>
        <row r="65">
          <cell r="F65">
            <v>259</v>
          </cell>
          <cell r="G65">
            <v>22867.833999999999</v>
          </cell>
          <cell r="H65">
            <v>61</v>
          </cell>
          <cell r="I65">
            <v>-2180.221</v>
          </cell>
          <cell r="J65">
            <v>191</v>
          </cell>
          <cell r="K65">
            <v>66499.142000000007</v>
          </cell>
          <cell r="L65">
            <v>0</v>
          </cell>
          <cell r="M65">
            <v>0</v>
          </cell>
          <cell r="N65">
            <v>262</v>
          </cell>
          <cell r="O65">
            <v>31587.383999999998</v>
          </cell>
        </row>
        <row r="66">
          <cell r="F66">
            <v>189</v>
          </cell>
          <cell r="G66">
            <v>50284.809000000001</v>
          </cell>
          <cell r="H66">
            <v>91</v>
          </cell>
          <cell r="I66">
            <v>27383.774000000001</v>
          </cell>
          <cell r="J66">
            <v>174</v>
          </cell>
          <cell r="K66">
            <v>57320.165000000001</v>
          </cell>
          <cell r="L66">
            <v>0</v>
          </cell>
          <cell r="M66">
            <v>0</v>
          </cell>
          <cell r="N66">
            <v>0</v>
          </cell>
          <cell r="O66">
            <v>0</v>
          </cell>
        </row>
        <row r="67">
          <cell r="F67">
            <v>136</v>
          </cell>
          <cell r="G67">
            <v>15391.269</v>
          </cell>
          <cell r="H67">
            <v>110</v>
          </cell>
          <cell r="I67">
            <v>24909.286</v>
          </cell>
          <cell r="J67">
            <v>247</v>
          </cell>
          <cell r="K67">
            <v>91839.501999999993</v>
          </cell>
          <cell r="L67">
            <v>0</v>
          </cell>
          <cell r="M67">
            <v>0</v>
          </cell>
          <cell r="N67">
            <v>0</v>
          </cell>
          <cell r="O67">
            <v>0</v>
          </cell>
        </row>
        <row r="68">
          <cell r="F68">
            <v>362</v>
          </cell>
          <cell r="G68">
            <v>498003.85700000002</v>
          </cell>
          <cell r="H68">
            <v>0</v>
          </cell>
          <cell r="I68">
            <v>-434112.85399999999</v>
          </cell>
          <cell r="J68">
            <v>228</v>
          </cell>
          <cell r="K68">
            <v>82228.910999999993</v>
          </cell>
          <cell r="L68">
            <v>1</v>
          </cell>
          <cell r="M68">
            <v>131.93600000000001</v>
          </cell>
          <cell r="N68">
            <v>0</v>
          </cell>
          <cell r="O68">
            <v>0</v>
          </cell>
        </row>
        <row r="69">
          <cell r="F69">
            <v>30</v>
          </cell>
          <cell r="G69">
            <v>3161.3809999999999</v>
          </cell>
          <cell r="H69">
            <v>1189</v>
          </cell>
          <cell r="I69">
            <v>-4915.5140000000001</v>
          </cell>
          <cell r="J69">
            <v>25</v>
          </cell>
          <cell r="K69">
            <v>20321.766</v>
          </cell>
          <cell r="L69">
            <v>0</v>
          </cell>
          <cell r="M69">
            <v>0</v>
          </cell>
          <cell r="N69">
            <v>680</v>
          </cell>
          <cell r="O69">
            <v>47376.123</v>
          </cell>
        </row>
        <row r="70">
          <cell r="F70">
            <v>33</v>
          </cell>
          <cell r="G70">
            <v>1272.5409999999999</v>
          </cell>
          <cell r="H70">
            <v>3</v>
          </cell>
          <cell r="I70">
            <v>4141.0519999999997</v>
          </cell>
          <cell r="J70">
            <v>32</v>
          </cell>
          <cell r="K70">
            <v>13165.883</v>
          </cell>
          <cell r="L70">
            <v>5</v>
          </cell>
          <cell r="M70">
            <v>595.52</v>
          </cell>
          <cell r="N70">
            <v>75</v>
          </cell>
          <cell r="O70">
            <v>24994.848999999998</v>
          </cell>
        </row>
        <row r="71">
          <cell r="F71">
            <v>105</v>
          </cell>
          <cell r="G71">
            <v>55525.544000000002</v>
          </cell>
          <cell r="H71">
            <v>0</v>
          </cell>
          <cell r="I71">
            <v>996</v>
          </cell>
          <cell r="J71">
            <v>65</v>
          </cell>
          <cell r="K71">
            <v>27448.940999999999</v>
          </cell>
          <cell r="L71">
            <v>0</v>
          </cell>
          <cell r="M71">
            <v>0</v>
          </cell>
          <cell r="N71">
            <v>0</v>
          </cell>
          <cell r="O71">
            <v>0</v>
          </cell>
        </row>
        <row r="72">
          <cell r="F72">
            <v>240</v>
          </cell>
          <cell r="G72">
            <v>97309.002999999997</v>
          </cell>
          <cell r="H72">
            <v>412</v>
          </cell>
          <cell r="I72">
            <v>43778.855000000003</v>
          </cell>
          <cell r="J72">
            <v>127</v>
          </cell>
          <cell r="K72">
            <v>39204.508000000002</v>
          </cell>
          <cell r="L72">
            <v>7</v>
          </cell>
          <cell r="M72">
            <v>4979.2950000000001</v>
          </cell>
          <cell r="N72">
            <v>111</v>
          </cell>
          <cell r="O72">
            <v>50721.184999999998</v>
          </cell>
        </row>
        <row r="73">
          <cell r="F73">
            <v>68</v>
          </cell>
          <cell r="G73">
            <v>9878.1669999999995</v>
          </cell>
          <cell r="H73">
            <v>114</v>
          </cell>
          <cell r="I73">
            <v>32272.43</v>
          </cell>
          <cell r="J73">
            <v>28</v>
          </cell>
          <cell r="K73">
            <v>20857.612000000001</v>
          </cell>
          <cell r="L73">
            <v>0</v>
          </cell>
          <cell r="M73">
            <v>0</v>
          </cell>
          <cell r="N73">
            <v>0</v>
          </cell>
          <cell r="O73">
            <v>0</v>
          </cell>
        </row>
        <row r="74">
          <cell r="F74">
            <v>50</v>
          </cell>
          <cell r="G74">
            <v>5808.3190000000004</v>
          </cell>
          <cell r="H74">
            <v>18</v>
          </cell>
          <cell r="I74">
            <v>5366.66</v>
          </cell>
          <cell r="J74">
            <v>18</v>
          </cell>
          <cell r="K74">
            <v>11232.966</v>
          </cell>
          <cell r="L74">
            <v>1</v>
          </cell>
          <cell r="M74">
            <v>10000</v>
          </cell>
          <cell r="N74">
            <v>0</v>
          </cell>
          <cell r="O74">
            <v>0</v>
          </cell>
        </row>
        <row r="75">
          <cell r="F75">
            <v>157</v>
          </cell>
          <cell r="G75">
            <v>33167.99</v>
          </cell>
          <cell r="H75">
            <v>187</v>
          </cell>
          <cell r="I75">
            <v>-34519.580999999998</v>
          </cell>
          <cell r="J75">
            <v>129</v>
          </cell>
          <cell r="K75">
            <v>20508.710999999999</v>
          </cell>
          <cell r="L75">
            <v>0</v>
          </cell>
          <cell r="M75">
            <v>0</v>
          </cell>
          <cell r="N75">
            <v>37</v>
          </cell>
          <cell r="O75">
            <v>3167.0749999999998</v>
          </cell>
        </row>
        <row r="76">
          <cell r="F76">
            <v>0</v>
          </cell>
          <cell r="G76">
            <v>0</v>
          </cell>
          <cell r="H76">
            <v>0</v>
          </cell>
          <cell r="I76">
            <v>0</v>
          </cell>
          <cell r="J76">
            <v>0</v>
          </cell>
          <cell r="K76">
            <v>0</v>
          </cell>
          <cell r="L76">
            <v>0</v>
          </cell>
          <cell r="M76">
            <v>0</v>
          </cell>
          <cell r="N76">
            <v>0</v>
          </cell>
          <cell r="O76">
            <v>0</v>
          </cell>
        </row>
        <row r="77">
          <cell r="F77">
            <v>2</v>
          </cell>
          <cell r="G77">
            <v>450</v>
          </cell>
          <cell r="H77">
            <v>0</v>
          </cell>
          <cell r="I77">
            <v>0</v>
          </cell>
          <cell r="J77">
            <v>16</v>
          </cell>
          <cell r="K77">
            <v>15135.856</v>
          </cell>
          <cell r="L77">
            <v>0</v>
          </cell>
          <cell r="M77">
            <v>0</v>
          </cell>
          <cell r="N77">
            <v>0</v>
          </cell>
          <cell r="O77">
            <v>0</v>
          </cell>
        </row>
        <row r="78">
          <cell r="F78">
            <v>31</v>
          </cell>
          <cell r="G78">
            <v>637.52</v>
          </cell>
          <cell r="H78">
            <v>17</v>
          </cell>
          <cell r="I78">
            <v>3467.8879999999999</v>
          </cell>
          <cell r="J78">
            <v>13</v>
          </cell>
          <cell r="K78">
            <v>2004.576</v>
          </cell>
          <cell r="L78">
            <v>0</v>
          </cell>
          <cell r="M78">
            <v>0</v>
          </cell>
          <cell r="N78">
            <v>11</v>
          </cell>
          <cell r="O78">
            <v>6028.058</v>
          </cell>
        </row>
        <row r="79">
          <cell r="F79">
            <v>-6</v>
          </cell>
          <cell r="G79">
            <v>1500</v>
          </cell>
          <cell r="H79">
            <v>0</v>
          </cell>
          <cell r="I79">
            <v>-40658.885999999999</v>
          </cell>
          <cell r="J79">
            <v>21</v>
          </cell>
          <cell r="K79">
            <v>8416.366</v>
          </cell>
          <cell r="L79">
            <v>0</v>
          </cell>
          <cell r="M79">
            <v>0</v>
          </cell>
          <cell r="N79">
            <v>0</v>
          </cell>
          <cell r="O79">
            <v>0</v>
          </cell>
        </row>
        <row r="80">
          <cell r="F80">
            <v>186</v>
          </cell>
          <cell r="G80">
            <v>35600.754000000001</v>
          </cell>
          <cell r="H80">
            <v>572</v>
          </cell>
          <cell r="I80">
            <v>11882.12</v>
          </cell>
          <cell r="J80">
            <v>520</v>
          </cell>
          <cell r="K80">
            <v>116298.959</v>
          </cell>
          <cell r="L80">
            <v>1</v>
          </cell>
          <cell r="M80">
            <v>348.29199999999997</v>
          </cell>
          <cell r="N80">
            <v>116</v>
          </cell>
          <cell r="O80">
            <v>7761.57</v>
          </cell>
        </row>
        <row r="81">
          <cell r="F81">
            <v>255</v>
          </cell>
          <cell r="G81">
            <v>29001.363000000001</v>
          </cell>
          <cell r="H81">
            <v>280</v>
          </cell>
          <cell r="I81">
            <v>-43314.53</v>
          </cell>
          <cell r="J81">
            <v>273</v>
          </cell>
          <cell r="K81">
            <v>40639.474999999999</v>
          </cell>
          <cell r="L81">
            <v>0</v>
          </cell>
          <cell r="M81">
            <v>0</v>
          </cell>
          <cell r="N81">
            <v>15</v>
          </cell>
          <cell r="O81">
            <v>8780.4750000000004</v>
          </cell>
        </row>
      </sheetData>
      <sheetData sheetId="4"/>
      <sheetData sheetId="5"/>
      <sheetData sheetId="6">
        <row r="47">
          <cell r="F47">
            <v>40938</v>
          </cell>
          <cell r="G47">
            <v>418625.46</v>
          </cell>
          <cell r="H47">
            <v>0</v>
          </cell>
          <cell r="I47">
            <v>0</v>
          </cell>
          <cell r="J47">
            <v>37726</v>
          </cell>
          <cell r="K47">
            <v>415220.451</v>
          </cell>
          <cell r="L47">
            <v>30</v>
          </cell>
          <cell r="M47">
            <v>2676.9110000000001</v>
          </cell>
          <cell r="N47">
            <v>2521</v>
          </cell>
          <cell r="O47">
            <v>3027.2359999999999</v>
          </cell>
        </row>
        <row r="49">
          <cell r="F49">
            <v>411</v>
          </cell>
          <cell r="G49">
            <v>100770.719</v>
          </cell>
          <cell r="H49">
            <v>73</v>
          </cell>
          <cell r="I49">
            <v>-20763.317999999999</v>
          </cell>
          <cell r="J49">
            <v>529</v>
          </cell>
          <cell r="K49">
            <v>65626.831000000006</v>
          </cell>
          <cell r="L49">
            <v>3</v>
          </cell>
          <cell r="M49">
            <v>4960.7920000000004</v>
          </cell>
          <cell r="N49">
            <v>71</v>
          </cell>
          <cell r="O49">
            <v>5646.9110000000001</v>
          </cell>
        </row>
        <row r="50">
          <cell r="F50">
            <v>1171</v>
          </cell>
          <cell r="G50">
            <v>172232.302</v>
          </cell>
          <cell r="H50">
            <v>2037</v>
          </cell>
          <cell r="I50">
            <v>95633.184999999998</v>
          </cell>
          <cell r="J50">
            <v>1086</v>
          </cell>
          <cell r="K50">
            <v>419435.745</v>
          </cell>
          <cell r="L50">
            <v>0</v>
          </cell>
          <cell r="M50">
            <v>0</v>
          </cell>
          <cell r="N50">
            <v>0</v>
          </cell>
          <cell r="O50">
            <v>0</v>
          </cell>
        </row>
        <row r="51">
          <cell r="F51">
            <v>24187</v>
          </cell>
          <cell r="G51">
            <v>441919.54200000002</v>
          </cell>
          <cell r="H51">
            <v>0</v>
          </cell>
          <cell r="I51">
            <v>819226.36499999999</v>
          </cell>
          <cell r="J51">
            <v>24381</v>
          </cell>
          <cell r="K51">
            <v>1295491.2250000001</v>
          </cell>
          <cell r="L51">
            <v>0</v>
          </cell>
          <cell r="M51">
            <v>0</v>
          </cell>
          <cell r="N51">
            <v>0</v>
          </cell>
          <cell r="O51">
            <v>18921.543000000001</v>
          </cell>
        </row>
        <row r="52">
          <cell r="F52">
            <v>675</v>
          </cell>
          <cell r="G52">
            <v>97972.447</v>
          </cell>
          <cell r="H52">
            <v>543</v>
          </cell>
          <cell r="I52">
            <v>99806.353000000003</v>
          </cell>
          <cell r="J52">
            <v>1083</v>
          </cell>
          <cell r="K52">
            <v>148545.05499999999</v>
          </cell>
          <cell r="L52">
            <v>0</v>
          </cell>
          <cell r="M52">
            <v>0</v>
          </cell>
          <cell r="N52">
            <v>0</v>
          </cell>
          <cell r="O52">
            <v>0</v>
          </cell>
        </row>
        <row r="53">
          <cell r="F53">
            <v>70</v>
          </cell>
          <cell r="G53">
            <v>15011.725</v>
          </cell>
          <cell r="H53">
            <v>0</v>
          </cell>
          <cell r="I53">
            <v>3823.84</v>
          </cell>
          <cell r="J53">
            <v>61</v>
          </cell>
          <cell r="K53">
            <v>10106.773999999999</v>
          </cell>
          <cell r="L53">
            <v>0</v>
          </cell>
          <cell r="M53">
            <v>0</v>
          </cell>
          <cell r="N53">
            <v>0</v>
          </cell>
          <cell r="O53">
            <v>0</v>
          </cell>
        </row>
        <row r="54">
          <cell r="F54">
            <v>154</v>
          </cell>
          <cell r="G54">
            <v>21160.085999999999</v>
          </cell>
          <cell r="H54">
            <v>0</v>
          </cell>
          <cell r="I54">
            <v>18776.173999999999</v>
          </cell>
          <cell r="J54">
            <v>97</v>
          </cell>
          <cell r="K54">
            <v>25570.937000000002</v>
          </cell>
          <cell r="L54">
            <v>0</v>
          </cell>
          <cell r="M54">
            <v>0</v>
          </cell>
          <cell r="N54">
            <v>0</v>
          </cell>
          <cell r="O54">
            <v>0</v>
          </cell>
        </row>
        <row r="55">
          <cell r="F55">
            <v>478</v>
          </cell>
          <cell r="G55">
            <v>102611.452</v>
          </cell>
          <cell r="H55">
            <v>350</v>
          </cell>
          <cell r="I55">
            <v>44811.788</v>
          </cell>
          <cell r="J55">
            <v>537</v>
          </cell>
          <cell r="K55">
            <v>116189.716</v>
          </cell>
          <cell r="L55">
            <v>1</v>
          </cell>
          <cell r="M55">
            <v>279.476</v>
          </cell>
          <cell r="N55">
            <v>59</v>
          </cell>
          <cell r="O55">
            <v>8070.9260000000004</v>
          </cell>
        </row>
        <row r="56">
          <cell r="F56">
            <v>18180</v>
          </cell>
          <cell r="G56">
            <v>328791.55599999998</v>
          </cell>
          <cell r="H56">
            <v>0</v>
          </cell>
          <cell r="I56">
            <v>0</v>
          </cell>
          <cell r="J56">
            <v>18012</v>
          </cell>
          <cell r="K56">
            <v>279733.587</v>
          </cell>
          <cell r="L56">
            <v>0</v>
          </cell>
          <cell r="M56">
            <v>0</v>
          </cell>
          <cell r="N56">
            <v>2345</v>
          </cell>
          <cell r="O56">
            <v>91706.135999999999</v>
          </cell>
        </row>
        <row r="57">
          <cell r="F57">
            <v>1032</v>
          </cell>
          <cell r="G57">
            <v>401364.75</v>
          </cell>
          <cell r="H57">
            <v>163</v>
          </cell>
          <cell r="I57">
            <v>-81157.505000000005</v>
          </cell>
          <cell r="J57">
            <v>1050</v>
          </cell>
          <cell r="K57">
            <v>524412.57900000003</v>
          </cell>
          <cell r="L57">
            <v>15</v>
          </cell>
          <cell r="M57">
            <v>18751.794000000002</v>
          </cell>
          <cell r="N57">
            <v>0</v>
          </cell>
          <cell r="O57">
            <v>0</v>
          </cell>
        </row>
        <row r="58">
          <cell r="F58">
            <v>697</v>
          </cell>
          <cell r="G58">
            <v>107544.648</v>
          </cell>
          <cell r="H58">
            <v>2757</v>
          </cell>
          <cell r="I58">
            <v>80249.790999999997</v>
          </cell>
          <cell r="J58">
            <v>1413</v>
          </cell>
          <cell r="K58">
            <v>285588.44400000002</v>
          </cell>
          <cell r="L58">
            <v>0</v>
          </cell>
          <cell r="M58">
            <v>0</v>
          </cell>
          <cell r="N58">
            <v>110</v>
          </cell>
          <cell r="O58">
            <v>6744.6080000000002</v>
          </cell>
        </row>
        <row r="59">
          <cell r="F59">
            <v>11076</v>
          </cell>
          <cell r="G59">
            <v>190202.894</v>
          </cell>
          <cell r="H59">
            <v>2251</v>
          </cell>
          <cell r="I59">
            <v>52658.209000000003</v>
          </cell>
          <cell r="J59">
            <v>10546</v>
          </cell>
          <cell r="K59">
            <v>238115.42800000001</v>
          </cell>
          <cell r="L59">
            <v>3</v>
          </cell>
          <cell r="M59">
            <v>3209.9059999999999</v>
          </cell>
          <cell r="N59">
            <v>7</v>
          </cell>
          <cell r="O59">
            <v>2474.078</v>
          </cell>
        </row>
        <row r="60">
          <cell r="F60">
            <v>1415</v>
          </cell>
          <cell r="G60">
            <v>169683.508</v>
          </cell>
          <cell r="H60">
            <v>787</v>
          </cell>
          <cell r="I60">
            <v>35352.332000000002</v>
          </cell>
          <cell r="J60">
            <v>386</v>
          </cell>
          <cell r="K60">
            <v>366847.22700000001</v>
          </cell>
          <cell r="L60">
            <v>8</v>
          </cell>
          <cell r="M60">
            <v>16675.281999999999</v>
          </cell>
          <cell r="N60">
            <v>13</v>
          </cell>
          <cell r="O60">
            <v>-5123.0209999999997</v>
          </cell>
        </row>
        <row r="61">
          <cell r="F61">
            <v>235</v>
          </cell>
          <cell r="G61">
            <v>98124.134999999995</v>
          </cell>
          <cell r="H61">
            <v>103</v>
          </cell>
          <cell r="I61">
            <v>-30297.105</v>
          </cell>
          <cell r="J61">
            <v>163</v>
          </cell>
          <cell r="K61">
            <v>52018.283000000003</v>
          </cell>
          <cell r="L61">
            <v>1</v>
          </cell>
          <cell r="M61">
            <v>700</v>
          </cell>
          <cell r="N61">
            <v>11</v>
          </cell>
          <cell r="O61">
            <v>2746</v>
          </cell>
        </row>
        <row r="62">
          <cell r="F62">
            <v>26</v>
          </cell>
          <cell r="G62">
            <v>1839.0039999999999</v>
          </cell>
          <cell r="H62">
            <v>23</v>
          </cell>
          <cell r="I62">
            <v>5348.8990000000003</v>
          </cell>
          <cell r="J62">
            <v>53</v>
          </cell>
          <cell r="K62">
            <v>18731.490000000002</v>
          </cell>
          <cell r="L62">
            <v>0</v>
          </cell>
          <cell r="M62">
            <v>0</v>
          </cell>
          <cell r="N62">
            <v>0</v>
          </cell>
          <cell r="O62">
            <v>0</v>
          </cell>
        </row>
        <row r="63">
          <cell r="F63">
            <v>369</v>
          </cell>
          <cell r="G63">
            <v>97035.668999999994</v>
          </cell>
          <cell r="H63">
            <v>533</v>
          </cell>
          <cell r="I63">
            <v>-193044.717</v>
          </cell>
          <cell r="J63">
            <v>586</v>
          </cell>
          <cell r="K63">
            <v>163420.095</v>
          </cell>
          <cell r="L63">
            <v>0</v>
          </cell>
          <cell r="M63">
            <v>0</v>
          </cell>
          <cell r="N63">
            <v>14</v>
          </cell>
          <cell r="O63">
            <v>1722.4</v>
          </cell>
        </row>
        <row r="64">
          <cell r="F64">
            <v>513959</v>
          </cell>
          <cell r="G64">
            <v>683566.13199999998</v>
          </cell>
          <cell r="H64">
            <v>0</v>
          </cell>
          <cell r="I64">
            <v>0</v>
          </cell>
          <cell r="J64">
            <v>426476</v>
          </cell>
          <cell r="K64">
            <v>567214.34699999995</v>
          </cell>
          <cell r="L64">
            <v>0</v>
          </cell>
          <cell r="M64">
            <v>0</v>
          </cell>
          <cell r="N64">
            <v>0</v>
          </cell>
          <cell r="O64">
            <v>0</v>
          </cell>
        </row>
        <row r="65">
          <cell r="F65">
            <v>1813</v>
          </cell>
          <cell r="G65">
            <v>237185.76699999999</v>
          </cell>
          <cell r="H65">
            <v>105</v>
          </cell>
          <cell r="I65">
            <v>48224.330999999998</v>
          </cell>
          <cell r="J65">
            <v>931</v>
          </cell>
          <cell r="K65">
            <v>73363.714000000007</v>
          </cell>
          <cell r="L65">
            <v>0</v>
          </cell>
          <cell r="M65">
            <v>0</v>
          </cell>
          <cell r="N65">
            <v>1135</v>
          </cell>
          <cell r="O65">
            <v>4291.3459999999995</v>
          </cell>
        </row>
        <row r="66">
          <cell r="F66">
            <v>713</v>
          </cell>
          <cell r="G66">
            <v>58105.436000000002</v>
          </cell>
          <cell r="H66">
            <v>270</v>
          </cell>
          <cell r="I66">
            <v>22362.698</v>
          </cell>
          <cell r="J66">
            <v>553</v>
          </cell>
          <cell r="K66">
            <v>52092.663999999997</v>
          </cell>
          <cell r="L66">
            <v>10</v>
          </cell>
          <cell r="M66">
            <v>5130.3419999999996</v>
          </cell>
          <cell r="N66">
            <v>8</v>
          </cell>
          <cell r="O66">
            <v>1145</v>
          </cell>
        </row>
        <row r="67">
          <cell r="F67">
            <v>30052</v>
          </cell>
          <cell r="G67">
            <v>311672.14799999999</v>
          </cell>
          <cell r="H67">
            <v>71</v>
          </cell>
          <cell r="I67">
            <v>81422.091</v>
          </cell>
          <cell r="J67">
            <v>28494</v>
          </cell>
          <cell r="K67">
            <v>365784.57400000002</v>
          </cell>
          <cell r="L67">
            <v>0</v>
          </cell>
          <cell r="M67">
            <v>0</v>
          </cell>
          <cell r="N67">
            <v>0</v>
          </cell>
          <cell r="O67">
            <v>0</v>
          </cell>
        </row>
        <row r="68">
          <cell r="F68">
            <v>164</v>
          </cell>
          <cell r="G68">
            <v>79437.043999999994</v>
          </cell>
          <cell r="H68">
            <v>0</v>
          </cell>
          <cell r="I68">
            <v>7488.5870000000004</v>
          </cell>
          <cell r="J68">
            <v>85</v>
          </cell>
          <cell r="K68">
            <v>40397.834999999999</v>
          </cell>
          <cell r="L68">
            <v>1</v>
          </cell>
          <cell r="M68">
            <v>1256.683</v>
          </cell>
          <cell r="N68">
            <v>0</v>
          </cell>
          <cell r="O68">
            <v>0</v>
          </cell>
        </row>
        <row r="69">
          <cell r="F69">
            <v>246</v>
          </cell>
          <cell r="G69">
            <v>45378.972000000002</v>
          </cell>
          <cell r="H69">
            <v>1508</v>
          </cell>
          <cell r="I69">
            <v>11077.964</v>
          </cell>
          <cell r="J69">
            <v>276</v>
          </cell>
          <cell r="K69">
            <v>84235.566999999995</v>
          </cell>
          <cell r="L69">
            <v>5</v>
          </cell>
          <cell r="M69">
            <v>4892.8580000000002</v>
          </cell>
          <cell r="N69">
            <v>765</v>
          </cell>
          <cell r="O69">
            <v>47718.428999999996</v>
          </cell>
        </row>
        <row r="70">
          <cell r="F70">
            <v>14188</v>
          </cell>
          <cell r="G70">
            <v>79465.274000000005</v>
          </cell>
          <cell r="H70">
            <v>7</v>
          </cell>
          <cell r="I70">
            <v>162657.09299999999</v>
          </cell>
          <cell r="J70">
            <v>9627</v>
          </cell>
          <cell r="K70">
            <v>184886.73</v>
          </cell>
          <cell r="L70">
            <v>1216</v>
          </cell>
          <cell r="M70">
            <v>12389.062</v>
          </cell>
          <cell r="N70">
            <v>2452</v>
          </cell>
          <cell r="O70">
            <v>78989.460000000006</v>
          </cell>
        </row>
        <row r="71">
          <cell r="F71">
            <v>423</v>
          </cell>
          <cell r="G71">
            <v>93792.453999999998</v>
          </cell>
          <cell r="H71">
            <v>0</v>
          </cell>
          <cell r="I71">
            <v>8829.3410000000003</v>
          </cell>
          <cell r="J71">
            <v>411</v>
          </cell>
          <cell r="K71">
            <v>143966.53700000001</v>
          </cell>
          <cell r="L71">
            <v>0</v>
          </cell>
          <cell r="M71">
            <v>0</v>
          </cell>
          <cell r="N71">
            <v>1</v>
          </cell>
          <cell r="O71">
            <v>150</v>
          </cell>
        </row>
        <row r="72">
          <cell r="F72">
            <v>544</v>
          </cell>
          <cell r="G72">
            <v>84940.803</v>
          </cell>
          <cell r="H72">
            <v>366</v>
          </cell>
          <cell r="I72">
            <v>43932.819000000003</v>
          </cell>
          <cell r="J72">
            <v>139</v>
          </cell>
          <cell r="K72">
            <v>43454.807000000001</v>
          </cell>
          <cell r="L72">
            <v>5</v>
          </cell>
          <cell r="M72">
            <v>229.8</v>
          </cell>
          <cell r="N72">
            <v>473</v>
          </cell>
          <cell r="O72">
            <v>96619.058999999994</v>
          </cell>
        </row>
        <row r="73">
          <cell r="F73">
            <v>417</v>
          </cell>
          <cell r="G73">
            <v>40152.745999999999</v>
          </cell>
          <cell r="H73">
            <v>254</v>
          </cell>
          <cell r="I73">
            <v>22070.519</v>
          </cell>
          <cell r="J73">
            <v>404</v>
          </cell>
          <cell r="K73">
            <v>61934.77</v>
          </cell>
          <cell r="L73">
            <v>0</v>
          </cell>
          <cell r="M73">
            <v>0</v>
          </cell>
          <cell r="N73">
            <v>1</v>
          </cell>
          <cell r="O73">
            <v>4.8570000000000002</v>
          </cell>
        </row>
        <row r="74">
          <cell r="F74">
            <v>318</v>
          </cell>
          <cell r="G74">
            <v>45618.644</v>
          </cell>
          <cell r="H74">
            <v>660</v>
          </cell>
          <cell r="I74">
            <v>20490.108</v>
          </cell>
          <cell r="J74">
            <v>269</v>
          </cell>
          <cell r="K74">
            <v>64866.012000000002</v>
          </cell>
          <cell r="L74">
            <v>8</v>
          </cell>
          <cell r="M74">
            <v>4127.9799999999996</v>
          </cell>
          <cell r="N74">
            <v>0</v>
          </cell>
          <cell r="O74">
            <v>0</v>
          </cell>
        </row>
        <row r="75">
          <cell r="F75">
            <v>553</v>
          </cell>
          <cell r="G75">
            <v>64877.661999999997</v>
          </cell>
          <cell r="H75">
            <v>535</v>
          </cell>
          <cell r="I75">
            <v>7264.7089999999998</v>
          </cell>
          <cell r="J75">
            <v>262</v>
          </cell>
          <cell r="K75">
            <v>81999.27</v>
          </cell>
          <cell r="L75">
            <v>3</v>
          </cell>
          <cell r="M75">
            <v>8583.9940000000006</v>
          </cell>
          <cell r="N75">
            <v>240</v>
          </cell>
          <cell r="O75">
            <v>17155.867999999999</v>
          </cell>
        </row>
        <row r="76">
          <cell r="F76">
            <v>0</v>
          </cell>
          <cell r="G76">
            <v>0</v>
          </cell>
          <cell r="H76">
            <v>0</v>
          </cell>
          <cell r="I76">
            <v>0</v>
          </cell>
          <cell r="J76">
            <v>0</v>
          </cell>
          <cell r="K76">
            <v>0</v>
          </cell>
          <cell r="L76">
            <v>0</v>
          </cell>
          <cell r="M76">
            <v>0</v>
          </cell>
          <cell r="N76">
            <v>0</v>
          </cell>
          <cell r="O76">
            <v>0</v>
          </cell>
        </row>
        <row r="77">
          <cell r="F77">
            <v>119</v>
          </cell>
          <cell r="G77">
            <v>23312.83</v>
          </cell>
          <cell r="H77">
            <v>0</v>
          </cell>
          <cell r="I77">
            <v>0</v>
          </cell>
          <cell r="J77">
            <v>687</v>
          </cell>
          <cell r="K77">
            <v>39635.550999999999</v>
          </cell>
          <cell r="L77">
            <v>0</v>
          </cell>
          <cell r="M77">
            <v>0</v>
          </cell>
          <cell r="N77">
            <v>0</v>
          </cell>
          <cell r="O77">
            <v>0</v>
          </cell>
        </row>
        <row r="78">
          <cell r="F78">
            <v>207</v>
          </cell>
          <cell r="G78">
            <v>37171.383999999998</v>
          </cell>
          <cell r="H78">
            <v>42</v>
          </cell>
          <cell r="I78">
            <v>11480.871999999999</v>
          </cell>
          <cell r="J78">
            <v>154</v>
          </cell>
          <cell r="K78">
            <v>31255.816999999999</v>
          </cell>
          <cell r="L78">
            <v>0</v>
          </cell>
          <cell r="M78">
            <v>0</v>
          </cell>
          <cell r="N78">
            <v>20</v>
          </cell>
          <cell r="O78">
            <v>8745.0810000000001</v>
          </cell>
        </row>
        <row r="79">
          <cell r="F79">
            <v>8245</v>
          </cell>
          <cell r="G79">
            <v>53015.959000000003</v>
          </cell>
          <cell r="H79">
            <v>0</v>
          </cell>
          <cell r="I79">
            <v>-19251.187000000002</v>
          </cell>
          <cell r="J79">
            <v>4317</v>
          </cell>
          <cell r="K79">
            <v>26747.264999999999</v>
          </cell>
          <cell r="L79">
            <v>7</v>
          </cell>
          <cell r="M79">
            <v>2846.4</v>
          </cell>
          <cell r="N79">
            <v>0</v>
          </cell>
          <cell r="O79">
            <v>0</v>
          </cell>
        </row>
        <row r="80">
          <cell r="F80">
            <v>330</v>
          </cell>
          <cell r="G80">
            <v>15303.555</v>
          </cell>
          <cell r="H80">
            <v>354</v>
          </cell>
          <cell r="I80">
            <v>29690.113000000001</v>
          </cell>
          <cell r="J80">
            <v>181</v>
          </cell>
          <cell r="K80">
            <v>26354.852999999999</v>
          </cell>
          <cell r="L80">
            <v>8</v>
          </cell>
          <cell r="M80">
            <v>538.89300000000003</v>
          </cell>
          <cell r="N80">
            <v>9</v>
          </cell>
          <cell r="O80">
            <v>399.08800000000002</v>
          </cell>
        </row>
        <row r="81">
          <cell r="F81">
            <v>3065</v>
          </cell>
          <cell r="G81">
            <v>96444.392000000007</v>
          </cell>
          <cell r="H81">
            <v>395</v>
          </cell>
          <cell r="I81">
            <v>-22248.488000000001</v>
          </cell>
          <cell r="J81">
            <v>1860</v>
          </cell>
          <cell r="K81">
            <v>58546.639000000003</v>
          </cell>
          <cell r="L81">
            <v>0</v>
          </cell>
          <cell r="M81">
            <v>0</v>
          </cell>
          <cell r="N81">
            <v>476</v>
          </cell>
          <cell r="O81">
            <v>2012.482</v>
          </cell>
        </row>
      </sheetData>
      <sheetData sheetId="7"/>
      <sheetData sheetId="8"/>
      <sheetData sheetId="9"/>
      <sheetData sheetId="10"/>
      <sheetData sheetId="11"/>
      <sheetData sheetId="12">
        <row r="35">
          <cell r="F35">
            <v>493</v>
          </cell>
          <cell r="G35">
            <v>180511.21299999999</v>
          </cell>
          <cell r="H35">
            <v>0</v>
          </cell>
          <cell r="I35">
            <v>0</v>
          </cell>
          <cell r="J35">
            <v>484</v>
          </cell>
          <cell r="K35">
            <v>154819.144</v>
          </cell>
          <cell r="L35">
            <v>0</v>
          </cell>
          <cell r="M35">
            <v>0</v>
          </cell>
          <cell r="N35">
            <v>0</v>
          </cell>
          <cell r="O35">
            <v>0</v>
          </cell>
        </row>
        <row r="36">
          <cell r="F36">
            <v>445</v>
          </cell>
          <cell r="G36">
            <v>105408.151</v>
          </cell>
          <cell r="H36">
            <v>0</v>
          </cell>
          <cell r="I36">
            <v>834.31700000000001</v>
          </cell>
          <cell r="J36">
            <v>486</v>
          </cell>
          <cell r="K36">
            <v>123270.829</v>
          </cell>
          <cell r="L36">
            <v>0</v>
          </cell>
          <cell r="M36">
            <v>0</v>
          </cell>
          <cell r="N36">
            <v>6</v>
          </cell>
          <cell r="O36">
            <v>1604.2570000000001</v>
          </cell>
        </row>
        <row r="37">
          <cell r="F37">
            <v>9310</v>
          </cell>
          <cell r="G37">
            <v>1309657.92</v>
          </cell>
          <cell r="H37">
            <v>0</v>
          </cell>
          <cell r="I37">
            <v>0</v>
          </cell>
          <cell r="J37">
            <v>9322</v>
          </cell>
          <cell r="K37">
            <v>1348345.2320000001</v>
          </cell>
          <cell r="L37">
            <v>2</v>
          </cell>
          <cell r="M37">
            <v>469.20400000000001</v>
          </cell>
          <cell r="N37">
            <v>0</v>
          </cell>
          <cell r="O37">
            <v>0</v>
          </cell>
        </row>
        <row r="38">
          <cell r="F38">
            <v>418</v>
          </cell>
          <cell r="G38">
            <v>22129.842000000001</v>
          </cell>
          <cell r="H38">
            <v>0</v>
          </cell>
          <cell r="I38">
            <v>0</v>
          </cell>
          <cell r="J38">
            <v>419</v>
          </cell>
          <cell r="K38">
            <v>21869.412</v>
          </cell>
          <cell r="L38">
            <v>0</v>
          </cell>
          <cell r="M38">
            <v>0</v>
          </cell>
          <cell r="N38">
            <v>0</v>
          </cell>
          <cell r="O38">
            <v>0</v>
          </cell>
        </row>
        <row r="39">
          <cell r="F39">
            <v>805</v>
          </cell>
          <cell r="G39">
            <v>251251.52299999999</v>
          </cell>
          <cell r="H39">
            <v>949</v>
          </cell>
          <cell r="I39">
            <v>61145.760999999999</v>
          </cell>
          <cell r="J39">
            <v>981</v>
          </cell>
          <cell r="K39">
            <v>419096.42200000002</v>
          </cell>
          <cell r="L39">
            <v>3</v>
          </cell>
          <cell r="M39">
            <v>190.47900000000001</v>
          </cell>
          <cell r="N39">
            <v>3</v>
          </cell>
          <cell r="O39">
            <v>895.36800000000005</v>
          </cell>
        </row>
        <row r="40">
          <cell r="F40">
            <v>30</v>
          </cell>
          <cell r="G40">
            <v>13898.789000000001</v>
          </cell>
          <cell r="H40">
            <v>0</v>
          </cell>
          <cell r="I40">
            <v>0</v>
          </cell>
          <cell r="J40">
            <v>30</v>
          </cell>
          <cell r="K40">
            <v>8234.3430000000008</v>
          </cell>
          <cell r="L40">
            <v>0</v>
          </cell>
          <cell r="M40">
            <v>0</v>
          </cell>
          <cell r="N40">
            <v>0</v>
          </cell>
          <cell r="O40">
            <v>0</v>
          </cell>
        </row>
        <row r="41">
          <cell r="F41">
            <v>19</v>
          </cell>
          <cell r="G41">
            <v>71140.119000000006</v>
          </cell>
          <cell r="H41">
            <v>0</v>
          </cell>
          <cell r="I41">
            <v>0</v>
          </cell>
          <cell r="J41">
            <v>43</v>
          </cell>
          <cell r="K41">
            <v>62356.5</v>
          </cell>
          <cell r="L41">
            <v>0</v>
          </cell>
          <cell r="M41">
            <v>0</v>
          </cell>
          <cell r="N41">
            <v>0</v>
          </cell>
          <cell r="O41">
            <v>0</v>
          </cell>
        </row>
        <row r="42">
          <cell r="F42">
            <v>518</v>
          </cell>
          <cell r="G42">
            <v>175483.50200000001</v>
          </cell>
          <cell r="H42">
            <v>0</v>
          </cell>
          <cell r="I42">
            <v>0</v>
          </cell>
          <cell r="J42">
            <v>518</v>
          </cell>
          <cell r="K42">
            <v>175483.50200000001</v>
          </cell>
          <cell r="L42">
            <v>0</v>
          </cell>
          <cell r="M42">
            <v>0</v>
          </cell>
          <cell r="N42">
            <v>0</v>
          </cell>
          <cell r="O42">
            <v>0</v>
          </cell>
        </row>
        <row r="43">
          <cell r="F43">
            <v>474</v>
          </cell>
          <cell r="G43">
            <v>54829.504000000001</v>
          </cell>
          <cell r="H43">
            <v>0</v>
          </cell>
          <cell r="I43">
            <v>0</v>
          </cell>
          <cell r="J43">
            <v>274</v>
          </cell>
          <cell r="K43">
            <v>61269.686000000002</v>
          </cell>
          <cell r="L43">
            <v>0</v>
          </cell>
          <cell r="M43">
            <v>0</v>
          </cell>
          <cell r="N43">
            <v>0</v>
          </cell>
          <cell r="O43">
            <v>0</v>
          </cell>
        </row>
        <row r="44">
          <cell r="F44">
            <v>7035</v>
          </cell>
          <cell r="G44">
            <v>936104.26800000004</v>
          </cell>
          <cell r="H44">
            <v>0</v>
          </cell>
          <cell r="I44">
            <v>0</v>
          </cell>
          <cell r="J44">
            <v>7067</v>
          </cell>
          <cell r="K44">
            <v>953254.93799999997</v>
          </cell>
          <cell r="L44">
            <v>0</v>
          </cell>
          <cell r="M44">
            <v>0</v>
          </cell>
          <cell r="N44">
            <v>0</v>
          </cell>
          <cell r="O44">
            <v>0</v>
          </cell>
        </row>
        <row r="45">
          <cell r="F45">
            <v>3989</v>
          </cell>
          <cell r="G45">
            <v>1205589.544</v>
          </cell>
          <cell r="H45">
            <v>46</v>
          </cell>
          <cell r="I45">
            <v>3279.893</v>
          </cell>
          <cell r="J45">
            <v>4008</v>
          </cell>
          <cell r="K45">
            <v>1281124.5889999999</v>
          </cell>
          <cell r="L45">
            <v>2</v>
          </cell>
          <cell r="M45">
            <v>1174.261</v>
          </cell>
          <cell r="N45">
            <v>7</v>
          </cell>
          <cell r="O45">
            <v>2036.3720000000001</v>
          </cell>
        </row>
        <row r="46">
          <cell r="F46">
            <v>888</v>
          </cell>
          <cell r="G46">
            <v>388179.03100000002</v>
          </cell>
          <cell r="H46">
            <v>0</v>
          </cell>
          <cell r="I46">
            <v>0</v>
          </cell>
          <cell r="J46">
            <v>865</v>
          </cell>
          <cell r="K46">
            <v>320242.80699999997</v>
          </cell>
          <cell r="L46">
            <v>1</v>
          </cell>
          <cell r="M46">
            <v>189.904</v>
          </cell>
          <cell r="N46">
            <v>0</v>
          </cell>
          <cell r="O46">
            <v>0</v>
          </cell>
        </row>
        <row r="47">
          <cell r="F47">
            <v>10</v>
          </cell>
          <cell r="G47">
            <v>9150.4320000000007</v>
          </cell>
          <cell r="H47">
            <v>0</v>
          </cell>
          <cell r="I47">
            <v>0</v>
          </cell>
          <cell r="J47">
            <v>0</v>
          </cell>
          <cell r="K47">
            <v>0</v>
          </cell>
          <cell r="L47">
            <v>0</v>
          </cell>
          <cell r="M47">
            <v>0</v>
          </cell>
          <cell r="N47">
            <v>0</v>
          </cell>
          <cell r="O47">
            <v>0</v>
          </cell>
        </row>
        <row r="48">
          <cell r="F48">
            <v>404</v>
          </cell>
          <cell r="G48">
            <v>148753.07999999999</v>
          </cell>
          <cell r="H48">
            <v>0</v>
          </cell>
          <cell r="I48">
            <v>0</v>
          </cell>
          <cell r="J48">
            <v>355</v>
          </cell>
          <cell r="K48">
            <v>161427.29699999999</v>
          </cell>
          <cell r="L48">
            <v>0</v>
          </cell>
          <cell r="M48">
            <v>0</v>
          </cell>
          <cell r="N48">
            <v>0</v>
          </cell>
          <cell r="O48">
            <v>0</v>
          </cell>
        </row>
        <row r="49">
          <cell r="F49">
            <v>619</v>
          </cell>
          <cell r="G49">
            <v>189995.55300000001</v>
          </cell>
          <cell r="H49">
            <v>0</v>
          </cell>
          <cell r="I49">
            <v>0</v>
          </cell>
          <cell r="J49">
            <v>417</v>
          </cell>
          <cell r="K49">
            <v>249884.736</v>
          </cell>
          <cell r="L49">
            <v>0</v>
          </cell>
          <cell r="M49">
            <v>0</v>
          </cell>
          <cell r="N49">
            <v>0</v>
          </cell>
          <cell r="O49">
            <v>0</v>
          </cell>
        </row>
        <row r="50">
          <cell r="F50">
            <v>2866</v>
          </cell>
          <cell r="G50">
            <v>228011.84299999999</v>
          </cell>
          <cell r="H50">
            <v>0</v>
          </cell>
          <cell r="I50">
            <v>0</v>
          </cell>
          <cell r="J50">
            <v>2772</v>
          </cell>
          <cell r="K50">
            <v>161207.56299999999</v>
          </cell>
          <cell r="L50">
            <v>0</v>
          </cell>
          <cell r="M50">
            <v>0</v>
          </cell>
          <cell r="N50">
            <v>0</v>
          </cell>
          <cell r="O50">
            <v>0</v>
          </cell>
        </row>
        <row r="51">
          <cell r="F51">
            <v>44</v>
          </cell>
          <cell r="G51">
            <v>9001.0110000000004</v>
          </cell>
          <cell r="H51">
            <v>0</v>
          </cell>
          <cell r="I51">
            <v>0</v>
          </cell>
          <cell r="J51">
            <v>24</v>
          </cell>
          <cell r="K51">
            <v>7928.5060000000003</v>
          </cell>
          <cell r="L51">
            <v>0</v>
          </cell>
          <cell r="M51">
            <v>0</v>
          </cell>
          <cell r="N51">
            <v>0</v>
          </cell>
          <cell r="O51">
            <v>0</v>
          </cell>
        </row>
        <row r="52">
          <cell r="F52">
            <v>827</v>
          </cell>
          <cell r="G52">
            <v>223902.81599999999</v>
          </cell>
          <cell r="H52">
            <v>0</v>
          </cell>
          <cell r="I52">
            <v>0</v>
          </cell>
          <cell r="J52">
            <v>907</v>
          </cell>
          <cell r="K52">
            <v>238364.69200000001</v>
          </cell>
          <cell r="L52">
            <v>0</v>
          </cell>
          <cell r="M52">
            <v>0</v>
          </cell>
          <cell r="N52">
            <v>0</v>
          </cell>
          <cell r="O52">
            <v>87.47</v>
          </cell>
        </row>
        <row r="53">
          <cell r="F53">
            <v>698</v>
          </cell>
          <cell r="G53">
            <v>215147.899</v>
          </cell>
          <cell r="H53">
            <v>0</v>
          </cell>
          <cell r="I53">
            <v>0</v>
          </cell>
          <cell r="J53">
            <v>663</v>
          </cell>
          <cell r="K53">
            <v>172675.26199999999</v>
          </cell>
          <cell r="L53">
            <v>0</v>
          </cell>
          <cell r="M53">
            <v>0</v>
          </cell>
          <cell r="N53">
            <v>0</v>
          </cell>
          <cell r="O53">
            <v>0</v>
          </cell>
        </row>
        <row r="54">
          <cell r="F54">
            <v>2372</v>
          </cell>
          <cell r="G54">
            <v>283364.55800000002</v>
          </cell>
          <cell r="H54">
            <v>0</v>
          </cell>
          <cell r="I54">
            <v>0</v>
          </cell>
          <cell r="J54">
            <v>3360</v>
          </cell>
          <cell r="K54">
            <v>344958.60399999999</v>
          </cell>
          <cell r="L54">
            <v>0</v>
          </cell>
          <cell r="M54">
            <v>0</v>
          </cell>
          <cell r="N54">
            <v>0</v>
          </cell>
          <cell r="O54">
            <v>0</v>
          </cell>
        </row>
        <row r="55">
          <cell r="F55">
            <v>1173</v>
          </cell>
          <cell r="G55">
            <v>59853.542000000001</v>
          </cell>
          <cell r="H55">
            <v>0</v>
          </cell>
          <cell r="I55">
            <v>0</v>
          </cell>
          <cell r="J55">
            <v>1200</v>
          </cell>
          <cell r="K55">
            <v>59244.116000000002</v>
          </cell>
          <cell r="L55">
            <v>0</v>
          </cell>
          <cell r="M55">
            <v>0</v>
          </cell>
          <cell r="N55">
            <v>0</v>
          </cell>
          <cell r="O55">
            <v>0</v>
          </cell>
        </row>
        <row r="56">
          <cell r="F56">
            <v>1156</v>
          </cell>
          <cell r="G56">
            <v>198420.13500000001</v>
          </cell>
          <cell r="H56">
            <v>0</v>
          </cell>
          <cell r="I56">
            <v>0</v>
          </cell>
          <cell r="J56">
            <v>1310</v>
          </cell>
          <cell r="K56">
            <v>228488.30799999999</v>
          </cell>
          <cell r="L56">
            <v>93</v>
          </cell>
          <cell r="M56">
            <v>172914.56200000001</v>
          </cell>
          <cell r="N56">
            <v>17</v>
          </cell>
          <cell r="O56">
            <v>46609.11</v>
          </cell>
        </row>
        <row r="57">
          <cell r="F57">
            <v>0</v>
          </cell>
          <cell r="G57">
            <v>0</v>
          </cell>
          <cell r="H57">
            <v>0</v>
          </cell>
          <cell r="I57">
            <v>0</v>
          </cell>
          <cell r="J57">
            <v>0</v>
          </cell>
          <cell r="K57">
            <v>0</v>
          </cell>
          <cell r="L57">
            <v>0</v>
          </cell>
          <cell r="M57">
            <v>0</v>
          </cell>
          <cell r="N57">
            <v>0</v>
          </cell>
          <cell r="O57">
            <v>0</v>
          </cell>
        </row>
        <row r="58">
          <cell r="F58">
            <v>406</v>
          </cell>
          <cell r="G58">
            <v>40651.784</v>
          </cell>
          <cell r="H58">
            <v>1</v>
          </cell>
          <cell r="I58">
            <v>-38438.517</v>
          </cell>
          <cell r="J58">
            <v>405</v>
          </cell>
          <cell r="K58">
            <v>31030.364000000001</v>
          </cell>
          <cell r="L58">
            <v>0</v>
          </cell>
          <cell r="M58">
            <v>0</v>
          </cell>
          <cell r="N58">
            <v>0</v>
          </cell>
          <cell r="O58">
            <v>0</v>
          </cell>
        </row>
        <row r="59">
          <cell r="F59">
            <v>34</v>
          </cell>
          <cell r="G59">
            <v>2617.7620000000002</v>
          </cell>
          <cell r="H59">
            <v>0</v>
          </cell>
          <cell r="I59">
            <v>0</v>
          </cell>
          <cell r="J59">
            <v>35</v>
          </cell>
          <cell r="K59">
            <v>3155.241</v>
          </cell>
          <cell r="L59">
            <v>0</v>
          </cell>
          <cell r="M59">
            <v>0</v>
          </cell>
          <cell r="N59">
            <v>0</v>
          </cell>
          <cell r="O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7">
          <cell r="F47">
            <v>3</v>
          </cell>
          <cell r="G47">
            <v>321.27999999999997</v>
          </cell>
          <cell r="H47">
            <v>0</v>
          </cell>
          <cell r="I47">
            <v>0</v>
          </cell>
          <cell r="J47">
            <v>4</v>
          </cell>
          <cell r="K47">
            <v>1068.885</v>
          </cell>
          <cell r="L47">
            <v>0</v>
          </cell>
          <cell r="M47">
            <v>0</v>
          </cell>
          <cell r="N47">
            <v>0</v>
          </cell>
          <cell r="O47">
            <v>0</v>
          </cell>
          <cell r="P47">
            <v>46</v>
          </cell>
          <cell r="Q47">
            <v>9837.3670000000002</v>
          </cell>
        </row>
        <row r="49">
          <cell r="F49">
            <v>10</v>
          </cell>
          <cell r="G49">
            <v>1400.002</v>
          </cell>
          <cell r="H49">
            <v>15</v>
          </cell>
          <cell r="I49">
            <v>4399.18</v>
          </cell>
          <cell r="J49">
            <v>8</v>
          </cell>
          <cell r="K49">
            <v>644.80499999999995</v>
          </cell>
          <cell r="L49">
            <v>0</v>
          </cell>
          <cell r="M49">
            <v>0</v>
          </cell>
          <cell r="N49">
            <v>0</v>
          </cell>
          <cell r="O49">
            <v>0</v>
          </cell>
          <cell r="P49">
            <v>335</v>
          </cell>
          <cell r="Q49">
            <v>431741.01799999998</v>
          </cell>
        </row>
        <row r="50">
          <cell r="F50">
            <v>388</v>
          </cell>
          <cell r="G50">
            <v>65961.088000000003</v>
          </cell>
          <cell r="H50">
            <v>503</v>
          </cell>
          <cell r="I50">
            <v>62104.413</v>
          </cell>
          <cell r="J50">
            <v>335</v>
          </cell>
          <cell r="K50">
            <v>62078.798999999999</v>
          </cell>
          <cell r="L50">
            <v>0</v>
          </cell>
          <cell r="M50">
            <v>0</v>
          </cell>
          <cell r="N50">
            <v>0</v>
          </cell>
          <cell r="O50">
            <v>0</v>
          </cell>
          <cell r="P50">
            <v>9012</v>
          </cell>
          <cell r="Q50">
            <v>827703.83900000004</v>
          </cell>
        </row>
        <row r="51">
          <cell r="F51">
            <v>90</v>
          </cell>
          <cell r="G51">
            <v>86974.187000000005</v>
          </cell>
          <cell r="H51">
            <v>0</v>
          </cell>
          <cell r="I51">
            <v>1827.317</v>
          </cell>
          <cell r="J51">
            <v>73</v>
          </cell>
          <cell r="K51">
            <v>-1642.798</v>
          </cell>
          <cell r="L51">
            <v>0</v>
          </cell>
          <cell r="M51">
            <v>0</v>
          </cell>
          <cell r="N51">
            <v>0</v>
          </cell>
          <cell r="O51">
            <v>12150.013000000001</v>
          </cell>
          <cell r="P51">
            <v>1766</v>
          </cell>
          <cell r="Q51">
            <v>1423044.2620000001</v>
          </cell>
        </row>
        <row r="52">
          <cell r="F52">
            <v>824</v>
          </cell>
          <cell r="G52">
            <v>44894.453000000001</v>
          </cell>
          <cell r="H52">
            <v>105</v>
          </cell>
          <cell r="I52">
            <v>78306.065000000002</v>
          </cell>
          <cell r="J52">
            <v>186</v>
          </cell>
          <cell r="K52">
            <v>70703.402000000002</v>
          </cell>
          <cell r="L52">
            <v>0</v>
          </cell>
          <cell r="M52">
            <v>0</v>
          </cell>
          <cell r="N52">
            <v>0</v>
          </cell>
          <cell r="O52">
            <v>0</v>
          </cell>
          <cell r="P52">
            <v>2448</v>
          </cell>
          <cell r="Q52">
            <v>869935.05900000001</v>
          </cell>
        </row>
        <row r="53">
          <cell r="F53">
            <v>14</v>
          </cell>
          <cell r="G53">
            <v>1955.8240000000001</v>
          </cell>
          <cell r="H53">
            <v>0</v>
          </cell>
          <cell r="I53">
            <v>-12211.522000000001</v>
          </cell>
          <cell r="J53">
            <v>27</v>
          </cell>
          <cell r="K53">
            <v>4370.4790000000003</v>
          </cell>
          <cell r="L53">
            <v>0</v>
          </cell>
          <cell r="M53">
            <v>0</v>
          </cell>
          <cell r="N53">
            <v>0</v>
          </cell>
          <cell r="O53">
            <v>0</v>
          </cell>
          <cell r="P53">
            <v>1515</v>
          </cell>
          <cell r="Q53">
            <v>400114.83199999999</v>
          </cell>
        </row>
        <row r="54">
          <cell r="F54">
            <v>315</v>
          </cell>
          <cell r="G54">
            <v>50703.211000000003</v>
          </cell>
          <cell r="H54">
            <v>0</v>
          </cell>
          <cell r="I54">
            <v>214942.96</v>
          </cell>
          <cell r="J54">
            <v>374</v>
          </cell>
          <cell r="K54">
            <v>123147.798</v>
          </cell>
          <cell r="L54">
            <v>0</v>
          </cell>
          <cell r="M54">
            <v>0</v>
          </cell>
          <cell r="N54">
            <v>0</v>
          </cell>
          <cell r="O54">
            <v>0</v>
          </cell>
          <cell r="P54">
            <v>22279</v>
          </cell>
          <cell r="Q54">
            <v>2169756.895</v>
          </cell>
        </row>
        <row r="55">
          <cell r="F55">
            <v>63</v>
          </cell>
          <cell r="G55">
            <v>13560.216</v>
          </cell>
          <cell r="H55">
            <v>79</v>
          </cell>
          <cell r="I55">
            <v>11043.183999999999</v>
          </cell>
          <cell r="J55">
            <v>71</v>
          </cell>
          <cell r="K55">
            <v>26573.266</v>
          </cell>
          <cell r="L55">
            <v>0</v>
          </cell>
          <cell r="M55">
            <v>0</v>
          </cell>
          <cell r="N55">
            <v>3</v>
          </cell>
          <cell r="O55">
            <v>18.001999999999999</v>
          </cell>
          <cell r="P55">
            <v>2029</v>
          </cell>
          <cell r="Q55">
            <v>494172.80499999999</v>
          </cell>
        </row>
        <row r="56">
          <cell r="F56">
            <v>386</v>
          </cell>
          <cell r="G56">
            <v>122003.08100000001</v>
          </cell>
          <cell r="H56">
            <v>0</v>
          </cell>
          <cell r="I56">
            <v>0</v>
          </cell>
          <cell r="J56">
            <v>75</v>
          </cell>
          <cell r="K56">
            <v>32799.913</v>
          </cell>
          <cell r="L56">
            <v>0</v>
          </cell>
          <cell r="M56">
            <v>0</v>
          </cell>
          <cell r="N56">
            <v>286</v>
          </cell>
          <cell r="O56">
            <v>81140.888999999996</v>
          </cell>
          <cell r="P56">
            <v>1467</v>
          </cell>
          <cell r="Q56">
            <v>430637.12699999998</v>
          </cell>
        </row>
        <row r="57">
          <cell r="F57">
            <v>411</v>
          </cell>
          <cell r="G57">
            <v>94164.868000000002</v>
          </cell>
          <cell r="H57">
            <v>94</v>
          </cell>
          <cell r="I57">
            <v>47959.108</v>
          </cell>
          <cell r="J57">
            <v>196</v>
          </cell>
          <cell r="K57">
            <v>136789.891</v>
          </cell>
          <cell r="L57">
            <v>5</v>
          </cell>
          <cell r="M57">
            <v>2358.3939999999998</v>
          </cell>
          <cell r="N57">
            <v>0</v>
          </cell>
          <cell r="O57">
            <v>0</v>
          </cell>
          <cell r="P57">
            <v>8576</v>
          </cell>
          <cell r="Q57">
            <v>2598372.4500000002</v>
          </cell>
        </row>
        <row r="58">
          <cell r="F58">
            <v>318</v>
          </cell>
          <cell r="G58">
            <v>118424.164</v>
          </cell>
          <cell r="H58">
            <v>1080</v>
          </cell>
          <cell r="I58">
            <v>12328.441999999999</v>
          </cell>
          <cell r="J58">
            <v>572</v>
          </cell>
          <cell r="K58">
            <v>260652.15299999999</v>
          </cell>
          <cell r="L58">
            <v>0</v>
          </cell>
          <cell r="M58">
            <v>0</v>
          </cell>
          <cell r="N58">
            <v>12</v>
          </cell>
          <cell r="O58">
            <v>17307.534</v>
          </cell>
          <cell r="P58">
            <v>9141</v>
          </cell>
          <cell r="Q58">
            <v>1258464.858</v>
          </cell>
        </row>
        <row r="59">
          <cell r="F59">
            <v>124</v>
          </cell>
          <cell r="G59">
            <v>50219.803999999996</v>
          </cell>
          <cell r="H59">
            <v>174</v>
          </cell>
          <cell r="I59">
            <v>17662.357</v>
          </cell>
          <cell r="J59">
            <v>191</v>
          </cell>
          <cell r="K59">
            <v>39660.813999999998</v>
          </cell>
          <cell r="L59">
            <v>2</v>
          </cell>
          <cell r="M59">
            <v>226.471</v>
          </cell>
          <cell r="N59">
            <v>5</v>
          </cell>
          <cell r="O59">
            <v>360.00099999999998</v>
          </cell>
          <cell r="P59">
            <v>5634</v>
          </cell>
          <cell r="Q59">
            <v>1352288.139</v>
          </cell>
        </row>
        <row r="60">
          <cell r="F60">
            <v>143</v>
          </cell>
          <cell r="G60">
            <v>5733.0129999999999</v>
          </cell>
          <cell r="H60">
            <v>119</v>
          </cell>
          <cell r="I60">
            <v>-30136.021000000001</v>
          </cell>
          <cell r="J60">
            <v>22</v>
          </cell>
          <cell r="K60">
            <v>1348.6659999999999</v>
          </cell>
          <cell r="L60">
            <v>0</v>
          </cell>
          <cell r="M60">
            <v>0</v>
          </cell>
          <cell r="N60">
            <v>31</v>
          </cell>
          <cell r="O60">
            <v>-1051.8879999999999</v>
          </cell>
          <cell r="P60">
            <v>1700</v>
          </cell>
          <cell r="Q60">
            <v>84560.088000000003</v>
          </cell>
        </row>
        <row r="61">
          <cell r="F61">
            <v>104</v>
          </cell>
          <cell r="G61">
            <v>27650.36</v>
          </cell>
          <cell r="H61">
            <v>16</v>
          </cell>
          <cell r="I61">
            <v>-15054.065000000001</v>
          </cell>
          <cell r="J61">
            <v>53</v>
          </cell>
          <cell r="K61">
            <v>20337.178</v>
          </cell>
          <cell r="L61">
            <v>0</v>
          </cell>
          <cell r="M61">
            <v>0</v>
          </cell>
          <cell r="N61">
            <v>0</v>
          </cell>
          <cell r="O61">
            <v>0</v>
          </cell>
          <cell r="P61">
            <v>1677</v>
          </cell>
          <cell r="Q61">
            <v>403093.20400000003</v>
          </cell>
        </row>
        <row r="62">
          <cell r="F62">
            <v>115</v>
          </cell>
          <cell r="G62">
            <v>11670</v>
          </cell>
          <cell r="H62">
            <v>145</v>
          </cell>
          <cell r="I62">
            <v>28091.469000000001</v>
          </cell>
          <cell r="J62">
            <v>63</v>
          </cell>
          <cell r="K62">
            <v>19201.774000000001</v>
          </cell>
          <cell r="L62">
            <v>0</v>
          </cell>
          <cell r="M62">
            <v>0</v>
          </cell>
          <cell r="N62">
            <v>0</v>
          </cell>
          <cell r="O62">
            <v>0</v>
          </cell>
          <cell r="P62">
            <v>20174</v>
          </cell>
          <cell r="Q62">
            <v>3692353.3569999998</v>
          </cell>
        </row>
        <row r="63">
          <cell r="F63">
            <v>125</v>
          </cell>
          <cell r="G63">
            <v>24122.63</v>
          </cell>
          <cell r="H63">
            <v>181</v>
          </cell>
          <cell r="I63">
            <v>25268.043000000001</v>
          </cell>
          <cell r="J63">
            <v>198</v>
          </cell>
          <cell r="K63">
            <v>39708.188000000002</v>
          </cell>
          <cell r="L63">
            <v>0</v>
          </cell>
          <cell r="M63">
            <v>0</v>
          </cell>
          <cell r="N63">
            <v>34</v>
          </cell>
          <cell r="O63">
            <v>4579.3559999999998</v>
          </cell>
          <cell r="P63">
            <v>4414</v>
          </cell>
          <cell r="Q63">
            <v>2037754.4080000001</v>
          </cell>
        </row>
        <row r="64">
          <cell r="F64">
            <v>0</v>
          </cell>
          <cell r="G64">
            <v>0</v>
          </cell>
          <cell r="H64">
            <v>0</v>
          </cell>
          <cell r="I64">
            <v>0</v>
          </cell>
          <cell r="J64">
            <v>0</v>
          </cell>
          <cell r="K64">
            <v>0</v>
          </cell>
          <cell r="L64">
            <v>0</v>
          </cell>
          <cell r="M64">
            <v>0</v>
          </cell>
          <cell r="N64">
            <v>0</v>
          </cell>
          <cell r="O64">
            <v>0</v>
          </cell>
          <cell r="P64">
            <v>0</v>
          </cell>
          <cell r="Q64">
            <v>0</v>
          </cell>
        </row>
        <row r="65">
          <cell r="F65">
            <v>721</v>
          </cell>
          <cell r="G65">
            <v>21736.156999999999</v>
          </cell>
          <cell r="H65">
            <v>232</v>
          </cell>
          <cell r="I65">
            <v>-63394.082000000002</v>
          </cell>
          <cell r="J65">
            <v>93</v>
          </cell>
          <cell r="K65">
            <v>26005.710999999999</v>
          </cell>
          <cell r="L65">
            <v>0</v>
          </cell>
          <cell r="M65">
            <v>0</v>
          </cell>
          <cell r="N65">
            <v>177</v>
          </cell>
          <cell r="O65">
            <v>16376.365</v>
          </cell>
          <cell r="P65">
            <v>5872</v>
          </cell>
          <cell r="Q65">
            <v>1296769.145</v>
          </cell>
        </row>
        <row r="66">
          <cell r="F66">
            <v>158</v>
          </cell>
          <cell r="G66">
            <v>36087.078000000001</v>
          </cell>
          <cell r="H66">
            <v>93</v>
          </cell>
          <cell r="I66">
            <v>23267.596000000001</v>
          </cell>
          <cell r="J66">
            <v>145</v>
          </cell>
          <cell r="K66">
            <v>47862.667999999998</v>
          </cell>
          <cell r="L66">
            <v>0</v>
          </cell>
          <cell r="M66">
            <v>0</v>
          </cell>
          <cell r="N66">
            <v>0</v>
          </cell>
          <cell r="O66">
            <v>0</v>
          </cell>
          <cell r="P66">
            <v>2371</v>
          </cell>
          <cell r="Q66">
            <v>370061.56300000002</v>
          </cell>
        </row>
        <row r="67">
          <cell r="F67">
            <v>157</v>
          </cell>
          <cell r="G67">
            <v>26109.89</v>
          </cell>
          <cell r="H67">
            <v>165</v>
          </cell>
          <cell r="I67">
            <v>3248.8119999999999</v>
          </cell>
          <cell r="J67">
            <v>137</v>
          </cell>
          <cell r="K67">
            <v>23475.396000000001</v>
          </cell>
          <cell r="L67">
            <v>0</v>
          </cell>
          <cell r="M67">
            <v>0</v>
          </cell>
          <cell r="N67">
            <v>0</v>
          </cell>
          <cell r="O67">
            <v>0</v>
          </cell>
          <cell r="P67">
            <v>991</v>
          </cell>
          <cell r="Q67">
            <v>402522.22399999999</v>
          </cell>
        </row>
        <row r="68">
          <cell r="F68">
            <v>289</v>
          </cell>
          <cell r="G68">
            <v>83464.869000000006</v>
          </cell>
          <cell r="H68">
            <v>0</v>
          </cell>
          <cell r="I68">
            <v>-23881.215</v>
          </cell>
          <cell r="J68">
            <v>231</v>
          </cell>
          <cell r="K68">
            <v>56523.98</v>
          </cell>
          <cell r="L68">
            <v>1</v>
          </cell>
          <cell r="M68">
            <v>100</v>
          </cell>
          <cell r="N68">
            <v>0</v>
          </cell>
          <cell r="O68">
            <v>0</v>
          </cell>
          <cell r="P68">
            <v>2992</v>
          </cell>
          <cell r="Q68">
            <v>1843303.8970000001</v>
          </cell>
        </row>
        <row r="69">
          <cell r="F69">
            <v>20</v>
          </cell>
          <cell r="G69">
            <v>6022</v>
          </cell>
          <cell r="H69">
            <v>251</v>
          </cell>
          <cell r="I69">
            <v>15982.666999999999</v>
          </cell>
          <cell r="J69">
            <v>3</v>
          </cell>
          <cell r="K69">
            <v>13924.76</v>
          </cell>
          <cell r="L69">
            <v>0</v>
          </cell>
          <cell r="M69">
            <v>0</v>
          </cell>
          <cell r="N69">
            <v>161</v>
          </cell>
          <cell r="O69">
            <v>13911.597</v>
          </cell>
          <cell r="P69">
            <v>2163</v>
          </cell>
          <cell r="Q69">
            <v>517924.16800000001</v>
          </cell>
        </row>
        <row r="70">
          <cell r="F70">
            <v>33</v>
          </cell>
          <cell r="G70">
            <v>13221.296</v>
          </cell>
          <cell r="H70">
            <v>2</v>
          </cell>
          <cell r="I70">
            <v>1761.058</v>
          </cell>
          <cell r="J70">
            <v>28</v>
          </cell>
          <cell r="K70">
            <v>12776.144</v>
          </cell>
          <cell r="L70">
            <v>0</v>
          </cell>
          <cell r="M70">
            <v>0</v>
          </cell>
          <cell r="N70">
            <v>0</v>
          </cell>
          <cell r="O70">
            <v>0</v>
          </cell>
          <cell r="P70">
            <v>1034</v>
          </cell>
          <cell r="Q70">
            <v>211806.473</v>
          </cell>
        </row>
        <row r="71">
          <cell r="F71">
            <v>109</v>
          </cell>
          <cell r="G71">
            <v>40158.472000000002</v>
          </cell>
          <cell r="H71">
            <v>0</v>
          </cell>
          <cell r="I71">
            <v>0</v>
          </cell>
          <cell r="J71">
            <v>233</v>
          </cell>
          <cell r="K71">
            <v>108720.857</v>
          </cell>
          <cell r="L71">
            <v>0</v>
          </cell>
          <cell r="M71">
            <v>0</v>
          </cell>
          <cell r="N71">
            <v>0</v>
          </cell>
          <cell r="O71">
            <v>0</v>
          </cell>
          <cell r="P71">
            <v>2019</v>
          </cell>
          <cell r="Q71">
            <v>409197.924</v>
          </cell>
        </row>
        <row r="72">
          <cell r="F72">
            <v>367</v>
          </cell>
          <cell r="G72">
            <v>73349.877999999997</v>
          </cell>
          <cell r="H72">
            <v>283</v>
          </cell>
          <cell r="I72">
            <v>15983.607</v>
          </cell>
          <cell r="J72">
            <v>40</v>
          </cell>
          <cell r="K72">
            <v>50364.482000000004</v>
          </cell>
          <cell r="L72">
            <v>1</v>
          </cell>
          <cell r="M72">
            <v>1000</v>
          </cell>
          <cell r="N72">
            <v>78</v>
          </cell>
          <cell r="O72">
            <v>21553.473999999998</v>
          </cell>
          <cell r="P72">
            <v>3691</v>
          </cell>
          <cell r="Q72">
            <v>1379050.03</v>
          </cell>
        </row>
        <row r="73">
          <cell r="F73">
            <v>9</v>
          </cell>
          <cell r="G73">
            <v>1895</v>
          </cell>
          <cell r="H73">
            <v>96</v>
          </cell>
          <cell r="I73">
            <v>17074.722000000002</v>
          </cell>
          <cell r="J73">
            <v>38</v>
          </cell>
          <cell r="K73">
            <v>18812.865000000002</v>
          </cell>
          <cell r="L73">
            <v>2</v>
          </cell>
          <cell r="M73">
            <v>1580.5</v>
          </cell>
          <cell r="N73">
            <v>0</v>
          </cell>
          <cell r="O73">
            <v>0</v>
          </cell>
          <cell r="P73">
            <v>1897</v>
          </cell>
          <cell r="Q73">
            <v>567127.18299999996</v>
          </cell>
        </row>
        <row r="74">
          <cell r="F74">
            <v>60</v>
          </cell>
          <cell r="G74">
            <v>11023.12</v>
          </cell>
          <cell r="H74">
            <v>316</v>
          </cell>
          <cell r="I74">
            <v>-7937.5240000000003</v>
          </cell>
          <cell r="J74">
            <v>14</v>
          </cell>
          <cell r="K74">
            <v>10633.422</v>
          </cell>
          <cell r="L74">
            <v>0</v>
          </cell>
          <cell r="M74">
            <v>0</v>
          </cell>
          <cell r="N74">
            <v>0</v>
          </cell>
          <cell r="O74">
            <v>0</v>
          </cell>
          <cell r="P74">
            <v>566</v>
          </cell>
          <cell r="Q74">
            <v>296177.16200000001</v>
          </cell>
        </row>
        <row r="75">
          <cell r="F75">
            <v>138</v>
          </cell>
          <cell r="G75">
            <v>42206.962</v>
          </cell>
          <cell r="H75">
            <v>446</v>
          </cell>
          <cell r="I75">
            <v>14455.958000000001</v>
          </cell>
          <cell r="J75">
            <v>134</v>
          </cell>
          <cell r="K75">
            <v>44630.544000000002</v>
          </cell>
          <cell r="L75">
            <v>0</v>
          </cell>
          <cell r="M75">
            <v>0</v>
          </cell>
          <cell r="N75">
            <v>219</v>
          </cell>
          <cell r="O75">
            <v>10616.453</v>
          </cell>
          <cell r="P75">
            <v>2461</v>
          </cell>
          <cell r="Q75">
            <v>1098994.091</v>
          </cell>
        </row>
        <row r="76">
          <cell r="F76">
            <v>0</v>
          </cell>
          <cell r="G76">
            <v>0</v>
          </cell>
          <cell r="H76">
            <v>0</v>
          </cell>
          <cell r="I76">
            <v>0</v>
          </cell>
          <cell r="J76">
            <v>0</v>
          </cell>
          <cell r="K76">
            <v>0</v>
          </cell>
          <cell r="L76">
            <v>0</v>
          </cell>
          <cell r="M76">
            <v>0</v>
          </cell>
          <cell r="N76">
            <v>0</v>
          </cell>
          <cell r="O76">
            <v>0</v>
          </cell>
          <cell r="P76">
            <v>0</v>
          </cell>
          <cell r="Q76">
            <v>0</v>
          </cell>
        </row>
        <row r="77">
          <cell r="F77">
            <v>1</v>
          </cell>
          <cell r="G77">
            <v>500</v>
          </cell>
          <cell r="H77">
            <v>0</v>
          </cell>
          <cell r="I77">
            <v>0</v>
          </cell>
          <cell r="J77">
            <v>0</v>
          </cell>
          <cell r="K77">
            <v>0</v>
          </cell>
          <cell r="L77">
            <v>0</v>
          </cell>
          <cell r="M77">
            <v>0</v>
          </cell>
          <cell r="N77">
            <v>0</v>
          </cell>
          <cell r="O77">
            <v>0</v>
          </cell>
          <cell r="P77">
            <v>107</v>
          </cell>
          <cell r="Q77">
            <v>104518.401</v>
          </cell>
        </row>
        <row r="78">
          <cell r="F78">
            <v>41</v>
          </cell>
          <cell r="G78">
            <v>2258.9569999999999</v>
          </cell>
          <cell r="H78">
            <v>18</v>
          </cell>
          <cell r="I78">
            <v>5306.7</v>
          </cell>
          <cell r="J78">
            <v>12</v>
          </cell>
          <cell r="K78">
            <v>3521.2150000000001</v>
          </cell>
          <cell r="L78">
            <v>0</v>
          </cell>
          <cell r="M78">
            <v>0</v>
          </cell>
          <cell r="N78">
            <v>16</v>
          </cell>
          <cell r="O78">
            <v>19056.8</v>
          </cell>
          <cell r="P78">
            <v>1609</v>
          </cell>
          <cell r="Q78">
            <v>338771.45199999999</v>
          </cell>
        </row>
        <row r="79">
          <cell r="F79">
            <v>19</v>
          </cell>
          <cell r="G79">
            <v>2900</v>
          </cell>
          <cell r="H79">
            <v>0</v>
          </cell>
          <cell r="I79">
            <v>4364.116</v>
          </cell>
          <cell r="J79">
            <v>27</v>
          </cell>
          <cell r="K79">
            <v>7335.7749999999996</v>
          </cell>
          <cell r="L79">
            <v>0</v>
          </cell>
          <cell r="M79">
            <v>0</v>
          </cell>
          <cell r="N79">
            <v>0</v>
          </cell>
          <cell r="O79">
            <v>0</v>
          </cell>
          <cell r="P79">
            <v>523</v>
          </cell>
          <cell r="Q79">
            <v>466847.97700000001</v>
          </cell>
        </row>
        <row r="80">
          <cell r="F80">
            <v>47</v>
          </cell>
          <cell r="G80">
            <v>14822.778</v>
          </cell>
          <cell r="H80">
            <v>184</v>
          </cell>
          <cell r="I80">
            <v>59026.305</v>
          </cell>
          <cell r="J80">
            <v>261</v>
          </cell>
          <cell r="K80">
            <v>88073.035000000003</v>
          </cell>
          <cell r="L80">
            <v>0</v>
          </cell>
          <cell r="M80">
            <v>0</v>
          </cell>
          <cell r="N80">
            <v>17</v>
          </cell>
          <cell r="O80">
            <v>49</v>
          </cell>
          <cell r="P80">
            <v>165</v>
          </cell>
          <cell r="Q80">
            <v>1254521.3160000001</v>
          </cell>
        </row>
        <row r="81">
          <cell r="F81">
            <v>175</v>
          </cell>
          <cell r="G81">
            <v>21795.513999999999</v>
          </cell>
          <cell r="H81">
            <v>28</v>
          </cell>
          <cell r="I81">
            <v>8669.0570000000007</v>
          </cell>
          <cell r="J81">
            <v>163</v>
          </cell>
          <cell r="K81">
            <v>25129.21</v>
          </cell>
          <cell r="L81">
            <v>0</v>
          </cell>
          <cell r="M81">
            <v>0</v>
          </cell>
          <cell r="N81">
            <v>0</v>
          </cell>
          <cell r="O81">
            <v>0</v>
          </cell>
          <cell r="P81">
            <v>2722</v>
          </cell>
          <cell r="Q81">
            <v>691189.36600000004</v>
          </cell>
        </row>
      </sheetData>
      <sheetData sheetId="4"/>
      <sheetData sheetId="5"/>
      <sheetData sheetId="6">
        <row r="47">
          <cell r="F47">
            <v>41580</v>
          </cell>
          <cell r="G47">
            <v>441512.261</v>
          </cell>
          <cell r="H47">
            <v>0</v>
          </cell>
          <cell r="I47">
            <v>0</v>
          </cell>
          <cell r="J47">
            <v>29092</v>
          </cell>
          <cell r="K47">
            <v>358390.935</v>
          </cell>
          <cell r="L47">
            <v>29</v>
          </cell>
          <cell r="M47">
            <v>1743.7750000000001</v>
          </cell>
          <cell r="N47">
            <v>2043</v>
          </cell>
          <cell r="O47">
            <v>3269.0039999999999</v>
          </cell>
          <cell r="P47">
            <v>49711</v>
          </cell>
          <cell r="Q47">
            <v>413734.72399999999</v>
          </cell>
        </row>
        <row r="49">
          <cell r="F49">
            <v>437</v>
          </cell>
          <cell r="G49">
            <v>62192.663999999997</v>
          </cell>
          <cell r="H49">
            <v>126</v>
          </cell>
          <cell r="I49">
            <v>242607.78700000001</v>
          </cell>
          <cell r="J49">
            <v>393</v>
          </cell>
          <cell r="K49">
            <v>61699.54</v>
          </cell>
          <cell r="L49">
            <v>2</v>
          </cell>
          <cell r="M49">
            <v>320.57900000000001</v>
          </cell>
          <cell r="N49">
            <v>46</v>
          </cell>
          <cell r="O49">
            <v>5833.36</v>
          </cell>
          <cell r="P49">
            <v>1300</v>
          </cell>
          <cell r="Q49">
            <v>679800.45499999996</v>
          </cell>
        </row>
        <row r="50">
          <cell r="F50">
            <v>946</v>
          </cell>
          <cell r="G50">
            <v>150954.723</v>
          </cell>
          <cell r="H50">
            <v>1904</v>
          </cell>
          <cell r="I50">
            <v>26741.011999999999</v>
          </cell>
          <cell r="J50">
            <v>1025</v>
          </cell>
          <cell r="K50">
            <v>350287.93099999998</v>
          </cell>
          <cell r="L50">
            <v>0</v>
          </cell>
          <cell r="M50">
            <v>0</v>
          </cell>
          <cell r="N50">
            <v>0</v>
          </cell>
          <cell r="O50">
            <v>0</v>
          </cell>
          <cell r="P50">
            <v>4002</v>
          </cell>
          <cell r="Q50">
            <v>3182621.03</v>
          </cell>
        </row>
        <row r="51">
          <cell r="F51">
            <v>43601</v>
          </cell>
          <cell r="G51">
            <v>717734.07799999998</v>
          </cell>
          <cell r="H51">
            <v>0</v>
          </cell>
          <cell r="I51">
            <v>25900.618999999999</v>
          </cell>
          <cell r="J51">
            <v>19822</v>
          </cell>
          <cell r="K51">
            <v>364985.06599999999</v>
          </cell>
          <cell r="L51">
            <v>0</v>
          </cell>
          <cell r="M51">
            <v>0</v>
          </cell>
          <cell r="N51">
            <v>0</v>
          </cell>
          <cell r="O51">
            <v>101444.901</v>
          </cell>
          <cell r="P51">
            <v>189601</v>
          </cell>
          <cell r="Q51">
            <v>5202043.9790000003</v>
          </cell>
        </row>
        <row r="52">
          <cell r="F52">
            <v>803</v>
          </cell>
          <cell r="G52">
            <v>46165.364000000001</v>
          </cell>
          <cell r="H52">
            <v>543</v>
          </cell>
          <cell r="I52">
            <v>46858.614000000001</v>
          </cell>
          <cell r="J52">
            <v>787</v>
          </cell>
          <cell r="K52">
            <v>245662.44200000001</v>
          </cell>
          <cell r="L52">
            <v>0</v>
          </cell>
          <cell r="M52">
            <v>0</v>
          </cell>
          <cell r="N52">
            <v>0</v>
          </cell>
          <cell r="O52">
            <v>0</v>
          </cell>
          <cell r="P52">
            <v>1684</v>
          </cell>
          <cell r="Q52">
            <v>1798263.4550000001</v>
          </cell>
        </row>
        <row r="53">
          <cell r="F53">
            <v>44</v>
          </cell>
          <cell r="G53">
            <v>5741.9650000000001</v>
          </cell>
          <cell r="H53">
            <v>0</v>
          </cell>
          <cell r="I53">
            <v>-11913.897999999999</v>
          </cell>
          <cell r="J53">
            <v>60</v>
          </cell>
          <cell r="K53">
            <v>13232.421</v>
          </cell>
          <cell r="L53">
            <v>0</v>
          </cell>
          <cell r="M53">
            <v>0</v>
          </cell>
          <cell r="N53">
            <v>1</v>
          </cell>
          <cell r="O53">
            <v>1034.614</v>
          </cell>
          <cell r="P53">
            <v>2886</v>
          </cell>
          <cell r="Q53">
            <v>442502.16100000002</v>
          </cell>
        </row>
        <row r="54">
          <cell r="F54">
            <v>103</v>
          </cell>
          <cell r="G54">
            <v>15794.1</v>
          </cell>
          <cell r="H54">
            <v>0</v>
          </cell>
          <cell r="I54">
            <v>24062.050999999999</v>
          </cell>
          <cell r="J54">
            <v>88</v>
          </cell>
          <cell r="K54">
            <v>24837.591</v>
          </cell>
          <cell r="L54">
            <v>0</v>
          </cell>
          <cell r="M54">
            <v>0</v>
          </cell>
          <cell r="N54">
            <v>0</v>
          </cell>
          <cell r="O54">
            <v>0</v>
          </cell>
          <cell r="P54">
            <v>1059</v>
          </cell>
          <cell r="Q54">
            <v>146113.163</v>
          </cell>
        </row>
        <row r="55">
          <cell r="F55">
            <v>420</v>
          </cell>
          <cell r="G55">
            <v>77543.569000000003</v>
          </cell>
          <cell r="H55">
            <v>377</v>
          </cell>
          <cell r="I55">
            <v>20334.156999999999</v>
          </cell>
          <cell r="J55">
            <v>320</v>
          </cell>
          <cell r="K55">
            <v>57319.411</v>
          </cell>
          <cell r="L55">
            <v>0</v>
          </cell>
          <cell r="M55">
            <v>0</v>
          </cell>
          <cell r="N55">
            <v>12</v>
          </cell>
          <cell r="O55">
            <v>1640.239</v>
          </cell>
          <cell r="P55">
            <v>4025</v>
          </cell>
          <cell r="Q55">
            <v>1210905.2949999999</v>
          </cell>
        </row>
        <row r="56">
          <cell r="F56">
            <v>15734</v>
          </cell>
          <cell r="G56">
            <v>312511.21999999997</v>
          </cell>
          <cell r="H56">
            <v>0</v>
          </cell>
          <cell r="I56">
            <v>0</v>
          </cell>
          <cell r="J56">
            <v>12503</v>
          </cell>
          <cell r="K56">
            <v>212761.47500000001</v>
          </cell>
          <cell r="L56">
            <v>0</v>
          </cell>
          <cell r="M56">
            <v>0</v>
          </cell>
          <cell r="N56">
            <v>2079</v>
          </cell>
          <cell r="O56">
            <v>91602.264999999999</v>
          </cell>
          <cell r="P56">
            <v>37851</v>
          </cell>
          <cell r="Q56">
            <v>1812475.183</v>
          </cell>
        </row>
        <row r="57">
          <cell r="F57">
            <v>847</v>
          </cell>
          <cell r="G57">
            <v>306855.61300000001</v>
          </cell>
          <cell r="H57">
            <v>283</v>
          </cell>
          <cell r="I57">
            <v>288756.89500000002</v>
          </cell>
          <cell r="J57">
            <v>671</v>
          </cell>
          <cell r="K57">
            <v>577574.14399999997</v>
          </cell>
          <cell r="L57">
            <v>9</v>
          </cell>
          <cell r="M57">
            <v>6459.62</v>
          </cell>
          <cell r="N57">
            <v>0</v>
          </cell>
          <cell r="O57">
            <v>0</v>
          </cell>
          <cell r="P57">
            <v>4672</v>
          </cell>
          <cell r="Q57">
            <v>2607155.4309999999</v>
          </cell>
        </row>
        <row r="58">
          <cell r="F58">
            <v>549</v>
          </cell>
          <cell r="G58">
            <v>75892.464999999997</v>
          </cell>
          <cell r="H58">
            <v>2176</v>
          </cell>
          <cell r="I58">
            <v>-47370.499000000003</v>
          </cell>
          <cell r="J58">
            <v>1014</v>
          </cell>
          <cell r="K58">
            <v>141652.18799999999</v>
          </cell>
          <cell r="L58">
            <v>0</v>
          </cell>
          <cell r="M58">
            <v>0</v>
          </cell>
          <cell r="N58">
            <v>261</v>
          </cell>
          <cell r="O58">
            <v>8404.4060000000009</v>
          </cell>
          <cell r="P58">
            <v>3585</v>
          </cell>
          <cell r="Q58">
            <v>624640.22600000002</v>
          </cell>
        </row>
        <row r="59">
          <cell r="F59">
            <v>11385</v>
          </cell>
          <cell r="G59">
            <v>247473.886</v>
          </cell>
          <cell r="H59">
            <v>475</v>
          </cell>
          <cell r="I59">
            <v>8239.4069999999992</v>
          </cell>
          <cell r="J59">
            <v>15061</v>
          </cell>
          <cell r="K59">
            <v>232345.804</v>
          </cell>
          <cell r="L59">
            <v>8</v>
          </cell>
          <cell r="M59">
            <v>17021.093000000001</v>
          </cell>
          <cell r="N59">
            <v>24</v>
          </cell>
          <cell r="O59">
            <v>3071.7289999999998</v>
          </cell>
          <cell r="P59">
            <v>4649</v>
          </cell>
          <cell r="Q59">
            <v>2331790.2650000001</v>
          </cell>
        </row>
        <row r="60">
          <cell r="F60">
            <v>1114</v>
          </cell>
          <cell r="G60">
            <v>144316.345</v>
          </cell>
          <cell r="H60">
            <v>760</v>
          </cell>
          <cell r="I60">
            <v>-25161.481</v>
          </cell>
          <cell r="J60">
            <v>959</v>
          </cell>
          <cell r="K60">
            <v>743509.75800000003</v>
          </cell>
          <cell r="L60">
            <v>7</v>
          </cell>
          <cell r="M60">
            <v>2927.7910000000002</v>
          </cell>
          <cell r="N60">
            <v>24</v>
          </cell>
          <cell r="O60">
            <v>-21997.456999999999</v>
          </cell>
          <cell r="P60">
            <v>4374</v>
          </cell>
          <cell r="Q60">
            <v>1929848.584</v>
          </cell>
        </row>
        <row r="61">
          <cell r="F61">
            <v>248</v>
          </cell>
          <cell r="G61">
            <v>55925.175000000003</v>
          </cell>
          <cell r="H61">
            <v>80</v>
          </cell>
          <cell r="I61">
            <v>-10119.773999999999</v>
          </cell>
          <cell r="J61">
            <v>312</v>
          </cell>
          <cell r="K61">
            <v>64007.144999999997</v>
          </cell>
          <cell r="L61">
            <v>0</v>
          </cell>
          <cell r="M61">
            <v>0</v>
          </cell>
          <cell r="N61">
            <v>0</v>
          </cell>
          <cell r="O61">
            <v>0</v>
          </cell>
          <cell r="P61">
            <v>1218</v>
          </cell>
          <cell r="Q61">
            <v>344792.28600000002</v>
          </cell>
        </row>
        <row r="62">
          <cell r="F62">
            <v>30</v>
          </cell>
          <cell r="G62">
            <v>2044.713</v>
          </cell>
          <cell r="H62">
            <v>20</v>
          </cell>
          <cell r="I62">
            <v>1284.229</v>
          </cell>
          <cell r="J62">
            <v>21</v>
          </cell>
          <cell r="K62">
            <v>2098.1170000000002</v>
          </cell>
          <cell r="L62">
            <v>0</v>
          </cell>
          <cell r="M62">
            <v>0</v>
          </cell>
          <cell r="N62">
            <v>0</v>
          </cell>
          <cell r="O62">
            <v>0</v>
          </cell>
          <cell r="P62">
            <v>1248</v>
          </cell>
          <cell r="Q62">
            <v>133409.995</v>
          </cell>
        </row>
        <row r="63">
          <cell r="F63">
            <v>345</v>
          </cell>
          <cell r="G63">
            <v>67524.047000000006</v>
          </cell>
          <cell r="H63">
            <v>363</v>
          </cell>
          <cell r="I63">
            <v>29539.093000000001</v>
          </cell>
          <cell r="J63">
            <v>484</v>
          </cell>
          <cell r="K63">
            <v>71692.297999999995</v>
          </cell>
          <cell r="L63">
            <v>0</v>
          </cell>
          <cell r="M63">
            <v>0</v>
          </cell>
          <cell r="N63">
            <v>10</v>
          </cell>
          <cell r="O63">
            <v>1820</v>
          </cell>
          <cell r="P63">
            <v>3452</v>
          </cell>
          <cell r="Q63">
            <v>1353542.5730000001</v>
          </cell>
        </row>
        <row r="64">
          <cell r="F64">
            <v>622906</v>
          </cell>
          <cell r="G64">
            <v>828465.21499999997</v>
          </cell>
          <cell r="H64">
            <v>0</v>
          </cell>
          <cell r="I64">
            <v>0</v>
          </cell>
          <cell r="J64">
            <v>562143</v>
          </cell>
          <cell r="K64">
            <v>747651.41399999999</v>
          </cell>
          <cell r="L64">
            <v>0</v>
          </cell>
          <cell r="M64">
            <v>0</v>
          </cell>
          <cell r="N64">
            <v>0</v>
          </cell>
          <cell r="O64">
            <v>0</v>
          </cell>
          <cell r="P64">
            <v>297353</v>
          </cell>
          <cell r="Q64">
            <v>395477.03600000002</v>
          </cell>
        </row>
        <row r="65">
          <cell r="F65">
            <v>1257</v>
          </cell>
          <cell r="G65">
            <v>65562.812000000005</v>
          </cell>
          <cell r="H65">
            <v>78</v>
          </cell>
          <cell r="I65">
            <v>328986.99900000001</v>
          </cell>
          <cell r="J65">
            <v>924</v>
          </cell>
          <cell r="K65">
            <v>61331.006999999998</v>
          </cell>
          <cell r="L65">
            <v>0</v>
          </cell>
          <cell r="M65">
            <v>0</v>
          </cell>
          <cell r="N65">
            <v>948</v>
          </cell>
          <cell r="O65">
            <v>12767.983</v>
          </cell>
          <cell r="P65">
            <v>4974</v>
          </cell>
          <cell r="Q65">
            <v>2934933.6359999999</v>
          </cell>
        </row>
        <row r="66">
          <cell r="F66">
            <v>485</v>
          </cell>
          <cell r="G66">
            <v>63998.483</v>
          </cell>
          <cell r="H66">
            <v>227</v>
          </cell>
          <cell r="I66">
            <v>22876.346000000001</v>
          </cell>
          <cell r="J66">
            <v>388</v>
          </cell>
          <cell r="K66">
            <v>46898.697999999997</v>
          </cell>
          <cell r="L66">
            <v>8</v>
          </cell>
          <cell r="M66">
            <v>9057.1319999999996</v>
          </cell>
          <cell r="N66">
            <v>0</v>
          </cell>
          <cell r="O66">
            <v>0</v>
          </cell>
          <cell r="P66">
            <v>10905</v>
          </cell>
          <cell r="Q66">
            <v>762177.26599999995</v>
          </cell>
        </row>
        <row r="67">
          <cell r="F67">
            <v>26817</v>
          </cell>
          <cell r="G67">
            <v>74130.535999999993</v>
          </cell>
          <cell r="H67">
            <v>402</v>
          </cell>
          <cell r="I67">
            <v>5112.8270000000002</v>
          </cell>
          <cell r="J67">
            <v>19484</v>
          </cell>
          <cell r="K67">
            <v>71593.957999999999</v>
          </cell>
          <cell r="L67">
            <v>0</v>
          </cell>
          <cell r="M67">
            <v>0</v>
          </cell>
          <cell r="N67">
            <v>0</v>
          </cell>
          <cell r="O67">
            <v>0</v>
          </cell>
          <cell r="P67">
            <v>27445</v>
          </cell>
          <cell r="Q67">
            <v>630478.799</v>
          </cell>
        </row>
        <row r="68">
          <cell r="F68">
            <v>92</v>
          </cell>
          <cell r="G68">
            <v>132386.75099999999</v>
          </cell>
          <cell r="H68">
            <v>0</v>
          </cell>
          <cell r="I68">
            <v>38309.464999999997</v>
          </cell>
          <cell r="J68">
            <v>69</v>
          </cell>
          <cell r="K68">
            <v>92039.017999999996</v>
          </cell>
          <cell r="L68">
            <v>3</v>
          </cell>
          <cell r="M68">
            <v>1000</v>
          </cell>
          <cell r="N68">
            <v>0</v>
          </cell>
          <cell r="O68">
            <v>0</v>
          </cell>
          <cell r="P68">
            <v>950</v>
          </cell>
          <cell r="Q68">
            <v>1817259.1340000001</v>
          </cell>
        </row>
        <row r="69">
          <cell r="F69">
            <v>175</v>
          </cell>
          <cell r="G69">
            <v>30451.161</v>
          </cell>
          <cell r="H69">
            <v>675</v>
          </cell>
          <cell r="I69">
            <v>-11941.965</v>
          </cell>
          <cell r="J69">
            <v>189</v>
          </cell>
          <cell r="K69">
            <v>58677.692000000003</v>
          </cell>
          <cell r="L69">
            <v>0</v>
          </cell>
          <cell r="M69">
            <v>0</v>
          </cell>
          <cell r="N69">
            <v>351</v>
          </cell>
          <cell r="O69">
            <v>20116.217000000001</v>
          </cell>
          <cell r="P69">
            <v>3706</v>
          </cell>
          <cell r="Q69">
            <v>396561.68</v>
          </cell>
        </row>
        <row r="70">
          <cell r="F70">
            <v>7877</v>
          </cell>
          <cell r="G70">
            <v>64832.953999999998</v>
          </cell>
          <cell r="H70">
            <v>229</v>
          </cell>
          <cell r="I70">
            <v>28014.89</v>
          </cell>
          <cell r="J70">
            <v>5643</v>
          </cell>
          <cell r="K70">
            <v>76843.688999999998</v>
          </cell>
          <cell r="L70">
            <v>578</v>
          </cell>
          <cell r="M70">
            <v>7230.4470000000001</v>
          </cell>
          <cell r="N70">
            <v>0</v>
          </cell>
          <cell r="O70">
            <v>0</v>
          </cell>
          <cell r="P70">
            <v>10264</v>
          </cell>
          <cell r="Q70">
            <v>576706.19499999995</v>
          </cell>
        </row>
        <row r="71">
          <cell r="F71">
            <v>332</v>
          </cell>
          <cell r="G71">
            <v>234854.61300000001</v>
          </cell>
          <cell r="H71">
            <v>0</v>
          </cell>
          <cell r="I71">
            <v>-69397.5</v>
          </cell>
          <cell r="J71">
            <v>817</v>
          </cell>
          <cell r="K71">
            <v>224719.33499999999</v>
          </cell>
          <cell r="L71">
            <v>0</v>
          </cell>
          <cell r="M71">
            <v>0</v>
          </cell>
          <cell r="N71">
            <v>0</v>
          </cell>
          <cell r="O71">
            <v>0</v>
          </cell>
          <cell r="P71">
            <v>3230</v>
          </cell>
          <cell r="Q71">
            <v>907924.55200000003</v>
          </cell>
        </row>
        <row r="72">
          <cell r="F72">
            <v>530</v>
          </cell>
          <cell r="G72">
            <v>89602.092000000004</v>
          </cell>
          <cell r="H72">
            <v>349</v>
          </cell>
          <cell r="I72">
            <v>-105410.325</v>
          </cell>
          <cell r="J72">
            <v>189</v>
          </cell>
          <cell r="K72">
            <v>40867.747000000003</v>
          </cell>
          <cell r="L72">
            <v>5</v>
          </cell>
          <cell r="M72">
            <v>2455.982</v>
          </cell>
          <cell r="N72">
            <v>275</v>
          </cell>
          <cell r="O72">
            <v>49397.517999999996</v>
          </cell>
          <cell r="P72">
            <v>1491</v>
          </cell>
          <cell r="Q72">
            <v>844984.05</v>
          </cell>
        </row>
        <row r="73">
          <cell r="F73">
            <v>335</v>
          </cell>
          <cell r="G73">
            <v>40578.671000000002</v>
          </cell>
          <cell r="H73">
            <v>219</v>
          </cell>
          <cell r="I73">
            <v>10041.065000000001</v>
          </cell>
          <cell r="J73">
            <v>535</v>
          </cell>
          <cell r="K73">
            <v>76596.073999999993</v>
          </cell>
          <cell r="L73">
            <v>0</v>
          </cell>
          <cell r="M73">
            <v>0</v>
          </cell>
          <cell r="N73">
            <v>4</v>
          </cell>
          <cell r="O73">
            <v>1250.4000000000001</v>
          </cell>
          <cell r="P73">
            <v>2464</v>
          </cell>
          <cell r="Q73">
            <v>227415.717</v>
          </cell>
        </row>
        <row r="74">
          <cell r="F74">
            <v>201</v>
          </cell>
          <cell r="G74">
            <v>41655.353999999999</v>
          </cell>
          <cell r="H74">
            <v>606</v>
          </cell>
          <cell r="I74">
            <v>-1511.615</v>
          </cell>
          <cell r="J74">
            <v>451</v>
          </cell>
          <cell r="K74">
            <v>47387.993999999999</v>
          </cell>
          <cell r="L74">
            <v>8</v>
          </cell>
          <cell r="M74">
            <v>12925.84</v>
          </cell>
          <cell r="N74">
            <v>0</v>
          </cell>
          <cell r="O74">
            <v>0</v>
          </cell>
          <cell r="P74">
            <v>574</v>
          </cell>
          <cell r="Q74">
            <v>168225.00399999999</v>
          </cell>
        </row>
        <row r="75">
          <cell r="F75">
            <v>323</v>
          </cell>
          <cell r="G75">
            <v>73634.073999999993</v>
          </cell>
          <cell r="H75">
            <v>743</v>
          </cell>
          <cell r="I75">
            <v>117529.929</v>
          </cell>
          <cell r="J75">
            <v>1847</v>
          </cell>
          <cell r="K75">
            <v>98237.667000000001</v>
          </cell>
          <cell r="L75">
            <v>0</v>
          </cell>
          <cell r="M75">
            <v>0</v>
          </cell>
          <cell r="N75">
            <v>258</v>
          </cell>
          <cell r="O75">
            <v>23891.903999999999</v>
          </cell>
          <cell r="P75">
            <v>9833</v>
          </cell>
          <cell r="Q75">
            <v>715244.04200000002</v>
          </cell>
        </row>
        <row r="76">
          <cell r="F76">
            <v>0</v>
          </cell>
          <cell r="G76">
            <v>0</v>
          </cell>
          <cell r="H76">
            <v>0</v>
          </cell>
          <cell r="I76">
            <v>0</v>
          </cell>
          <cell r="J76">
            <v>0</v>
          </cell>
          <cell r="K76">
            <v>0</v>
          </cell>
          <cell r="L76">
            <v>0</v>
          </cell>
          <cell r="M76">
            <v>0</v>
          </cell>
          <cell r="N76">
            <v>0</v>
          </cell>
          <cell r="O76">
            <v>0</v>
          </cell>
          <cell r="P76">
            <v>0</v>
          </cell>
          <cell r="Q76">
            <v>0</v>
          </cell>
        </row>
        <row r="77">
          <cell r="F77">
            <v>113</v>
          </cell>
          <cell r="G77">
            <v>12145.370999999999</v>
          </cell>
          <cell r="H77">
            <v>0</v>
          </cell>
          <cell r="I77">
            <v>0</v>
          </cell>
          <cell r="J77">
            <v>147</v>
          </cell>
          <cell r="K77">
            <v>44655.875</v>
          </cell>
          <cell r="L77">
            <v>0</v>
          </cell>
          <cell r="M77">
            <v>0</v>
          </cell>
          <cell r="N77">
            <v>0</v>
          </cell>
          <cell r="O77">
            <v>0</v>
          </cell>
          <cell r="P77">
            <v>731</v>
          </cell>
          <cell r="Q77">
            <v>280538.60200000001</v>
          </cell>
        </row>
        <row r="78">
          <cell r="F78">
            <v>164</v>
          </cell>
          <cell r="G78">
            <v>20251.112000000001</v>
          </cell>
          <cell r="H78">
            <v>32</v>
          </cell>
          <cell r="I78">
            <v>28859.329000000002</v>
          </cell>
          <cell r="J78">
            <v>93</v>
          </cell>
          <cell r="K78">
            <v>16662.419000000002</v>
          </cell>
          <cell r="L78">
            <v>0</v>
          </cell>
          <cell r="M78">
            <v>0</v>
          </cell>
          <cell r="N78">
            <v>23</v>
          </cell>
          <cell r="O78">
            <v>8195.0939999999991</v>
          </cell>
          <cell r="P78">
            <v>1026</v>
          </cell>
          <cell r="Q78">
            <v>332179.36700000003</v>
          </cell>
        </row>
        <row r="79">
          <cell r="F79">
            <v>3768</v>
          </cell>
          <cell r="G79">
            <v>33017.199000000001</v>
          </cell>
          <cell r="H79">
            <v>0</v>
          </cell>
          <cell r="I79">
            <v>33544.788999999997</v>
          </cell>
          <cell r="J79">
            <v>10919</v>
          </cell>
          <cell r="K79">
            <v>76625.3</v>
          </cell>
          <cell r="L79">
            <v>3604</v>
          </cell>
          <cell r="M79">
            <v>14012.722</v>
          </cell>
          <cell r="N79">
            <v>0</v>
          </cell>
          <cell r="O79">
            <v>0</v>
          </cell>
          <cell r="P79">
            <v>60715</v>
          </cell>
          <cell r="Q79">
            <v>422230.08399999997</v>
          </cell>
        </row>
        <row r="80">
          <cell r="F80">
            <v>96</v>
          </cell>
          <cell r="G80">
            <v>8569.32</v>
          </cell>
          <cell r="H80">
            <v>189</v>
          </cell>
          <cell r="I80">
            <v>12247.849</v>
          </cell>
          <cell r="J80">
            <v>199</v>
          </cell>
          <cell r="K80">
            <v>16353.694</v>
          </cell>
          <cell r="L80">
            <v>5</v>
          </cell>
          <cell r="M80">
            <v>100.39100000000001</v>
          </cell>
          <cell r="N80">
            <v>6</v>
          </cell>
          <cell r="O80">
            <v>98.5</v>
          </cell>
          <cell r="P80">
            <v>568</v>
          </cell>
          <cell r="Q80">
            <v>1086004.2239999999</v>
          </cell>
        </row>
        <row r="81">
          <cell r="F81">
            <v>1589</v>
          </cell>
          <cell r="G81">
            <v>53490.298000000003</v>
          </cell>
          <cell r="H81">
            <v>55</v>
          </cell>
          <cell r="I81">
            <v>25437.835999999999</v>
          </cell>
          <cell r="J81">
            <v>1755</v>
          </cell>
          <cell r="K81">
            <v>35134.629000000001</v>
          </cell>
          <cell r="L81">
            <v>0</v>
          </cell>
          <cell r="M81">
            <v>0</v>
          </cell>
          <cell r="N81">
            <v>216</v>
          </cell>
          <cell r="O81">
            <v>984.67399999999998</v>
          </cell>
          <cell r="P81">
            <v>43155</v>
          </cell>
          <cell r="Q81">
            <v>884786.54299999995</v>
          </cell>
        </row>
      </sheetData>
      <sheetData sheetId="7"/>
      <sheetData sheetId="8"/>
      <sheetData sheetId="9"/>
      <sheetData sheetId="10"/>
      <sheetData sheetId="11"/>
      <sheetData sheetId="12">
        <row r="35">
          <cell r="F35">
            <v>697</v>
          </cell>
          <cell r="G35">
            <v>277314.86200000002</v>
          </cell>
          <cell r="H35">
            <v>-2</v>
          </cell>
          <cell r="I35">
            <v>-2774.712</v>
          </cell>
          <cell r="J35">
            <v>788</v>
          </cell>
          <cell r="K35">
            <v>270384.23100000003</v>
          </cell>
          <cell r="L35">
            <v>0</v>
          </cell>
          <cell r="M35">
            <v>0</v>
          </cell>
          <cell r="N35">
            <v>0</v>
          </cell>
          <cell r="O35">
            <v>0</v>
          </cell>
          <cell r="P35">
            <v>661</v>
          </cell>
          <cell r="Q35">
            <v>440042.59899999999</v>
          </cell>
        </row>
        <row r="36">
          <cell r="F36">
            <v>449</v>
          </cell>
          <cell r="G36">
            <v>159223.451</v>
          </cell>
          <cell r="H36">
            <v>0</v>
          </cell>
          <cell r="I36">
            <v>34.802999999999997</v>
          </cell>
          <cell r="J36">
            <v>385</v>
          </cell>
          <cell r="K36">
            <v>110193.05499999999</v>
          </cell>
          <cell r="L36">
            <v>0</v>
          </cell>
          <cell r="M36">
            <v>0</v>
          </cell>
          <cell r="N36">
            <v>19</v>
          </cell>
          <cell r="O36">
            <v>11976.376</v>
          </cell>
          <cell r="P36">
            <v>769</v>
          </cell>
          <cell r="Q36">
            <v>534825.44099999999</v>
          </cell>
        </row>
        <row r="37">
          <cell r="F37">
            <v>8803</v>
          </cell>
          <cell r="G37">
            <v>1724976.192</v>
          </cell>
          <cell r="H37">
            <v>0</v>
          </cell>
          <cell r="I37">
            <v>0</v>
          </cell>
          <cell r="J37">
            <v>8721</v>
          </cell>
          <cell r="K37">
            <v>1729030.395</v>
          </cell>
          <cell r="L37">
            <v>0</v>
          </cell>
          <cell r="M37">
            <v>0</v>
          </cell>
          <cell r="N37">
            <v>0</v>
          </cell>
          <cell r="O37">
            <v>0</v>
          </cell>
          <cell r="P37">
            <v>4311</v>
          </cell>
          <cell r="Q37">
            <v>864432.6</v>
          </cell>
        </row>
        <row r="38">
          <cell r="F38">
            <v>441</v>
          </cell>
          <cell r="G38">
            <v>37523.978000000003</v>
          </cell>
          <cell r="H38">
            <v>0</v>
          </cell>
          <cell r="I38">
            <v>0</v>
          </cell>
          <cell r="J38">
            <v>444</v>
          </cell>
          <cell r="K38">
            <v>34496.050999999999</v>
          </cell>
          <cell r="L38">
            <v>1</v>
          </cell>
          <cell r="M38">
            <v>50</v>
          </cell>
          <cell r="N38">
            <v>0</v>
          </cell>
          <cell r="O38">
            <v>0</v>
          </cell>
          <cell r="P38">
            <v>12</v>
          </cell>
          <cell r="Q38">
            <v>7521.05</v>
          </cell>
        </row>
        <row r="39">
          <cell r="F39">
            <v>586</v>
          </cell>
          <cell r="G39">
            <v>199441.61900000001</v>
          </cell>
          <cell r="H39">
            <v>787</v>
          </cell>
          <cell r="I39">
            <v>11642.751</v>
          </cell>
          <cell r="J39">
            <v>859</v>
          </cell>
          <cell r="K39">
            <v>399741.27100000001</v>
          </cell>
          <cell r="L39">
            <v>2</v>
          </cell>
          <cell r="M39">
            <v>596.87699999999995</v>
          </cell>
          <cell r="N39">
            <v>4</v>
          </cell>
          <cell r="O39">
            <v>1504.9269999999999</v>
          </cell>
          <cell r="P39">
            <v>2205</v>
          </cell>
          <cell r="Q39">
            <v>641222.06400000001</v>
          </cell>
        </row>
        <row r="40">
          <cell r="F40">
            <v>98</v>
          </cell>
          <cell r="G40">
            <v>103458.29700000001</v>
          </cell>
          <cell r="H40">
            <v>0</v>
          </cell>
          <cell r="I40">
            <v>0</v>
          </cell>
          <cell r="J40">
            <v>54</v>
          </cell>
          <cell r="K40">
            <v>12802.5</v>
          </cell>
          <cell r="L40">
            <v>0</v>
          </cell>
          <cell r="M40">
            <v>0</v>
          </cell>
          <cell r="N40">
            <v>0</v>
          </cell>
          <cell r="O40">
            <v>0</v>
          </cell>
          <cell r="P40">
            <v>454</v>
          </cell>
          <cell r="Q40">
            <v>220979.12700000001</v>
          </cell>
        </row>
        <row r="41">
          <cell r="F41">
            <v>42</v>
          </cell>
          <cell r="G41">
            <v>33857.694000000003</v>
          </cell>
          <cell r="H41">
            <v>0</v>
          </cell>
          <cell r="I41">
            <v>0</v>
          </cell>
          <cell r="J41">
            <v>46</v>
          </cell>
          <cell r="K41">
            <v>42721.321000000004</v>
          </cell>
          <cell r="L41">
            <v>0</v>
          </cell>
          <cell r="M41">
            <v>0</v>
          </cell>
          <cell r="N41">
            <v>0</v>
          </cell>
          <cell r="O41">
            <v>0</v>
          </cell>
          <cell r="P41">
            <v>64</v>
          </cell>
          <cell r="Q41">
            <v>58747.459000000003</v>
          </cell>
        </row>
        <row r="42">
          <cell r="F42">
            <v>516</v>
          </cell>
          <cell r="G42">
            <v>167184.25599999999</v>
          </cell>
          <cell r="H42">
            <v>0</v>
          </cell>
          <cell r="I42">
            <v>0</v>
          </cell>
          <cell r="J42">
            <v>516</v>
          </cell>
          <cell r="K42">
            <v>169341.53899999999</v>
          </cell>
          <cell r="L42">
            <v>0</v>
          </cell>
          <cell r="M42">
            <v>0</v>
          </cell>
          <cell r="N42">
            <v>0</v>
          </cell>
          <cell r="O42">
            <v>0</v>
          </cell>
          <cell r="P42">
            <v>2</v>
          </cell>
          <cell r="Q42">
            <v>3100</v>
          </cell>
        </row>
        <row r="43">
          <cell r="F43">
            <v>19</v>
          </cell>
          <cell r="G43">
            <v>28834.305</v>
          </cell>
          <cell r="H43">
            <v>0</v>
          </cell>
          <cell r="I43">
            <v>0</v>
          </cell>
          <cell r="J43">
            <v>8</v>
          </cell>
          <cell r="K43">
            <v>11901.277</v>
          </cell>
          <cell r="L43">
            <v>0</v>
          </cell>
          <cell r="M43">
            <v>0</v>
          </cell>
          <cell r="N43">
            <v>0</v>
          </cell>
          <cell r="O43">
            <v>0</v>
          </cell>
          <cell r="P43">
            <v>493</v>
          </cell>
          <cell r="Q43">
            <v>1077631.513</v>
          </cell>
        </row>
        <row r="44">
          <cell r="F44">
            <v>6901</v>
          </cell>
          <cell r="G44">
            <v>738275.29500000004</v>
          </cell>
          <cell r="H44">
            <v>0</v>
          </cell>
          <cell r="I44">
            <v>0</v>
          </cell>
          <cell r="J44">
            <v>6714</v>
          </cell>
          <cell r="K44">
            <v>709062.65</v>
          </cell>
          <cell r="L44">
            <v>0</v>
          </cell>
          <cell r="M44">
            <v>0</v>
          </cell>
          <cell r="N44">
            <v>0</v>
          </cell>
          <cell r="O44">
            <v>0</v>
          </cell>
          <cell r="P44">
            <v>2706</v>
          </cell>
          <cell r="Q44">
            <v>680875.22699999996</v>
          </cell>
        </row>
        <row r="45">
          <cell r="F45">
            <v>4175</v>
          </cell>
          <cell r="G45">
            <v>940556.96799999999</v>
          </cell>
          <cell r="H45">
            <v>29</v>
          </cell>
          <cell r="I45">
            <v>-9415.4940000000006</v>
          </cell>
          <cell r="J45">
            <v>4169</v>
          </cell>
          <cell r="K45">
            <v>942330.97499999998</v>
          </cell>
          <cell r="L45">
            <v>8</v>
          </cell>
          <cell r="M45">
            <v>5414.7759999999998</v>
          </cell>
          <cell r="N45">
            <v>9</v>
          </cell>
          <cell r="O45">
            <v>732.19399999999996</v>
          </cell>
          <cell r="P45">
            <v>2835</v>
          </cell>
          <cell r="Q45">
            <v>896522.51500000001</v>
          </cell>
        </row>
        <row r="46">
          <cell r="F46">
            <v>744</v>
          </cell>
          <cell r="G46">
            <v>73324.737999999998</v>
          </cell>
          <cell r="H46">
            <v>0</v>
          </cell>
          <cell r="I46">
            <v>0</v>
          </cell>
          <cell r="J46">
            <v>779</v>
          </cell>
          <cell r="K46">
            <v>162618.03</v>
          </cell>
          <cell r="L46">
            <v>0</v>
          </cell>
          <cell r="M46">
            <v>0</v>
          </cell>
          <cell r="N46">
            <v>2</v>
          </cell>
          <cell r="O46">
            <v>1131.7260000000001</v>
          </cell>
          <cell r="P46">
            <v>369</v>
          </cell>
          <cell r="Q46">
            <v>108609.54300000001</v>
          </cell>
        </row>
        <row r="47">
          <cell r="F47">
            <v>4</v>
          </cell>
          <cell r="G47">
            <v>2629.9</v>
          </cell>
          <cell r="H47">
            <v>0</v>
          </cell>
          <cell r="I47">
            <v>0</v>
          </cell>
          <cell r="J47">
            <v>12</v>
          </cell>
          <cell r="K47">
            <v>8807.8160000000007</v>
          </cell>
          <cell r="L47">
            <v>0</v>
          </cell>
          <cell r="M47">
            <v>0</v>
          </cell>
          <cell r="N47">
            <v>0</v>
          </cell>
          <cell r="O47">
            <v>0</v>
          </cell>
          <cell r="P47">
            <v>43</v>
          </cell>
          <cell r="Q47">
            <v>53364.813999999998</v>
          </cell>
        </row>
        <row r="48">
          <cell r="F48">
            <v>354</v>
          </cell>
          <cell r="G48">
            <v>180192.93900000001</v>
          </cell>
          <cell r="H48">
            <v>0</v>
          </cell>
          <cell r="I48">
            <v>0</v>
          </cell>
          <cell r="J48">
            <v>238</v>
          </cell>
          <cell r="K48">
            <v>117225.61500000001</v>
          </cell>
          <cell r="L48">
            <v>0</v>
          </cell>
          <cell r="M48">
            <v>0</v>
          </cell>
          <cell r="N48">
            <v>0</v>
          </cell>
          <cell r="O48">
            <v>0</v>
          </cell>
          <cell r="P48">
            <v>754</v>
          </cell>
          <cell r="Q48">
            <v>325695.772</v>
          </cell>
        </row>
        <row r="49">
          <cell r="F49">
            <v>558</v>
          </cell>
          <cell r="G49">
            <v>244817.359</v>
          </cell>
          <cell r="H49">
            <v>0</v>
          </cell>
          <cell r="I49">
            <v>0</v>
          </cell>
          <cell r="J49">
            <v>455</v>
          </cell>
          <cell r="K49">
            <v>163586.55600000001</v>
          </cell>
          <cell r="L49">
            <v>0</v>
          </cell>
          <cell r="M49">
            <v>0</v>
          </cell>
          <cell r="N49">
            <v>0</v>
          </cell>
          <cell r="O49">
            <v>0</v>
          </cell>
          <cell r="P49">
            <v>4182</v>
          </cell>
          <cell r="Q49">
            <v>455444.42700000003</v>
          </cell>
        </row>
        <row r="50">
          <cell r="F50">
            <v>2693</v>
          </cell>
          <cell r="G50">
            <v>169667.11199999999</v>
          </cell>
          <cell r="H50">
            <v>2</v>
          </cell>
          <cell r="I50">
            <v>70.414000000000001</v>
          </cell>
          <cell r="J50">
            <v>2578</v>
          </cell>
          <cell r="K50">
            <v>160553.13200000001</v>
          </cell>
          <cell r="L50">
            <v>0</v>
          </cell>
          <cell r="M50">
            <v>0</v>
          </cell>
          <cell r="N50">
            <v>0</v>
          </cell>
          <cell r="O50">
            <v>0</v>
          </cell>
          <cell r="P50">
            <v>1615</v>
          </cell>
          <cell r="Q50">
            <v>313821.81900000002</v>
          </cell>
        </row>
        <row r="51">
          <cell r="F51">
            <v>59</v>
          </cell>
          <cell r="G51">
            <v>12981.101000000001</v>
          </cell>
          <cell r="H51">
            <v>0</v>
          </cell>
          <cell r="I51">
            <v>0</v>
          </cell>
          <cell r="J51">
            <v>42</v>
          </cell>
          <cell r="K51">
            <v>24424.894</v>
          </cell>
          <cell r="L51">
            <v>5</v>
          </cell>
          <cell r="M51">
            <v>242.298</v>
          </cell>
          <cell r="N51">
            <v>8</v>
          </cell>
          <cell r="O51">
            <v>3984.192</v>
          </cell>
          <cell r="P51">
            <v>602</v>
          </cell>
          <cell r="Q51">
            <v>240061.58199999999</v>
          </cell>
        </row>
        <row r="52">
          <cell r="F52">
            <v>766</v>
          </cell>
          <cell r="G52">
            <v>255165.641</v>
          </cell>
          <cell r="H52">
            <v>0</v>
          </cell>
          <cell r="I52">
            <v>0</v>
          </cell>
          <cell r="J52">
            <v>747</v>
          </cell>
          <cell r="K52">
            <v>277285.55699999997</v>
          </cell>
          <cell r="L52">
            <v>0</v>
          </cell>
          <cell r="M52">
            <v>0</v>
          </cell>
          <cell r="N52">
            <v>3</v>
          </cell>
          <cell r="O52">
            <v>1835.6869999999999</v>
          </cell>
          <cell r="P52">
            <v>1401</v>
          </cell>
          <cell r="Q52">
            <v>351196.94699999999</v>
          </cell>
        </row>
        <row r="53">
          <cell r="F53">
            <v>671</v>
          </cell>
          <cell r="G53">
            <v>226491.56700000001</v>
          </cell>
          <cell r="H53">
            <v>0</v>
          </cell>
          <cell r="I53">
            <v>0</v>
          </cell>
          <cell r="J53">
            <v>693</v>
          </cell>
          <cell r="K53">
            <v>213317.193</v>
          </cell>
          <cell r="L53">
            <v>0</v>
          </cell>
          <cell r="M53">
            <v>0</v>
          </cell>
          <cell r="N53">
            <v>0</v>
          </cell>
          <cell r="O53">
            <v>0</v>
          </cell>
          <cell r="P53">
            <v>286</v>
          </cell>
          <cell r="Q53">
            <v>434916.103</v>
          </cell>
        </row>
        <row r="54">
          <cell r="F54">
            <v>1061</v>
          </cell>
          <cell r="G54">
            <v>146579.951</v>
          </cell>
          <cell r="H54">
            <v>0</v>
          </cell>
          <cell r="I54">
            <v>0</v>
          </cell>
          <cell r="J54">
            <v>2005</v>
          </cell>
          <cell r="K54">
            <v>206283.209</v>
          </cell>
          <cell r="L54">
            <v>0</v>
          </cell>
          <cell r="M54">
            <v>0</v>
          </cell>
          <cell r="N54">
            <v>0</v>
          </cell>
          <cell r="O54">
            <v>0</v>
          </cell>
          <cell r="P54">
            <v>8462</v>
          </cell>
          <cell r="Q54">
            <v>1079373.716</v>
          </cell>
        </row>
        <row r="55">
          <cell r="F55">
            <v>949</v>
          </cell>
          <cell r="G55">
            <v>60097.427000000003</v>
          </cell>
          <cell r="H55">
            <v>0</v>
          </cell>
          <cell r="I55">
            <v>0</v>
          </cell>
          <cell r="J55">
            <v>975</v>
          </cell>
          <cell r="K55">
            <v>59849.582000000002</v>
          </cell>
          <cell r="L55">
            <v>0</v>
          </cell>
          <cell r="M55">
            <v>0</v>
          </cell>
          <cell r="N55">
            <v>0</v>
          </cell>
          <cell r="O55">
            <v>0</v>
          </cell>
          <cell r="P55">
            <v>237</v>
          </cell>
          <cell r="Q55">
            <v>12408.621999999999</v>
          </cell>
        </row>
        <row r="56">
          <cell r="F56">
            <v>1409</v>
          </cell>
          <cell r="G56">
            <v>216811.53700000001</v>
          </cell>
          <cell r="H56">
            <v>0</v>
          </cell>
          <cell r="I56">
            <v>0</v>
          </cell>
          <cell r="J56">
            <v>1461</v>
          </cell>
          <cell r="K56">
            <v>222352.69899999999</v>
          </cell>
          <cell r="L56">
            <v>3</v>
          </cell>
          <cell r="M56">
            <v>194.11500000000001</v>
          </cell>
          <cell r="N56">
            <v>41</v>
          </cell>
          <cell r="O56">
            <v>198956.68400000001</v>
          </cell>
          <cell r="P56">
            <v>2339</v>
          </cell>
          <cell r="Q56">
            <v>569533.73699999996</v>
          </cell>
        </row>
        <row r="57">
          <cell r="F57">
            <v>0</v>
          </cell>
          <cell r="G57">
            <v>0</v>
          </cell>
          <cell r="H57">
            <v>0</v>
          </cell>
          <cell r="I57">
            <v>0</v>
          </cell>
          <cell r="J57">
            <v>0</v>
          </cell>
          <cell r="K57">
            <v>0</v>
          </cell>
          <cell r="L57">
            <v>0</v>
          </cell>
          <cell r="M57">
            <v>0</v>
          </cell>
          <cell r="N57">
            <v>0</v>
          </cell>
          <cell r="O57">
            <v>0</v>
          </cell>
          <cell r="P57">
            <v>0</v>
          </cell>
          <cell r="Q57">
            <v>0</v>
          </cell>
        </row>
        <row r="58">
          <cell r="F58">
            <v>397</v>
          </cell>
          <cell r="G58">
            <v>38490.03</v>
          </cell>
          <cell r="H58">
            <v>2</v>
          </cell>
          <cell r="I58">
            <v>-7914.16</v>
          </cell>
          <cell r="J58">
            <v>397</v>
          </cell>
          <cell r="K58">
            <v>42309.349000000002</v>
          </cell>
          <cell r="L58">
            <v>0</v>
          </cell>
          <cell r="M58">
            <v>0</v>
          </cell>
          <cell r="N58">
            <v>0</v>
          </cell>
          <cell r="O58">
            <v>0</v>
          </cell>
          <cell r="P58">
            <v>98</v>
          </cell>
          <cell r="Q58">
            <v>273672.402</v>
          </cell>
        </row>
        <row r="59">
          <cell r="F59">
            <v>29</v>
          </cell>
          <cell r="G59">
            <v>6234.5519999999997</v>
          </cell>
          <cell r="H59">
            <v>0</v>
          </cell>
          <cell r="I59">
            <v>0</v>
          </cell>
          <cell r="J59">
            <v>32</v>
          </cell>
          <cell r="K59">
            <v>5554.4549999999999</v>
          </cell>
          <cell r="L59">
            <v>0</v>
          </cell>
          <cell r="M59">
            <v>0</v>
          </cell>
          <cell r="N59">
            <v>0</v>
          </cell>
          <cell r="O59">
            <v>0</v>
          </cell>
          <cell r="P59">
            <v>36</v>
          </cell>
          <cell r="Q59">
            <v>153567.046</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sheetData sheetId="3"/>
      <sheetData sheetId="4"/>
      <sheetData sheetId="5">
        <row r="85">
          <cell r="D85">
            <v>2468</v>
          </cell>
          <cell r="F85">
            <v>494</v>
          </cell>
          <cell r="H85">
            <v>1321</v>
          </cell>
          <cell r="J85">
            <v>883</v>
          </cell>
          <cell r="L85">
            <v>13</v>
          </cell>
          <cell r="N85">
            <v>0</v>
          </cell>
        </row>
      </sheetData>
      <sheetData sheetId="6"/>
      <sheetData sheetId="7"/>
      <sheetData sheetId="8"/>
      <sheetData sheetId="9"/>
      <sheetData sheetId="10"/>
      <sheetData sheetId="11">
        <row r="60">
          <cell r="D60">
            <v>30039</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zoomScale="82" zoomScaleNormal="82" workbookViewId="0">
      <selection activeCell="G15" sqref="G15"/>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36</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117</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2022</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37</v>
      </c>
      <c r="F18" s="20" t="s">
        <v>118</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V0x6616uF56Y4JkaVdRxupL1u6kZX0XkY429B/rsXRbfrQNxmZdLERG0F4lCC8Eof4ilkniiAXV3f4Wr3sMStA==" saltValue="uxu2VPbeFrm6jY56Jf49Tg==" spinCount="100000" sheet="1" objects="1" scenarios="1"/>
  <pageMargins left="0.7" right="0.7" top="0.75" bottom="0.75" header="0.3" footer="0.3"/>
  <pageSetup scale="80"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2:Q30"/>
  <sheetViews>
    <sheetView zoomScale="68" workbookViewId="0">
      <selection activeCell="J25" sqref="J25"/>
    </sheetView>
  </sheetViews>
  <sheetFormatPr defaultRowHeight="14.5" x14ac:dyDescent="0.35"/>
  <cols>
    <col min="3" max="3" width="8.90625" bestFit="1" customWidth="1"/>
    <col min="4" max="4" width="44.7265625" bestFit="1" customWidth="1"/>
    <col min="5" max="5" width="9.81640625" bestFit="1" customWidth="1"/>
    <col min="6" max="6" width="15.7265625" bestFit="1" customWidth="1"/>
    <col min="7" max="7" width="9.81640625" bestFit="1" customWidth="1"/>
    <col min="8" max="8" width="15.6328125" bestFit="1" customWidth="1"/>
    <col min="9" max="9" width="9.81640625" bestFit="1" customWidth="1"/>
    <col min="10" max="10" width="15.6328125" bestFit="1" customWidth="1"/>
    <col min="11" max="11" width="9.81640625" customWidth="1"/>
    <col min="12" max="12" width="17.1796875" bestFit="1" customWidth="1"/>
    <col min="13" max="13" width="9.81640625" bestFit="1" customWidth="1"/>
    <col min="14" max="14" width="17.1796875" bestFit="1" customWidth="1"/>
  </cols>
  <sheetData>
    <row r="2" spans="3:17" ht="15" thickBot="1" x14ac:dyDescent="0.4"/>
    <row r="3" spans="3:17" ht="16" thickBot="1" x14ac:dyDescent="0.4">
      <c r="C3" s="154" t="s">
        <v>92</v>
      </c>
      <c r="D3" s="155"/>
      <c r="E3" s="155"/>
      <c r="F3" s="155"/>
      <c r="G3" s="155"/>
      <c r="H3" s="155"/>
      <c r="I3" s="155"/>
      <c r="J3" s="155"/>
      <c r="K3" s="155"/>
      <c r="L3" s="156"/>
      <c r="M3" s="108"/>
      <c r="N3" s="108"/>
    </row>
    <row r="4" spans="3:17" ht="15.5" x14ac:dyDescent="0.35">
      <c r="C4" s="180" t="s">
        <v>89</v>
      </c>
      <c r="D4" s="176" t="s">
        <v>8</v>
      </c>
      <c r="E4" s="174" t="s">
        <v>94</v>
      </c>
      <c r="F4" s="174"/>
      <c r="G4" s="174" t="s">
        <v>95</v>
      </c>
      <c r="H4" s="174"/>
      <c r="I4" s="174" t="s">
        <v>96</v>
      </c>
      <c r="J4" s="174"/>
      <c r="K4" s="174" t="s">
        <v>93</v>
      </c>
      <c r="L4" s="179"/>
    </row>
    <row r="5" spans="3:17" ht="15.5" x14ac:dyDescent="0.35">
      <c r="C5" s="181"/>
      <c r="D5" s="177"/>
      <c r="E5" s="95" t="s">
        <v>85</v>
      </c>
      <c r="F5" s="95" t="s">
        <v>86</v>
      </c>
      <c r="G5" s="95" t="s">
        <v>85</v>
      </c>
      <c r="H5" s="95" t="s">
        <v>86</v>
      </c>
      <c r="I5" s="95" t="s">
        <v>85</v>
      </c>
      <c r="J5" s="95" t="s">
        <v>86</v>
      </c>
      <c r="K5" s="95" t="s">
        <v>85</v>
      </c>
      <c r="L5" s="127" t="s">
        <v>86</v>
      </c>
      <c r="Q5" t="s">
        <v>84</v>
      </c>
    </row>
    <row r="6" spans="3:17" ht="16" thickBot="1" x14ac:dyDescent="0.4">
      <c r="C6" s="182"/>
      <c r="D6" s="178"/>
      <c r="E6" s="91"/>
      <c r="F6" s="91" t="s">
        <v>90</v>
      </c>
      <c r="G6" s="91"/>
      <c r="H6" s="91" t="s">
        <v>90</v>
      </c>
      <c r="I6" s="91"/>
      <c r="J6" s="91" t="s">
        <v>90</v>
      </c>
      <c r="K6" s="91"/>
      <c r="L6" s="128" t="s">
        <v>90</v>
      </c>
    </row>
    <row r="7" spans="3:17" ht="15.5" x14ac:dyDescent="0.35">
      <c r="C7" s="89">
        <v>1</v>
      </c>
      <c r="D7" s="90" t="s">
        <v>77</v>
      </c>
      <c r="E7" s="87">
        <v>6</v>
      </c>
      <c r="F7" s="87">
        <v>534210</v>
      </c>
      <c r="G7" s="87">
        <v>2</v>
      </c>
      <c r="H7" s="87">
        <v>100000</v>
      </c>
      <c r="I7" s="87">
        <v>1</v>
      </c>
      <c r="J7" s="87">
        <v>150000</v>
      </c>
      <c r="K7" s="87">
        <f t="shared" ref="K7:K29" si="0">I7+G7+E7</f>
        <v>9</v>
      </c>
      <c r="L7" s="87">
        <f t="shared" ref="L7:L29" si="1">J7+H7+F7</f>
        <v>784210</v>
      </c>
    </row>
    <row r="8" spans="3:17" ht="15.5" x14ac:dyDescent="0.35">
      <c r="C8" s="84">
        <v>2</v>
      </c>
      <c r="D8" s="82" t="s">
        <v>75</v>
      </c>
      <c r="E8" s="75">
        <v>0</v>
      </c>
      <c r="F8" s="75">
        <v>0</v>
      </c>
      <c r="G8" s="75">
        <v>0</v>
      </c>
      <c r="H8" s="75">
        <v>0</v>
      </c>
      <c r="I8" s="75">
        <v>0</v>
      </c>
      <c r="J8" s="75">
        <v>0</v>
      </c>
      <c r="K8" s="75">
        <f t="shared" si="0"/>
        <v>0</v>
      </c>
      <c r="L8" s="75">
        <f t="shared" si="1"/>
        <v>0</v>
      </c>
      <c r="N8" t="s">
        <v>84</v>
      </c>
    </row>
    <row r="9" spans="3:17" ht="15.5" x14ac:dyDescent="0.35">
      <c r="C9" s="84">
        <v>3</v>
      </c>
      <c r="D9" s="82" t="s">
        <v>76</v>
      </c>
      <c r="E9" s="75">
        <v>1</v>
      </c>
      <c r="F9" s="75">
        <v>12000000</v>
      </c>
      <c r="G9" s="75">
        <v>0</v>
      </c>
      <c r="H9" s="75">
        <v>0</v>
      </c>
      <c r="I9" s="75">
        <v>7</v>
      </c>
      <c r="J9" s="75">
        <v>4365158.08</v>
      </c>
      <c r="K9" s="75">
        <f t="shared" si="0"/>
        <v>8</v>
      </c>
      <c r="L9" s="75">
        <f t="shared" si="1"/>
        <v>16365158.08</v>
      </c>
    </row>
    <row r="10" spans="3:17" ht="15.5" x14ac:dyDescent="0.35">
      <c r="C10" s="84">
        <v>4</v>
      </c>
      <c r="D10" s="82" t="s">
        <v>17</v>
      </c>
      <c r="E10" s="75">
        <v>0</v>
      </c>
      <c r="F10" s="75">
        <v>0</v>
      </c>
      <c r="G10" s="75">
        <v>3</v>
      </c>
      <c r="H10" s="75">
        <v>120000</v>
      </c>
      <c r="I10" s="75">
        <v>0</v>
      </c>
      <c r="J10" s="75">
        <v>0</v>
      </c>
      <c r="K10" s="75">
        <f t="shared" si="0"/>
        <v>3</v>
      </c>
      <c r="L10" s="75">
        <f t="shared" si="1"/>
        <v>120000</v>
      </c>
    </row>
    <row r="11" spans="3:17" ht="15.5" x14ac:dyDescent="0.35">
      <c r="C11" s="84">
        <v>5</v>
      </c>
      <c r="D11" s="82" t="s">
        <v>18</v>
      </c>
      <c r="E11" s="75">
        <v>83</v>
      </c>
      <c r="F11" s="75">
        <v>12034761</v>
      </c>
      <c r="G11" s="75">
        <v>90</v>
      </c>
      <c r="H11" s="75">
        <v>19321804</v>
      </c>
      <c r="I11" s="75">
        <v>0</v>
      </c>
      <c r="J11" s="75">
        <v>0</v>
      </c>
      <c r="K11" s="75">
        <f t="shared" si="0"/>
        <v>173</v>
      </c>
      <c r="L11" s="75">
        <f t="shared" si="1"/>
        <v>31356565</v>
      </c>
    </row>
    <row r="12" spans="3:17" ht="15.5" x14ac:dyDescent="0.35">
      <c r="C12" s="84">
        <v>6</v>
      </c>
      <c r="D12" s="82" t="s">
        <v>19</v>
      </c>
      <c r="E12" s="75">
        <v>0</v>
      </c>
      <c r="F12" s="75">
        <v>0</v>
      </c>
      <c r="G12" s="75">
        <v>60</v>
      </c>
      <c r="H12" s="75">
        <v>3700000</v>
      </c>
      <c r="I12" s="75">
        <v>0</v>
      </c>
      <c r="J12" s="75">
        <v>0</v>
      </c>
      <c r="K12" s="75">
        <f t="shared" si="0"/>
        <v>60</v>
      </c>
      <c r="L12" s="75">
        <f t="shared" si="1"/>
        <v>3700000</v>
      </c>
    </row>
    <row r="13" spans="3:17" ht="15.5" x14ac:dyDescent="0.35">
      <c r="C13" s="84">
        <v>7</v>
      </c>
      <c r="D13" s="82" t="s">
        <v>20</v>
      </c>
      <c r="E13" s="75">
        <v>0</v>
      </c>
      <c r="F13" s="75">
        <v>0</v>
      </c>
      <c r="G13" s="75">
        <v>0</v>
      </c>
      <c r="H13" s="75">
        <v>0</v>
      </c>
      <c r="I13" s="75">
        <v>0</v>
      </c>
      <c r="J13" s="75">
        <v>0</v>
      </c>
      <c r="K13" s="75">
        <f t="shared" si="0"/>
        <v>0</v>
      </c>
      <c r="L13" s="75">
        <f t="shared" si="1"/>
        <v>0</v>
      </c>
      <c r="P13" t="s">
        <v>84</v>
      </c>
    </row>
    <row r="14" spans="3:17" ht="15.5" x14ac:dyDescent="0.35">
      <c r="C14" s="84">
        <v>8</v>
      </c>
      <c r="D14" s="82" t="s">
        <v>21</v>
      </c>
      <c r="E14" s="75">
        <v>0</v>
      </c>
      <c r="F14" s="75">
        <v>0</v>
      </c>
      <c r="G14" s="75">
        <v>0</v>
      </c>
      <c r="H14" s="75">
        <v>0</v>
      </c>
      <c r="I14" s="75">
        <v>0</v>
      </c>
      <c r="J14" s="75">
        <v>0</v>
      </c>
      <c r="K14" s="75">
        <f t="shared" si="0"/>
        <v>0</v>
      </c>
      <c r="L14" s="75">
        <f t="shared" si="1"/>
        <v>0</v>
      </c>
    </row>
    <row r="15" spans="3:17" ht="15.5" x14ac:dyDescent="0.35">
      <c r="C15" s="84">
        <v>9</v>
      </c>
      <c r="D15" s="82" t="s">
        <v>22</v>
      </c>
      <c r="E15" s="75">
        <v>0</v>
      </c>
      <c r="F15" s="75">
        <v>0</v>
      </c>
      <c r="G15" s="75">
        <v>0</v>
      </c>
      <c r="H15" s="75">
        <v>0</v>
      </c>
      <c r="I15" s="75">
        <v>0</v>
      </c>
      <c r="J15" s="75">
        <v>0</v>
      </c>
      <c r="K15" s="75">
        <f t="shared" si="0"/>
        <v>0</v>
      </c>
      <c r="L15" s="75">
        <f t="shared" si="1"/>
        <v>0</v>
      </c>
    </row>
    <row r="16" spans="3:17" ht="15.5" x14ac:dyDescent="0.35">
      <c r="C16" s="84">
        <v>10</v>
      </c>
      <c r="D16" s="82" t="s">
        <v>23</v>
      </c>
      <c r="E16" s="75">
        <v>0</v>
      </c>
      <c r="F16" s="75">
        <v>0</v>
      </c>
      <c r="G16" s="75">
        <v>0</v>
      </c>
      <c r="H16" s="75">
        <v>0</v>
      </c>
      <c r="I16" s="75">
        <v>0</v>
      </c>
      <c r="J16" s="75">
        <v>0</v>
      </c>
      <c r="K16" s="75">
        <f t="shared" si="0"/>
        <v>0</v>
      </c>
      <c r="L16" s="75">
        <f t="shared" si="1"/>
        <v>0</v>
      </c>
    </row>
    <row r="17" spans="3:12" ht="15.5" x14ac:dyDescent="0.35">
      <c r="C17" s="84">
        <v>11</v>
      </c>
      <c r="D17" s="82" t="s">
        <v>14</v>
      </c>
      <c r="E17" s="75">
        <v>0</v>
      </c>
      <c r="F17" s="75">
        <v>0</v>
      </c>
      <c r="G17" s="75">
        <v>0</v>
      </c>
      <c r="H17" s="75">
        <v>0</v>
      </c>
      <c r="I17" s="75">
        <v>1</v>
      </c>
      <c r="J17" s="75">
        <v>1675655</v>
      </c>
      <c r="K17" s="75">
        <f t="shared" si="0"/>
        <v>1</v>
      </c>
      <c r="L17" s="75">
        <f t="shared" si="1"/>
        <v>1675655</v>
      </c>
    </row>
    <row r="18" spans="3:12" ht="15.5" x14ac:dyDescent="0.35">
      <c r="C18" s="84">
        <v>12</v>
      </c>
      <c r="D18" s="82" t="s">
        <v>24</v>
      </c>
      <c r="E18" s="75">
        <v>0</v>
      </c>
      <c r="F18" s="75">
        <v>0</v>
      </c>
      <c r="G18" s="75">
        <v>0</v>
      </c>
      <c r="H18" s="75">
        <v>0</v>
      </c>
      <c r="I18" s="75">
        <v>0</v>
      </c>
      <c r="J18" s="75">
        <v>0</v>
      </c>
      <c r="K18" s="75">
        <f t="shared" si="0"/>
        <v>0</v>
      </c>
      <c r="L18" s="75">
        <f t="shared" si="1"/>
        <v>0</v>
      </c>
    </row>
    <row r="19" spans="3:12" ht="15.5" x14ac:dyDescent="0.35">
      <c r="C19" s="84">
        <v>13</v>
      </c>
      <c r="D19" s="82" t="s">
        <v>74</v>
      </c>
      <c r="E19" s="75">
        <v>28</v>
      </c>
      <c r="F19" s="75">
        <v>3250746</v>
      </c>
      <c r="G19" s="75">
        <v>0</v>
      </c>
      <c r="H19" s="75">
        <v>0</v>
      </c>
      <c r="I19" s="75">
        <v>0</v>
      </c>
      <c r="J19" s="75">
        <v>0</v>
      </c>
      <c r="K19" s="75">
        <f t="shared" si="0"/>
        <v>28</v>
      </c>
      <c r="L19" s="75">
        <f t="shared" si="1"/>
        <v>3250746</v>
      </c>
    </row>
    <row r="20" spans="3:12" ht="15.5" x14ac:dyDescent="0.35">
      <c r="C20" s="84">
        <v>14</v>
      </c>
      <c r="D20" s="82" t="s">
        <v>25</v>
      </c>
      <c r="E20" s="75">
        <v>7</v>
      </c>
      <c r="F20" s="75">
        <v>331193.36</v>
      </c>
      <c r="G20" s="75">
        <v>3</v>
      </c>
      <c r="H20" s="75">
        <v>311679</v>
      </c>
      <c r="I20" s="75">
        <v>6</v>
      </c>
      <c r="J20" s="75">
        <v>1288721</v>
      </c>
      <c r="K20" s="75">
        <f t="shared" si="0"/>
        <v>16</v>
      </c>
      <c r="L20" s="75">
        <f t="shared" si="1"/>
        <v>1931593.3599999999</v>
      </c>
    </row>
    <row r="21" spans="3:12" ht="15.5" x14ac:dyDescent="0.35">
      <c r="C21" s="84">
        <v>15</v>
      </c>
      <c r="D21" s="82" t="s">
        <v>26</v>
      </c>
      <c r="E21" s="75">
        <v>3</v>
      </c>
      <c r="F21" s="75">
        <v>272000</v>
      </c>
      <c r="G21" s="75">
        <v>1</v>
      </c>
      <c r="H21" s="75">
        <v>237643</v>
      </c>
      <c r="I21" s="75">
        <v>1</v>
      </c>
      <c r="J21" s="75">
        <v>88000</v>
      </c>
      <c r="K21" s="75">
        <f t="shared" si="0"/>
        <v>5</v>
      </c>
      <c r="L21" s="75">
        <f t="shared" si="1"/>
        <v>597643</v>
      </c>
    </row>
    <row r="22" spans="3:12" ht="15.5" x14ac:dyDescent="0.35">
      <c r="C22" s="84">
        <v>16</v>
      </c>
      <c r="D22" s="82" t="s">
        <v>27</v>
      </c>
      <c r="E22" s="75">
        <v>0</v>
      </c>
      <c r="F22" s="75">
        <v>0</v>
      </c>
      <c r="G22" s="75">
        <v>10</v>
      </c>
      <c r="H22" s="75">
        <v>200000</v>
      </c>
      <c r="I22" s="75">
        <v>18</v>
      </c>
      <c r="J22" s="75">
        <v>5688171</v>
      </c>
      <c r="K22" s="75">
        <f t="shared" si="0"/>
        <v>28</v>
      </c>
      <c r="L22" s="75">
        <f t="shared" si="1"/>
        <v>5888171</v>
      </c>
    </row>
    <row r="23" spans="3:12" ht="15.5" x14ac:dyDescent="0.35">
      <c r="C23" s="84">
        <v>17</v>
      </c>
      <c r="D23" s="82" t="s">
        <v>28</v>
      </c>
      <c r="E23" s="75">
        <v>0</v>
      </c>
      <c r="F23" s="75">
        <v>0</v>
      </c>
      <c r="G23" s="75">
        <v>0</v>
      </c>
      <c r="H23" s="75">
        <v>0</v>
      </c>
      <c r="I23" s="75">
        <v>0</v>
      </c>
      <c r="J23" s="75">
        <v>0</v>
      </c>
      <c r="K23" s="75">
        <f t="shared" si="0"/>
        <v>0</v>
      </c>
      <c r="L23" s="75">
        <f t="shared" si="1"/>
        <v>0</v>
      </c>
    </row>
    <row r="24" spans="3:12" ht="15.5" x14ac:dyDescent="0.35">
      <c r="C24" s="84">
        <v>18</v>
      </c>
      <c r="D24" s="82" t="s">
        <v>29</v>
      </c>
      <c r="E24" s="75">
        <v>6</v>
      </c>
      <c r="F24" s="75">
        <v>141200</v>
      </c>
      <c r="G24" s="75">
        <v>2</v>
      </c>
      <c r="H24" s="75">
        <v>33000</v>
      </c>
      <c r="I24" s="75">
        <v>0</v>
      </c>
      <c r="J24" s="75">
        <v>0</v>
      </c>
      <c r="K24" s="75">
        <f t="shared" si="0"/>
        <v>8</v>
      </c>
      <c r="L24" s="75">
        <f t="shared" si="1"/>
        <v>174200</v>
      </c>
    </row>
    <row r="25" spans="3:12" ht="15.5" x14ac:dyDescent="0.35">
      <c r="C25" s="84">
        <v>19</v>
      </c>
      <c r="D25" s="82" t="s">
        <v>30</v>
      </c>
      <c r="E25" s="75">
        <v>4</v>
      </c>
      <c r="F25" s="75">
        <v>449910</v>
      </c>
      <c r="G25" s="75">
        <v>0</v>
      </c>
      <c r="H25" s="75">
        <v>0</v>
      </c>
      <c r="I25" s="75">
        <v>3</v>
      </c>
      <c r="J25" s="75">
        <v>550000</v>
      </c>
      <c r="K25" s="75">
        <f t="shared" si="0"/>
        <v>7</v>
      </c>
      <c r="L25" s="75">
        <f t="shared" si="1"/>
        <v>999910</v>
      </c>
    </row>
    <row r="26" spans="3:12" ht="15.5" x14ac:dyDescent="0.35">
      <c r="C26" s="84">
        <v>20</v>
      </c>
      <c r="D26" s="82" t="s">
        <v>31</v>
      </c>
      <c r="E26" s="75">
        <v>10</v>
      </c>
      <c r="F26" s="75">
        <v>26009728</v>
      </c>
      <c r="G26" s="75">
        <v>10</v>
      </c>
      <c r="H26" s="75">
        <v>2478346.83</v>
      </c>
      <c r="I26" s="75">
        <v>13</v>
      </c>
      <c r="J26" s="75">
        <v>10738160.689999999</v>
      </c>
      <c r="K26" s="75">
        <f t="shared" si="0"/>
        <v>33</v>
      </c>
      <c r="L26" s="75">
        <f t="shared" si="1"/>
        <v>39226235.519999996</v>
      </c>
    </row>
    <row r="27" spans="3:12" ht="15.5" x14ac:dyDescent="0.35">
      <c r="C27" s="84">
        <v>21</v>
      </c>
      <c r="D27" s="82" t="s">
        <v>32</v>
      </c>
      <c r="E27" s="75">
        <v>0</v>
      </c>
      <c r="F27" s="75">
        <v>0</v>
      </c>
      <c r="G27" s="75">
        <v>0</v>
      </c>
      <c r="H27" s="75">
        <v>0</v>
      </c>
      <c r="I27" s="75">
        <v>2</v>
      </c>
      <c r="J27" s="75">
        <v>3535600</v>
      </c>
      <c r="K27" s="75">
        <f t="shared" si="0"/>
        <v>2</v>
      </c>
      <c r="L27" s="75">
        <f t="shared" si="1"/>
        <v>3535600</v>
      </c>
    </row>
    <row r="28" spans="3:12" ht="15.5" x14ac:dyDescent="0.35">
      <c r="C28" s="84">
        <v>22</v>
      </c>
      <c r="D28" s="82" t="s">
        <v>16</v>
      </c>
      <c r="E28" s="75">
        <v>0</v>
      </c>
      <c r="F28" s="75">
        <v>0</v>
      </c>
      <c r="G28" s="75">
        <v>5</v>
      </c>
      <c r="H28" s="75">
        <v>11557044</v>
      </c>
      <c r="I28" s="75">
        <v>0</v>
      </c>
      <c r="J28" s="75">
        <v>0</v>
      </c>
      <c r="K28" s="75">
        <f t="shared" si="0"/>
        <v>5</v>
      </c>
      <c r="L28" s="75">
        <f t="shared" si="1"/>
        <v>11557044</v>
      </c>
    </row>
    <row r="29" spans="3:12" ht="15.5" x14ac:dyDescent="0.35">
      <c r="C29" s="84">
        <v>23</v>
      </c>
      <c r="D29" s="82" t="s">
        <v>33</v>
      </c>
      <c r="E29" s="75">
        <v>0</v>
      </c>
      <c r="F29" s="75">
        <v>0</v>
      </c>
      <c r="G29" s="75">
        <v>0</v>
      </c>
      <c r="H29" s="75">
        <v>0</v>
      </c>
      <c r="I29" s="75">
        <v>1</v>
      </c>
      <c r="J29" s="75">
        <v>15000000</v>
      </c>
      <c r="K29" s="75">
        <f t="shared" si="0"/>
        <v>1</v>
      </c>
      <c r="L29" s="75">
        <f t="shared" si="1"/>
        <v>15000000</v>
      </c>
    </row>
    <row r="30" spans="3:12" ht="16" thickBot="1" x14ac:dyDescent="0.4">
      <c r="C30" s="83"/>
      <c r="D30" s="81" t="s">
        <v>87</v>
      </c>
      <c r="E30" s="79">
        <f>SUM(E7:E29)</f>
        <v>148</v>
      </c>
      <c r="F30" s="79">
        <f>SUM(F7:F29)</f>
        <v>55023748.359999999</v>
      </c>
      <c r="G30" s="79">
        <f t="shared" ref="G30:L30" si="2">SUM(G7:G29)</f>
        <v>186</v>
      </c>
      <c r="H30" s="79">
        <f t="shared" si="2"/>
        <v>38059516.829999998</v>
      </c>
      <c r="I30" s="79">
        <f t="shared" si="2"/>
        <v>53</v>
      </c>
      <c r="J30" s="79">
        <f t="shared" si="2"/>
        <v>43079465.769999996</v>
      </c>
      <c r="K30" s="79">
        <f t="shared" si="2"/>
        <v>387</v>
      </c>
      <c r="L30" s="79">
        <f t="shared" si="2"/>
        <v>136162730.95999998</v>
      </c>
    </row>
  </sheetData>
  <sheetProtection algorithmName="SHA-512" hashValue="IjYN/gvGPDAugBwCXmMBXzoVJhFF+RQBBUx6V+cHJ7jVLjXvyFJcLS2U33sKkttfcdLZlsifASK28xbdJSiZtw==" saltValue="4JZ9diLiXKDwLeR41ALyAQ==" spinCount="100000" sheet="1" objects="1" scenarios="1"/>
  <mergeCells count="7">
    <mergeCell ref="C3:L3"/>
    <mergeCell ref="D4:D6"/>
    <mergeCell ref="E4:F4"/>
    <mergeCell ref="G4:H4"/>
    <mergeCell ref="I4:J4"/>
    <mergeCell ref="K4:L4"/>
    <mergeCell ref="C4:C6"/>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2:T50"/>
  <sheetViews>
    <sheetView zoomScale="70" zoomScaleNormal="70" workbookViewId="0">
      <selection activeCell="I19" sqref="I19"/>
    </sheetView>
  </sheetViews>
  <sheetFormatPr defaultRowHeight="14.5" x14ac:dyDescent="0.35"/>
  <cols>
    <col min="3" max="3" width="5.453125" customWidth="1"/>
    <col min="4" max="4" width="45.08984375" customWidth="1"/>
    <col min="5" max="5" width="10.90625" bestFit="1" customWidth="1"/>
    <col min="6" max="6" width="17.1796875" bestFit="1" customWidth="1"/>
    <col min="7" max="7" width="11.1796875" customWidth="1"/>
    <col min="8" max="8" width="14" bestFit="1" customWidth="1"/>
    <col min="9" max="9" width="10.54296875" customWidth="1"/>
    <col min="10" max="10" width="17.1796875" bestFit="1" customWidth="1"/>
    <col min="11" max="11" width="9.90625" customWidth="1"/>
    <col min="12" max="12" width="15.6328125" bestFit="1" customWidth="1"/>
    <col min="13" max="13" width="10.54296875" customWidth="1"/>
    <col min="14" max="14" width="15.6328125" bestFit="1" customWidth="1"/>
    <col min="15" max="15" width="11.90625" customWidth="1"/>
    <col min="16" max="16" width="14.1796875" bestFit="1" customWidth="1"/>
    <col min="17" max="17" width="11.08984375" customWidth="1"/>
    <col min="18" max="18" width="15.26953125" bestFit="1" customWidth="1"/>
    <col min="19" max="19" width="10.453125" bestFit="1" customWidth="1"/>
    <col min="20" max="20" width="17.1796875" bestFit="1" customWidth="1"/>
  </cols>
  <sheetData>
    <row r="2" spans="3:20" ht="15" thickBot="1" x14ac:dyDescent="0.4"/>
    <row r="3" spans="3:20" ht="16" thickBot="1" x14ac:dyDescent="0.4">
      <c r="C3" s="168" t="s">
        <v>104</v>
      </c>
      <c r="D3" s="169"/>
      <c r="E3" s="169"/>
      <c r="F3" s="169"/>
      <c r="G3" s="169"/>
      <c r="H3" s="169"/>
      <c r="I3" s="169"/>
      <c r="J3" s="169"/>
      <c r="K3" s="169"/>
      <c r="L3" s="169"/>
      <c r="M3" s="169"/>
      <c r="N3" s="169"/>
      <c r="O3" s="169"/>
      <c r="P3" s="169"/>
      <c r="Q3" s="169"/>
      <c r="R3" s="169"/>
      <c r="S3" s="169"/>
      <c r="T3" s="170"/>
    </row>
    <row r="4" spans="3:20" ht="48" customHeight="1" x14ac:dyDescent="0.35">
      <c r="C4" s="183" t="s">
        <v>89</v>
      </c>
      <c r="D4" s="186" t="s">
        <v>8</v>
      </c>
      <c r="E4" s="191" t="s">
        <v>97</v>
      </c>
      <c r="F4" s="192"/>
      <c r="G4" s="193" t="s">
        <v>98</v>
      </c>
      <c r="H4" s="192"/>
      <c r="I4" s="193" t="s">
        <v>99</v>
      </c>
      <c r="J4" s="192"/>
      <c r="K4" s="193" t="s">
        <v>100</v>
      </c>
      <c r="L4" s="192"/>
      <c r="M4" s="193" t="s">
        <v>101</v>
      </c>
      <c r="N4" s="192"/>
      <c r="O4" s="193" t="s">
        <v>102</v>
      </c>
      <c r="P4" s="192"/>
      <c r="Q4" s="189" t="s">
        <v>103</v>
      </c>
      <c r="R4" s="190"/>
      <c r="S4" s="174" t="s">
        <v>105</v>
      </c>
      <c r="T4" s="179"/>
    </row>
    <row r="5" spans="3:20" ht="31" x14ac:dyDescent="0.35">
      <c r="C5" s="184"/>
      <c r="D5" s="187"/>
      <c r="E5" s="111" t="s">
        <v>85</v>
      </c>
      <c r="F5" s="112" t="s">
        <v>86</v>
      </c>
      <c r="G5" s="112" t="s">
        <v>85</v>
      </c>
      <c r="H5" s="112" t="s">
        <v>86</v>
      </c>
      <c r="I5" s="112" t="s">
        <v>85</v>
      </c>
      <c r="J5" s="111" t="s">
        <v>86</v>
      </c>
      <c r="K5" s="112" t="s">
        <v>85</v>
      </c>
      <c r="L5" s="111" t="s">
        <v>86</v>
      </c>
      <c r="M5" s="112" t="s">
        <v>85</v>
      </c>
      <c r="N5" s="111" t="s">
        <v>86</v>
      </c>
      <c r="O5" s="112" t="s">
        <v>85</v>
      </c>
      <c r="P5" s="111" t="s">
        <v>86</v>
      </c>
      <c r="Q5" s="112" t="s">
        <v>85</v>
      </c>
      <c r="R5" s="111" t="s">
        <v>86</v>
      </c>
      <c r="S5" s="112" t="s">
        <v>85</v>
      </c>
      <c r="T5" s="122" t="s">
        <v>86</v>
      </c>
    </row>
    <row r="6" spans="3:20" ht="16" thickBot="1" x14ac:dyDescent="0.4">
      <c r="C6" s="185"/>
      <c r="D6" s="188"/>
      <c r="E6" s="123"/>
      <c r="F6" s="124" t="s">
        <v>90</v>
      </c>
      <c r="G6" s="124"/>
      <c r="H6" s="124" t="s">
        <v>90</v>
      </c>
      <c r="I6" s="124"/>
      <c r="J6" s="124" t="s">
        <v>90</v>
      </c>
      <c r="K6" s="124"/>
      <c r="L6" s="124" t="s">
        <v>90</v>
      </c>
      <c r="M6" s="124"/>
      <c r="N6" s="124" t="s">
        <v>90</v>
      </c>
      <c r="O6" s="124"/>
      <c r="P6" s="124" t="s">
        <v>90</v>
      </c>
      <c r="Q6" s="124"/>
      <c r="R6" s="124" t="s">
        <v>90</v>
      </c>
      <c r="S6" s="125"/>
      <c r="T6" s="126" t="s">
        <v>90</v>
      </c>
    </row>
    <row r="7" spans="3:20" ht="15.5" x14ac:dyDescent="0.35">
      <c r="C7" s="120">
        <v>1</v>
      </c>
      <c r="D7" s="87" t="s">
        <v>66</v>
      </c>
      <c r="E7" s="121">
        <v>2</v>
      </c>
      <c r="F7" s="121">
        <v>80500</v>
      </c>
      <c r="G7" s="121">
        <v>0</v>
      </c>
      <c r="H7" s="121">
        <v>0</v>
      </c>
      <c r="I7" s="121">
        <v>8</v>
      </c>
      <c r="J7" s="121">
        <v>594880</v>
      </c>
      <c r="K7" s="121">
        <v>0</v>
      </c>
      <c r="L7" s="121">
        <v>0</v>
      </c>
      <c r="M7" s="121">
        <v>1</v>
      </c>
      <c r="N7" s="121">
        <v>300000</v>
      </c>
      <c r="O7" s="121">
        <v>3</v>
      </c>
      <c r="P7" s="121">
        <v>226000</v>
      </c>
      <c r="Q7" s="121">
        <v>2</v>
      </c>
      <c r="R7" s="121">
        <v>135000</v>
      </c>
      <c r="S7" s="88">
        <f>E7+G7+I7+K7+M7+O7+Q7</f>
        <v>16</v>
      </c>
      <c r="T7" s="88">
        <f>F7+H7+J7+L7+N7+P7+R7</f>
        <v>1336380</v>
      </c>
    </row>
    <row r="8" spans="3:20" ht="15.5" x14ac:dyDescent="0.35">
      <c r="C8" s="115">
        <v>2</v>
      </c>
      <c r="D8" s="75" t="s">
        <v>45</v>
      </c>
      <c r="E8" s="113">
        <v>1</v>
      </c>
      <c r="F8" s="113">
        <v>1939482</v>
      </c>
      <c r="G8" s="113">
        <v>0</v>
      </c>
      <c r="H8" s="113">
        <v>0</v>
      </c>
      <c r="I8" s="113">
        <v>0</v>
      </c>
      <c r="J8" s="113">
        <v>0</v>
      </c>
      <c r="K8" s="113">
        <v>0</v>
      </c>
      <c r="L8" s="113">
        <v>0</v>
      </c>
      <c r="M8" s="113">
        <v>0</v>
      </c>
      <c r="N8" s="113">
        <v>0</v>
      </c>
      <c r="O8" s="113">
        <v>1</v>
      </c>
      <c r="P8" s="113">
        <v>263320</v>
      </c>
      <c r="Q8" s="113">
        <v>0</v>
      </c>
      <c r="R8" s="113">
        <v>0</v>
      </c>
      <c r="S8" s="119">
        <f t="shared" ref="S8:T44" si="0">E8+G8+I8+K8+M8+O8+Q8</f>
        <v>2</v>
      </c>
      <c r="T8" s="119">
        <f t="shared" ref="T8:T43" si="1">F8+H8+J8+L8+N8+P8+R8</f>
        <v>2202802</v>
      </c>
    </row>
    <row r="9" spans="3:20" ht="15.5" x14ac:dyDescent="0.35">
      <c r="C9" s="115">
        <v>3</v>
      </c>
      <c r="D9" s="75" t="s">
        <v>49</v>
      </c>
      <c r="E9" s="113">
        <v>0</v>
      </c>
      <c r="F9" s="113">
        <v>0</v>
      </c>
      <c r="G9" s="113">
        <v>0</v>
      </c>
      <c r="H9" s="113">
        <v>0</v>
      </c>
      <c r="I9" s="113">
        <v>4</v>
      </c>
      <c r="J9" s="113">
        <v>27032624</v>
      </c>
      <c r="K9" s="113">
        <v>0</v>
      </c>
      <c r="L9" s="113">
        <v>0</v>
      </c>
      <c r="M9" s="113">
        <v>0</v>
      </c>
      <c r="N9" s="113">
        <v>0</v>
      </c>
      <c r="O9" s="113">
        <v>0</v>
      </c>
      <c r="P9" s="113">
        <v>0</v>
      </c>
      <c r="Q9" s="113">
        <v>0</v>
      </c>
      <c r="R9" s="113">
        <v>0</v>
      </c>
      <c r="S9" s="119">
        <f t="shared" si="0"/>
        <v>4</v>
      </c>
      <c r="T9" s="119">
        <f t="shared" si="1"/>
        <v>27032624</v>
      </c>
    </row>
    <row r="10" spans="3:20" ht="15.5" x14ac:dyDescent="0.35">
      <c r="C10" s="115">
        <v>4</v>
      </c>
      <c r="D10" s="75" t="s">
        <v>46</v>
      </c>
      <c r="E10" s="114">
        <v>0</v>
      </c>
      <c r="F10" s="114">
        <v>0</v>
      </c>
      <c r="G10" s="114">
        <v>0</v>
      </c>
      <c r="H10" s="114">
        <v>0</v>
      </c>
      <c r="I10" s="114">
        <v>0</v>
      </c>
      <c r="J10" s="114">
        <v>0</v>
      </c>
      <c r="K10" s="114">
        <v>0</v>
      </c>
      <c r="L10" s="114">
        <v>0</v>
      </c>
      <c r="M10" s="114">
        <v>0</v>
      </c>
      <c r="N10" s="114">
        <v>0</v>
      </c>
      <c r="O10" s="114">
        <v>0</v>
      </c>
      <c r="P10" s="114">
        <v>0</v>
      </c>
      <c r="Q10" s="114">
        <v>0</v>
      </c>
      <c r="R10" s="114">
        <v>0</v>
      </c>
      <c r="S10" s="114">
        <f t="shared" si="0"/>
        <v>0</v>
      </c>
      <c r="T10" s="114">
        <f t="shared" si="1"/>
        <v>0</v>
      </c>
    </row>
    <row r="11" spans="3:20" ht="15.5" x14ac:dyDescent="0.35">
      <c r="C11" s="115">
        <v>5</v>
      </c>
      <c r="D11" s="75" t="s">
        <v>54</v>
      </c>
      <c r="E11" s="113">
        <v>4</v>
      </c>
      <c r="F11" s="113">
        <v>2023904</v>
      </c>
      <c r="G11" s="113">
        <v>0</v>
      </c>
      <c r="H11" s="113">
        <v>0</v>
      </c>
      <c r="I11" s="113">
        <v>6</v>
      </c>
      <c r="J11" s="113">
        <v>2325168</v>
      </c>
      <c r="K11" s="113">
        <v>9</v>
      </c>
      <c r="L11" s="113">
        <v>3799000</v>
      </c>
      <c r="M11" s="113">
        <v>1</v>
      </c>
      <c r="N11" s="113">
        <v>2289</v>
      </c>
      <c r="O11" s="113">
        <v>0</v>
      </c>
      <c r="P11" s="113">
        <v>0</v>
      </c>
      <c r="Q11" s="113">
        <v>0</v>
      </c>
      <c r="R11" s="113">
        <v>0</v>
      </c>
      <c r="S11" s="119">
        <f t="shared" si="0"/>
        <v>20</v>
      </c>
      <c r="T11" s="119">
        <f t="shared" si="1"/>
        <v>8150361</v>
      </c>
    </row>
    <row r="12" spans="3:20" ht="15.5" x14ac:dyDescent="0.35">
      <c r="C12" s="115">
        <v>6</v>
      </c>
      <c r="D12" s="75" t="s">
        <v>58</v>
      </c>
      <c r="E12" s="113">
        <v>0</v>
      </c>
      <c r="F12" s="113">
        <v>0</v>
      </c>
      <c r="G12" s="113">
        <v>12</v>
      </c>
      <c r="H12" s="113">
        <v>479200</v>
      </c>
      <c r="I12" s="113">
        <v>24</v>
      </c>
      <c r="J12" s="113">
        <v>21264790</v>
      </c>
      <c r="K12" s="113">
        <v>6</v>
      </c>
      <c r="L12" s="113">
        <v>5134963</v>
      </c>
      <c r="M12" s="113">
        <v>2</v>
      </c>
      <c r="N12" s="113">
        <v>49350</v>
      </c>
      <c r="O12" s="113">
        <v>4</v>
      </c>
      <c r="P12" s="113">
        <v>896960</v>
      </c>
      <c r="Q12" s="113">
        <v>0</v>
      </c>
      <c r="R12" s="113">
        <v>0</v>
      </c>
      <c r="S12" s="119">
        <f t="shared" si="0"/>
        <v>48</v>
      </c>
      <c r="T12" s="119">
        <f t="shared" si="1"/>
        <v>27825263</v>
      </c>
    </row>
    <row r="13" spans="3:20" ht="15.5" x14ac:dyDescent="0.35">
      <c r="C13" s="115">
        <v>7</v>
      </c>
      <c r="D13" s="75" t="s">
        <v>50</v>
      </c>
      <c r="E13" s="113">
        <v>2</v>
      </c>
      <c r="F13" s="113">
        <v>60000</v>
      </c>
      <c r="G13" s="113">
        <v>0</v>
      </c>
      <c r="H13" s="113">
        <v>0</v>
      </c>
      <c r="I13" s="113">
        <v>30</v>
      </c>
      <c r="J13" s="113">
        <v>8634312</v>
      </c>
      <c r="K13" s="113">
        <v>9</v>
      </c>
      <c r="L13" s="113">
        <v>12272620</v>
      </c>
      <c r="M13" s="113">
        <v>2</v>
      </c>
      <c r="N13" s="113">
        <v>346394</v>
      </c>
      <c r="O13" s="113">
        <v>0</v>
      </c>
      <c r="P13" s="113">
        <v>0</v>
      </c>
      <c r="Q13" s="113">
        <v>0</v>
      </c>
      <c r="R13" s="113">
        <v>0</v>
      </c>
      <c r="S13" s="119">
        <f t="shared" si="0"/>
        <v>43</v>
      </c>
      <c r="T13" s="119">
        <f t="shared" si="1"/>
        <v>21313326</v>
      </c>
    </row>
    <row r="14" spans="3:20" ht="15.5" x14ac:dyDescent="0.35">
      <c r="C14" s="115">
        <v>8</v>
      </c>
      <c r="D14" s="75" t="s">
        <v>52</v>
      </c>
      <c r="E14" s="113">
        <v>1</v>
      </c>
      <c r="F14" s="113">
        <v>2700000</v>
      </c>
      <c r="G14" s="113">
        <v>0</v>
      </c>
      <c r="H14" s="113">
        <v>0</v>
      </c>
      <c r="I14" s="113">
        <v>7</v>
      </c>
      <c r="J14" s="113">
        <v>7476224</v>
      </c>
      <c r="K14" s="113">
        <v>3</v>
      </c>
      <c r="L14" s="113">
        <v>5600000</v>
      </c>
      <c r="M14" s="113">
        <v>0</v>
      </c>
      <c r="N14" s="113">
        <v>0</v>
      </c>
      <c r="O14" s="113">
        <v>0</v>
      </c>
      <c r="P14" s="113">
        <v>0</v>
      </c>
      <c r="Q14" s="113">
        <v>0</v>
      </c>
      <c r="R14" s="113">
        <v>0</v>
      </c>
      <c r="S14" s="119">
        <f t="shared" si="0"/>
        <v>11</v>
      </c>
      <c r="T14" s="119">
        <f t="shared" si="1"/>
        <v>15776224</v>
      </c>
    </row>
    <row r="15" spans="3:20" ht="15.5" x14ac:dyDescent="0.35">
      <c r="C15" s="115">
        <v>9</v>
      </c>
      <c r="D15" s="75" t="s">
        <v>53</v>
      </c>
      <c r="E15" s="113">
        <v>0</v>
      </c>
      <c r="F15" s="113">
        <v>0</v>
      </c>
      <c r="G15" s="113">
        <v>0</v>
      </c>
      <c r="H15" s="113">
        <v>0</v>
      </c>
      <c r="I15" s="113">
        <v>1</v>
      </c>
      <c r="J15" s="113">
        <v>1283424</v>
      </c>
      <c r="K15" s="113">
        <v>1</v>
      </c>
      <c r="L15" s="113">
        <v>780000</v>
      </c>
      <c r="M15" s="113">
        <v>0</v>
      </c>
      <c r="N15" s="113">
        <v>0</v>
      </c>
      <c r="O15" s="113">
        <v>0</v>
      </c>
      <c r="P15" s="113">
        <v>0</v>
      </c>
      <c r="Q15" s="113">
        <v>0</v>
      </c>
      <c r="R15" s="113">
        <v>0</v>
      </c>
      <c r="S15" s="119">
        <f t="shared" si="0"/>
        <v>2</v>
      </c>
      <c r="T15" s="119">
        <f t="shared" si="1"/>
        <v>2063424</v>
      </c>
    </row>
    <row r="16" spans="3:20" ht="15.5" x14ac:dyDescent="0.35">
      <c r="C16" s="115">
        <v>10</v>
      </c>
      <c r="D16" s="75" t="s">
        <v>57</v>
      </c>
      <c r="E16" s="113">
        <v>0</v>
      </c>
      <c r="F16" s="113">
        <v>0</v>
      </c>
      <c r="G16" s="113">
        <v>0</v>
      </c>
      <c r="H16" s="113">
        <v>0</v>
      </c>
      <c r="I16" s="113">
        <v>0</v>
      </c>
      <c r="J16" s="113">
        <v>0</v>
      </c>
      <c r="K16" s="113">
        <v>1</v>
      </c>
      <c r="L16" s="113">
        <v>128620</v>
      </c>
      <c r="M16" s="113">
        <v>0</v>
      </c>
      <c r="N16" s="113">
        <v>0</v>
      </c>
      <c r="O16" s="113">
        <v>0</v>
      </c>
      <c r="P16" s="113">
        <v>0</v>
      </c>
      <c r="Q16" s="113">
        <v>0</v>
      </c>
      <c r="R16" s="113">
        <v>0</v>
      </c>
      <c r="S16" s="119">
        <f t="shared" si="0"/>
        <v>1</v>
      </c>
      <c r="T16" s="119">
        <f t="shared" si="1"/>
        <v>128620</v>
      </c>
    </row>
    <row r="17" spans="3:20" ht="15.5" x14ac:dyDescent="0.35">
      <c r="C17" s="115">
        <v>11</v>
      </c>
      <c r="D17" s="75" t="s">
        <v>13</v>
      </c>
      <c r="E17" s="113">
        <v>1</v>
      </c>
      <c r="F17" s="113">
        <v>1048027</v>
      </c>
      <c r="G17" s="113">
        <v>0</v>
      </c>
      <c r="H17" s="113">
        <v>0</v>
      </c>
      <c r="I17" s="113">
        <v>882</v>
      </c>
      <c r="J17" s="113">
        <v>74369801</v>
      </c>
      <c r="K17" s="113">
        <v>4</v>
      </c>
      <c r="L17" s="113">
        <v>1535500</v>
      </c>
      <c r="M17" s="113">
        <v>0</v>
      </c>
      <c r="N17" s="113">
        <v>0</v>
      </c>
      <c r="O17" s="113">
        <v>0</v>
      </c>
      <c r="P17" s="113">
        <v>0</v>
      </c>
      <c r="Q17" s="113">
        <v>0</v>
      </c>
      <c r="R17" s="113">
        <v>0</v>
      </c>
      <c r="S17" s="119">
        <f t="shared" si="0"/>
        <v>887</v>
      </c>
      <c r="T17" s="119">
        <f t="shared" si="1"/>
        <v>76953328</v>
      </c>
    </row>
    <row r="18" spans="3:20" ht="15.5" x14ac:dyDescent="0.35">
      <c r="C18" s="115">
        <v>12</v>
      </c>
      <c r="D18" s="75" t="s">
        <v>61</v>
      </c>
      <c r="E18" s="113">
        <v>1</v>
      </c>
      <c r="F18" s="113">
        <v>40000</v>
      </c>
      <c r="G18" s="113">
        <v>0</v>
      </c>
      <c r="H18" s="113">
        <v>0</v>
      </c>
      <c r="I18" s="113">
        <v>29</v>
      </c>
      <c r="J18" s="113">
        <v>17862709</v>
      </c>
      <c r="K18" s="113">
        <v>2</v>
      </c>
      <c r="L18" s="113">
        <v>1275000</v>
      </c>
      <c r="M18" s="113">
        <v>2</v>
      </c>
      <c r="N18" s="113">
        <v>279000</v>
      </c>
      <c r="O18" s="113">
        <v>0</v>
      </c>
      <c r="P18" s="113">
        <v>0</v>
      </c>
      <c r="Q18" s="113">
        <v>0</v>
      </c>
      <c r="R18" s="113">
        <v>0</v>
      </c>
      <c r="S18" s="119">
        <f t="shared" si="0"/>
        <v>34</v>
      </c>
      <c r="T18" s="119">
        <f t="shared" si="1"/>
        <v>19456709</v>
      </c>
    </row>
    <row r="19" spans="3:20" ht="15.5" x14ac:dyDescent="0.35">
      <c r="C19" s="115">
        <v>13</v>
      </c>
      <c r="D19" s="75" t="s">
        <v>39</v>
      </c>
      <c r="E19" s="113">
        <v>0</v>
      </c>
      <c r="F19" s="113">
        <v>0</v>
      </c>
      <c r="G19" s="113">
        <v>0</v>
      </c>
      <c r="H19" s="113">
        <v>0</v>
      </c>
      <c r="I19" s="113">
        <v>3</v>
      </c>
      <c r="J19" s="113">
        <v>1814050</v>
      </c>
      <c r="K19" s="113">
        <v>3</v>
      </c>
      <c r="L19" s="113">
        <v>1025264</v>
      </c>
      <c r="M19" s="113">
        <v>0</v>
      </c>
      <c r="N19" s="113">
        <v>0</v>
      </c>
      <c r="O19" s="113">
        <v>0</v>
      </c>
      <c r="P19" s="113">
        <v>0</v>
      </c>
      <c r="Q19" s="113">
        <v>0</v>
      </c>
      <c r="R19" s="113">
        <v>0</v>
      </c>
      <c r="S19" s="119">
        <f t="shared" si="0"/>
        <v>6</v>
      </c>
      <c r="T19" s="119">
        <f t="shared" si="1"/>
        <v>2839314</v>
      </c>
    </row>
    <row r="20" spans="3:20" ht="15.5" x14ac:dyDescent="0.35">
      <c r="C20" s="115">
        <v>14</v>
      </c>
      <c r="D20" s="75" t="s">
        <v>47</v>
      </c>
      <c r="E20" s="113">
        <v>4</v>
      </c>
      <c r="F20" s="113">
        <v>2688109</v>
      </c>
      <c r="G20" s="113">
        <v>0</v>
      </c>
      <c r="H20" s="113">
        <v>0</v>
      </c>
      <c r="I20" s="113">
        <v>37</v>
      </c>
      <c r="J20" s="113">
        <v>6412809</v>
      </c>
      <c r="K20" s="113">
        <v>5</v>
      </c>
      <c r="L20" s="113">
        <v>1715913</v>
      </c>
      <c r="M20" s="113">
        <v>0</v>
      </c>
      <c r="N20" s="113">
        <v>0</v>
      </c>
      <c r="O20" s="113">
        <v>0</v>
      </c>
      <c r="P20" s="113">
        <v>0</v>
      </c>
      <c r="Q20" s="113">
        <v>0</v>
      </c>
      <c r="R20" s="113">
        <v>0</v>
      </c>
      <c r="S20" s="119">
        <f t="shared" si="0"/>
        <v>46</v>
      </c>
      <c r="T20" s="119">
        <f t="shared" si="1"/>
        <v>10816831</v>
      </c>
    </row>
    <row r="21" spans="3:20" ht="15.5" x14ac:dyDescent="0.35">
      <c r="C21" s="115">
        <v>15</v>
      </c>
      <c r="D21" s="75" t="s">
        <v>60</v>
      </c>
      <c r="E21" s="113">
        <v>2</v>
      </c>
      <c r="F21" s="113">
        <v>190345</v>
      </c>
      <c r="G21" s="113">
        <v>0</v>
      </c>
      <c r="H21" s="113">
        <v>0</v>
      </c>
      <c r="I21" s="113">
        <v>6</v>
      </c>
      <c r="J21" s="113">
        <v>6367480</v>
      </c>
      <c r="K21" s="113">
        <v>1</v>
      </c>
      <c r="L21" s="113">
        <v>2764892</v>
      </c>
      <c r="M21" s="113">
        <v>0</v>
      </c>
      <c r="N21" s="113">
        <v>0</v>
      </c>
      <c r="O21" s="113">
        <v>0</v>
      </c>
      <c r="P21" s="113">
        <v>0</v>
      </c>
      <c r="Q21" s="113">
        <v>0</v>
      </c>
      <c r="R21" s="113">
        <v>0</v>
      </c>
      <c r="S21" s="119">
        <f t="shared" si="0"/>
        <v>9</v>
      </c>
      <c r="T21" s="119">
        <f t="shared" si="1"/>
        <v>9322717</v>
      </c>
    </row>
    <row r="22" spans="3:20" ht="15.5" x14ac:dyDescent="0.35">
      <c r="C22" s="115">
        <v>16</v>
      </c>
      <c r="D22" s="75" t="s">
        <v>41</v>
      </c>
      <c r="E22" s="113">
        <v>0</v>
      </c>
      <c r="F22" s="113">
        <v>0</v>
      </c>
      <c r="G22" s="113">
        <v>0</v>
      </c>
      <c r="H22" s="113">
        <v>0</v>
      </c>
      <c r="I22" s="113">
        <v>2</v>
      </c>
      <c r="J22" s="113">
        <v>3345572</v>
      </c>
      <c r="K22" s="113">
        <v>2</v>
      </c>
      <c r="L22" s="113">
        <v>808000</v>
      </c>
      <c r="M22" s="113">
        <v>0</v>
      </c>
      <c r="N22" s="113">
        <v>0</v>
      </c>
      <c r="O22" s="113">
        <v>0</v>
      </c>
      <c r="P22" s="113">
        <v>0</v>
      </c>
      <c r="Q22" s="113">
        <v>0</v>
      </c>
      <c r="R22" s="113">
        <v>0</v>
      </c>
      <c r="S22" s="119">
        <f t="shared" si="0"/>
        <v>4</v>
      </c>
      <c r="T22" s="119">
        <f t="shared" si="1"/>
        <v>4153572</v>
      </c>
    </row>
    <row r="23" spans="3:20" ht="15.5" x14ac:dyDescent="0.35">
      <c r="C23" s="115">
        <v>17</v>
      </c>
      <c r="D23" s="75" t="s">
        <v>48</v>
      </c>
      <c r="E23" s="114">
        <v>0</v>
      </c>
      <c r="F23" s="114">
        <v>0</v>
      </c>
      <c r="G23" s="114">
        <v>0</v>
      </c>
      <c r="H23" s="114">
        <v>0</v>
      </c>
      <c r="I23" s="114">
        <v>0</v>
      </c>
      <c r="J23" s="114">
        <v>0</v>
      </c>
      <c r="K23" s="114">
        <v>0</v>
      </c>
      <c r="L23" s="114">
        <v>0</v>
      </c>
      <c r="M23" s="114">
        <v>0</v>
      </c>
      <c r="N23" s="114">
        <v>0</v>
      </c>
      <c r="O23" s="114">
        <v>0</v>
      </c>
      <c r="P23" s="114">
        <v>0</v>
      </c>
      <c r="Q23" s="114">
        <v>0</v>
      </c>
      <c r="R23" s="114">
        <v>0</v>
      </c>
      <c r="S23" s="114">
        <f t="shared" si="0"/>
        <v>0</v>
      </c>
      <c r="T23" s="114">
        <f t="shared" si="1"/>
        <v>0</v>
      </c>
    </row>
    <row r="24" spans="3:20" ht="15.5" x14ac:dyDescent="0.35">
      <c r="C24" s="115">
        <v>18</v>
      </c>
      <c r="D24" s="75" t="s">
        <v>73</v>
      </c>
      <c r="E24" s="113">
        <v>0</v>
      </c>
      <c r="F24" s="113">
        <v>0</v>
      </c>
      <c r="G24" s="113">
        <v>0</v>
      </c>
      <c r="H24" s="113">
        <v>0</v>
      </c>
      <c r="I24" s="113">
        <v>5</v>
      </c>
      <c r="J24" s="113">
        <v>63255408</v>
      </c>
      <c r="K24" s="113">
        <v>0</v>
      </c>
      <c r="L24" s="113">
        <v>0</v>
      </c>
      <c r="M24" s="113">
        <v>0</v>
      </c>
      <c r="N24" s="113">
        <v>0</v>
      </c>
      <c r="O24" s="113">
        <v>0</v>
      </c>
      <c r="P24" s="113">
        <v>0</v>
      </c>
      <c r="Q24" s="113">
        <v>0</v>
      </c>
      <c r="R24" s="113">
        <v>0</v>
      </c>
      <c r="S24" s="119">
        <f t="shared" si="0"/>
        <v>5</v>
      </c>
      <c r="T24" s="119">
        <f t="shared" si="1"/>
        <v>63255408</v>
      </c>
    </row>
    <row r="25" spans="3:20" ht="15.5" x14ac:dyDescent="0.35">
      <c r="C25" s="115">
        <v>19</v>
      </c>
      <c r="D25" s="75" t="s">
        <v>72</v>
      </c>
      <c r="E25" s="113">
        <v>20011</v>
      </c>
      <c r="F25" s="113">
        <v>113193656</v>
      </c>
      <c r="G25" s="113">
        <v>0</v>
      </c>
      <c r="H25" s="113">
        <v>0</v>
      </c>
      <c r="I25" s="113">
        <v>220</v>
      </c>
      <c r="J25" s="113">
        <v>1973215</v>
      </c>
      <c r="K25" s="113">
        <v>0</v>
      </c>
      <c r="L25" s="113">
        <v>0</v>
      </c>
      <c r="M25" s="113">
        <v>1423</v>
      </c>
      <c r="N25" s="113">
        <v>20823848</v>
      </c>
      <c r="O25" s="113">
        <v>232</v>
      </c>
      <c r="P25" s="113">
        <v>2534129</v>
      </c>
      <c r="Q25" s="113">
        <v>0</v>
      </c>
      <c r="R25" s="113">
        <v>0</v>
      </c>
      <c r="S25" s="119">
        <f t="shared" si="0"/>
        <v>21886</v>
      </c>
      <c r="T25" s="119">
        <f t="shared" si="1"/>
        <v>138524848</v>
      </c>
    </row>
    <row r="26" spans="3:20" ht="15.5" x14ac:dyDescent="0.35">
      <c r="C26" s="115">
        <v>20</v>
      </c>
      <c r="D26" s="75" t="s">
        <v>14</v>
      </c>
      <c r="E26" s="113">
        <v>0</v>
      </c>
      <c r="F26" s="113">
        <v>0</v>
      </c>
      <c r="G26" s="113">
        <v>0</v>
      </c>
      <c r="H26" s="113">
        <v>0</v>
      </c>
      <c r="I26" s="113">
        <v>2</v>
      </c>
      <c r="J26" s="113">
        <v>900000</v>
      </c>
      <c r="K26" s="113">
        <v>0</v>
      </c>
      <c r="L26" s="113">
        <v>0</v>
      </c>
      <c r="M26" s="113">
        <v>0</v>
      </c>
      <c r="N26" s="113">
        <v>0</v>
      </c>
      <c r="O26" s="113">
        <v>0</v>
      </c>
      <c r="P26" s="113">
        <v>0</v>
      </c>
      <c r="Q26" s="113">
        <v>0</v>
      </c>
      <c r="R26" s="113">
        <v>0</v>
      </c>
      <c r="S26" s="119">
        <f t="shared" si="0"/>
        <v>2</v>
      </c>
      <c r="T26" s="119">
        <f t="shared" si="1"/>
        <v>900000</v>
      </c>
    </row>
    <row r="27" spans="3:20" ht="15.5" x14ac:dyDescent="0.35">
      <c r="C27" s="115">
        <v>21</v>
      </c>
      <c r="D27" s="75" t="s">
        <v>59</v>
      </c>
      <c r="E27" s="113">
        <v>0</v>
      </c>
      <c r="F27" s="113">
        <v>0</v>
      </c>
      <c r="G27" s="113">
        <v>0</v>
      </c>
      <c r="H27" s="113">
        <v>0</v>
      </c>
      <c r="I27" s="113">
        <v>3</v>
      </c>
      <c r="J27" s="113">
        <v>1953492</v>
      </c>
      <c r="K27" s="113">
        <v>13</v>
      </c>
      <c r="L27" s="113">
        <v>6504116</v>
      </c>
      <c r="M27" s="113">
        <v>0</v>
      </c>
      <c r="N27" s="113">
        <v>0</v>
      </c>
      <c r="O27" s="113">
        <v>1</v>
      </c>
      <c r="P27" s="113">
        <v>1300000</v>
      </c>
      <c r="Q27" s="113">
        <v>0</v>
      </c>
      <c r="R27" s="113">
        <v>0</v>
      </c>
      <c r="S27" s="119">
        <f t="shared" si="0"/>
        <v>17</v>
      </c>
      <c r="T27" s="119">
        <f t="shared" si="1"/>
        <v>9757608</v>
      </c>
    </row>
    <row r="28" spans="3:20" ht="15.5" x14ac:dyDescent="0.35">
      <c r="C28" s="115">
        <v>22</v>
      </c>
      <c r="D28" s="75" t="s">
        <v>38</v>
      </c>
      <c r="E28" s="113">
        <v>964</v>
      </c>
      <c r="F28" s="113">
        <v>11462256</v>
      </c>
      <c r="G28" s="113">
        <v>0</v>
      </c>
      <c r="H28" s="113">
        <v>0</v>
      </c>
      <c r="I28" s="113">
        <v>2890</v>
      </c>
      <c r="J28" s="113">
        <v>9688475</v>
      </c>
      <c r="K28" s="113">
        <v>7</v>
      </c>
      <c r="L28" s="113">
        <v>2846881</v>
      </c>
      <c r="M28" s="113">
        <v>0</v>
      </c>
      <c r="N28" s="113">
        <v>0</v>
      </c>
      <c r="O28" s="113">
        <v>8</v>
      </c>
      <c r="P28" s="113">
        <v>145412</v>
      </c>
      <c r="Q28" s="113">
        <v>0</v>
      </c>
      <c r="R28" s="113">
        <v>0</v>
      </c>
      <c r="S28" s="119">
        <f t="shared" si="0"/>
        <v>3869</v>
      </c>
      <c r="T28" s="119">
        <f t="shared" si="1"/>
        <v>24143024</v>
      </c>
    </row>
    <row r="29" spans="3:20" ht="15.5" x14ac:dyDescent="0.35">
      <c r="C29" s="115">
        <v>23</v>
      </c>
      <c r="D29" s="75" t="s">
        <v>42</v>
      </c>
      <c r="E29" s="114">
        <v>0</v>
      </c>
      <c r="F29" s="114">
        <v>0</v>
      </c>
      <c r="G29" s="114">
        <v>0</v>
      </c>
      <c r="H29" s="114">
        <v>0</v>
      </c>
      <c r="I29" s="114">
        <v>0</v>
      </c>
      <c r="J29" s="114">
        <v>0</v>
      </c>
      <c r="K29" s="114">
        <v>0</v>
      </c>
      <c r="L29" s="114">
        <v>0</v>
      </c>
      <c r="M29" s="114">
        <v>0</v>
      </c>
      <c r="N29" s="114">
        <v>0</v>
      </c>
      <c r="O29" s="114">
        <v>0</v>
      </c>
      <c r="P29" s="114">
        <v>0</v>
      </c>
      <c r="Q29" s="114">
        <v>0</v>
      </c>
      <c r="R29" s="114">
        <v>0</v>
      </c>
      <c r="S29" s="114">
        <f t="shared" si="0"/>
        <v>0</v>
      </c>
      <c r="T29" s="114">
        <f t="shared" si="1"/>
        <v>0</v>
      </c>
    </row>
    <row r="30" spans="3:20" ht="15.5" x14ac:dyDescent="0.35">
      <c r="C30" s="115">
        <v>24</v>
      </c>
      <c r="D30" s="75" t="s">
        <v>69</v>
      </c>
      <c r="E30" s="113">
        <v>0</v>
      </c>
      <c r="F30" s="113">
        <v>0</v>
      </c>
      <c r="G30" s="113">
        <v>0</v>
      </c>
      <c r="H30" s="113">
        <v>0</v>
      </c>
      <c r="I30" s="113">
        <v>5</v>
      </c>
      <c r="J30" s="113">
        <v>3478607</v>
      </c>
      <c r="K30" s="113">
        <v>2</v>
      </c>
      <c r="L30" s="113">
        <v>120812</v>
      </c>
      <c r="M30" s="113">
        <v>0</v>
      </c>
      <c r="N30" s="113">
        <v>0</v>
      </c>
      <c r="O30" s="113">
        <v>0</v>
      </c>
      <c r="P30" s="113">
        <v>0</v>
      </c>
      <c r="Q30" s="113">
        <v>0</v>
      </c>
      <c r="R30" s="113">
        <v>0</v>
      </c>
      <c r="S30" s="119">
        <f t="shared" si="0"/>
        <v>7</v>
      </c>
      <c r="T30" s="119">
        <f t="shared" si="1"/>
        <v>3599419</v>
      </c>
    </row>
    <row r="31" spans="3:20" ht="15.5" x14ac:dyDescent="0.35">
      <c r="C31" s="115">
        <v>25</v>
      </c>
      <c r="D31" s="75" t="s">
        <v>68</v>
      </c>
      <c r="E31" s="113">
        <v>1</v>
      </c>
      <c r="F31" s="113">
        <v>580300</v>
      </c>
      <c r="G31" s="113">
        <v>0</v>
      </c>
      <c r="H31" s="113">
        <v>0</v>
      </c>
      <c r="I31" s="113">
        <v>2</v>
      </c>
      <c r="J31" s="113">
        <v>2947769</v>
      </c>
      <c r="K31" s="113">
        <v>14</v>
      </c>
      <c r="L31" s="113">
        <v>5799879</v>
      </c>
      <c r="M31" s="113">
        <v>0</v>
      </c>
      <c r="N31" s="113">
        <v>0</v>
      </c>
      <c r="O31" s="113">
        <v>0</v>
      </c>
      <c r="P31" s="113">
        <v>0</v>
      </c>
      <c r="Q31" s="113">
        <v>0</v>
      </c>
      <c r="R31" s="113">
        <v>0</v>
      </c>
      <c r="S31" s="119">
        <f t="shared" si="0"/>
        <v>17</v>
      </c>
      <c r="T31" s="119">
        <f t="shared" si="1"/>
        <v>9327948</v>
      </c>
    </row>
    <row r="32" spans="3:20" ht="15.5" x14ac:dyDescent="0.35">
      <c r="C32" s="115">
        <v>26</v>
      </c>
      <c r="D32" s="75" t="s">
        <v>51</v>
      </c>
      <c r="E32" s="113">
        <v>2</v>
      </c>
      <c r="F32" s="113">
        <v>263010</v>
      </c>
      <c r="G32" s="113">
        <v>0</v>
      </c>
      <c r="H32" s="113">
        <v>0</v>
      </c>
      <c r="I32" s="113">
        <v>11</v>
      </c>
      <c r="J32" s="113">
        <v>5236064</v>
      </c>
      <c r="K32" s="113">
        <v>3</v>
      </c>
      <c r="L32" s="113">
        <v>1448740</v>
      </c>
      <c r="M32" s="113">
        <v>0</v>
      </c>
      <c r="N32" s="113">
        <v>0</v>
      </c>
      <c r="O32" s="113">
        <v>0</v>
      </c>
      <c r="P32" s="113">
        <v>0</v>
      </c>
      <c r="Q32" s="113">
        <v>0</v>
      </c>
      <c r="R32" s="113">
        <v>0</v>
      </c>
      <c r="S32" s="119">
        <f t="shared" si="0"/>
        <v>16</v>
      </c>
      <c r="T32" s="119">
        <f t="shared" si="1"/>
        <v>6947814</v>
      </c>
    </row>
    <row r="33" spans="3:20" ht="15.5" x14ac:dyDescent="0.35">
      <c r="C33" s="115">
        <v>27</v>
      </c>
      <c r="D33" s="75" t="s">
        <v>56</v>
      </c>
      <c r="E33" s="113">
        <v>0</v>
      </c>
      <c r="F33" s="113">
        <v>0</v>
      </c>
      <c r="G33" s="113">
        <v>0</v>
      </c>
      <c r="H33" s="113">
        <v>0</v>
      </c>
      <c r="I33" s="113">
        <v>0</v>
      </c>
      <c r="J33" s="113">
        <v>0</v>
      </c>
      <c r="K33" s="113">
        <v>2</v>
      </c>
      <c r="L33" s="113">
        <v>268347</v>
      </c>
      <c r="M33" s="113">
        <v>0</v>
      </c>
      <c r="N33" s="113">
        <v>0</v>
      </c>
      <c r="O33" s="113">
        <v>0</v>
      </c>
      <c r="P33" s="113">
        <v>0</v>
      </c>
      <c r="Q33" s="113">
        <v>0</v>
      </c>
      <c r="R33" s="113">
        <v>0</v>
      </c>
      <c r="S33" s="119">
        <f t="shared" si="0"/>
        <v>2</v>
      </c>
      <c r="T33" s="119">
        <f t="shared" si="1"/>
        <v>268347</v>
      </c>
    </row>
    <row r="34" spans="3:20" ht="15.5" x14ac:dyDescent="0.35">
      <c r="C34" s="115">
        <v>28</v>
      </c>
      <c r="D34" s="75" t="s">
        <v>64</v>
      </c>
      <c r="E34" s="113">
        <v>2</v>
      </c>
      <c r="F34" s="113">
        <v>2614000</v>
      </c>
      <c r="G34" s="113">
        <v>0</v>
      </c>
      <c r="H34" s="113">
        <v>0</v>
      </c>
      <c r="I34" s="113">
        <v>8</v>
      </c>
      <c r="J34" s="113">
        <v>2016518</v>
      </c>
      <c r="K34" s="113">
        <v>9</v>
      </c>
      <c r="L34" s="113">
        <v>7598300</v>
      </c>
      <c r="M34" s="113">
        <v>1</v>
      </c>
      <c r="N34" s="113">
        <v>520000</v>
      </c>
      <c r="O34" s="113">
        <v>0</v>
      </c>
      <c r="P34" s="113">
        <v>0</v>
      </c>
      <c r="Q34" s="113">
        <v>0</v>
      </c>
      <c r="R34" s="113">
        <v>0</v>
      </c>
      <c r="S34" s="119">
        <f t="shared" si="0"/>
        <v>20</v>
      </c>
      <c r="T34" s="119">
        <f t="shared" si="1"/>
        <v>12748818</v>
      </c>
    </row>
    <row r="35" spans="3:20" ht="15.5" x14ac:dyDescent="0.35">
      <c r="C35" s="115">
        <v>29</v>
      </c>
      <c r="D35" s="75" t="s">
        <v>40</v>
      </c>
      <c r="E35" s="113">
        <v>48</v>
      </c>
      <c r="F35" s="113">
        <v>412087.34</v>
      </c>
      <c r="G35" s="113">
        <v>0</v>
      </c>
      <c r="H35" s="113">
        <v>0</v>
      </c>
      <c r="I35" s="113">
        <v>0</v>
      </c>
      <c r="J35" s="113">
        <v>0</v>
      </c>
      <c r="K35" s="113">
        <v>98</v>
      </c>
      <c r="L35" s="113">
        <v>1115710.4099999999</v>
      </c>
      <c r="M35" s="113">
        <v>54</v>
      </c>
      <c r="N35" s="113">
        <v>403800.9</v>
      </c>
      <c r="O35" s="113">
        <v>26</v>
      </c>
      <c r="P35" s="113">
        <v>248994.2</v>
      </c>
      <c r="Q35" s="113">
        <v>0</v>
      </c>
      <c r="R35" s="113">
        <v>0</v>
      </c>
      <c r="S35" s="119">
        <f t="shared" si="0"/>
        <v>226</v>
      </c>
      <c r="T35" s="119">
        <f t="shared" si="1"/>
        <v>2180592.85</v>
      </c>
    </row>
    <row r="36" spans="3:20" ht="15.5" x14ac:dyDescent="0.35">
      <c r="C36" s="115">
        <v>30</v>
      </c>
      <c r="D36" s="75" t="s">
        <v>55</v>
      </c>
      <c r="E36" s="113">
        <v>0</v>
      </c>
      <c r="F36" s="113">
        <v>0</v>
      </c>
      <c r="G36" s="113">
        <v>0</v>
      </c>
      <c r="H36" s="113">
        <v>0</v>
      </c>
      <c r="I36" s="113">
        <v>113</v>
      </c>
      <c r="J36" s="113">
        <v>41878000.439999998</v>
      </c>
      <c r="K36" s="113">
        <v>2</v>
      </c>
      <c r="L36" s="113">
        <v>2151272</v>
      </c>
      <c r="M36" s="113">
        <v>0</v>
      </c>
      <c r="N36" s="113">
        <v>0</v>
      </c>
      <c r="O36" s="113">
        <v>7</v>
      </c>
      <c r="P36" s="113">
        <v>663728</v>
      </c>
      <c r="Q36" s="113">
        <v>0</v>
      </c>
      <c r="R36" s="113">
        <v>0</v>
      </c>
      <c r="S36" s="119">
        <f t="shared" si="0"/>
        <v>122</v>
      </c>
      <c r="T36" s="119">
        <f t="shared" si="1"/>
        <v>44693000.439999998</v>
      </c>
    </row>
    <row r="37" spans="3:20" ht="15.5" x14ac:dyDescent="0.35">
      <c r="C37" s="115">
        <v>31</v>
      </c>
      <c r="D37" s="75" t="s">
        <v>15</v>
      </c>
      <c r="E37" s="113">
        <v>1</v>
      </c>
      <c r="F37" s="113">
        <v>680000</v>
      </c>
      <c r="G37" s="113">
        <v>0</v>
      </c>
      <c r="H37" s="113">
        <v>0</v>
      </c>
      <c r="I37" s="113">
        <v>2</v>
      </c>
      <c r="J37" s="113">
        <v>1480000</v>
      </c>
      <c r="K37" s="113">
        <v>0</v>
      </c>
      <c r="L37" s="113">
        <v>0</v>
      </c>
      <c r="M37" s="113">
        <v>0</v>
      </c>
      <c r="N37" s="113">
        <v>0</v>
      </c>
      <c r="O37" s="113">
        <v>0</v>
      </c>
      <c r="P37" s="113">
        <v>0</v>
      </c>
      <c r="Q37" s="113">
        <v>0</v>
      </c>
      <c r="R37" s="113">
        <v>0</v>
      </c>
      <c r="S37" s="119">
        <f t="shared" si="0"/>
        <v>3</v>
      </c>
      <c r="T37" s="119">
        <f t="shared" si="1"/>
        <v>2160000</v>
      </c>
    </row>
    <row r="38" spans="3:20" ht="15.5" x14ac:dyDescent="0.35">
      <c r="C38" s="115">
        <v>32</v>
      </c>
      <c r="D38" s="75" t="s">
        <v>62</v>
      </c>
      <c r="E38" s="113">
        <v>0</v>
      </c>
      <c r="F38" s="113">
        <v>0</v>
      </c>
      <c r="G38" s="113">
        <v>0</v>
      </c>
      <c r="H38" s="113">
        <v>0</v>
      </c>
      <c r="I38" s="113">
        <v>1</v>
      </c>
      <c r="J38" s="113">
        <v>14332</v>
      </c>
      <c r="K38" s="113">
        <v>2</v>
      </c>
      <c r="L38" s="113">
        <v>832407</v>
      </c>
      <c r="M38" s="113">
        <v>0</v>
      </c>
      <c r="N38" s="113">
        <v>0</v>
      </c>
      <c r="O38" s="113">
        <v>0</v>
      </c>
      <c r="P38" s="113">
        <v>0</v>
      </c>
      <c r="Q38" s="113">
        <v>0</v>
      </c>
      <c r="R38" s="113">
        <v>0</v>
      </c>
      <c r="S38" s="119">
        <f t="shared" si="0"/>
        <v>3</v>
      </c>
      <c r="T38" s="119">
        <f t="shared" si="1"/>
        <v>846739</v>
      </c>
    </row>
    <row r="39" spans="3:20" ht="15.5" x14ac:dyDescent="0.35">
      <c r="C39" s="115">
        <v>33</v>
      </c>
      <c r="D39" s="75" t="s">
        <v>44</v>
      </c>
      <c r="E39" s="113">
        <v>2</v>
      </c>
      <c r="F39" s="113">
        <v>820000</v>
      </c>
      <c r="G39" s="113">
        <v>0</v>
      </c>
      <c r="H39" s="113">
        <v>0</v>
      </c>
      <c r="I39" s="113">
        <v>4</v>
      </c>
      <c r="J39" s="113">
        <v>1410000</v>
      </c>
      <c r="K39" s="113">
        <v>2</v>
      </c>
      <c r="L39" s="113">
        <v>880000</v>
      </c>
      <c r="M39" s="113">
        <v>0</v>
      </c>
      <c r="N39" s="113">
        <v>0</v>
      </c>
      <c r="O39" s="113">
        <v>0</v>
      </c>
      <c r="P39" s="113">
        <v>0</v>
      </c>
      <c r="Q39" s="113">
        <v>0</v>
      </c>
      <c r="R39" s="113">
        <v>0</v>
      </c>
      <c r="S39" s="119">
        <f t="shared" si="0"/>
        <v>8</v>
      </c>
      <c r="T39" s="119">
        <f t="shared" si="1"/>
        <v>3110000</v>
      </c>
    </row>
    <row r="40" spans="3:20" ht="15.5" x14ac:dyDescent="0.35">
      <c r="C40" s="115">
        <v>34</v>
      </c>
      <c r="D40" s="75" t="s">
        <v>16</v>
      </c>
      <c r="E40" s="113">
        <v>3</v>
      </c>
      <c r="F40" s="113">
        <v>432915</v>
      </c>
      <c r="G40" s="113">
        <v>0</v>
      </c>
      <c r="H40" s="113">
        <v>0</v>
      </c>
      <c r="I40" s="113">
        <v>10</v>
      </c>
      <c r="J40" s="113">
        <v>5149962</v>
      </c>
      <c r="K40" s="113">
        <v>8</v>
      </c>
      <c r="L40" s="113">
        <v>2744750</v>
      </c>
      <c r="M40" s="113">
        <v>0</v>
      </c>
      <c r="N40" s="113">
        <v>0</v>
      </c>
      <c r="O40" s="113">
        <v>1</v>
      </c>
      <c r="P40" s="113">
        <v>3000</v>
      </c>
      <c r="Q40" s="113">
        <v>0</v>
      </c>
      <c r="R40" s="113">
        <v>0</v>
      </c>
      <c r="S40" s="119">
        <f t="shared" si="0"/>
        <v>22</v>
      </c>
      <c r="T40" s="119">
        <f t="shared" si="1"/>
        <v>8330627</v>
      </c>
    </row>
    <row r="41" spans="3:20" ht="15.5" x14ac:dyDescent="0.35">
      <c r="C41" s="115">
        <v>35</v>
      </c>
      <c r="D41" s="75" t="s">
        <v>63</v>
      </c>
      <c r="E41" s="114">
        <v>0</v>
      </c>
      <c r="F41" s="114">
        <v>0</v>
      </c>
      <c r="G41" s="114">
        <v>0</v>
      </c>
      <c r="H41" s="114">
        <v>0</v>
      </c>
      <c r="I41" s="114">
        <v>0</v>
      </c>
      <c r="J41" s="114">
        <v>0</v>
      </c>
      <c r="K41" s="114">
        <v>0</v>
      </c>
      <c r="L41" s="114">
        <v>0</v>
      </c>
      <c r="M41" s="114">
        <v>0</v>
      </c>
      <c r="N41" s="114">
        <v>0</v>
      </c>
      <c r="O41" s="114">
        <v>0</v>
      </c>
      <c r="P41" s="114">
        <v>0</v>
      </c>
      <c r="Q41" s="114">
        <v>0</v>
      </c>
      <c r="R41" s="114">
        <v>0</v>
      </c>
      <c r="S41" s="114">
        <f t="shared" si="0"/>
        <v>0</v>
      </c>
      <c r="T41" s="114">
        <f t="shared" si="1"/>
        <v>0</v>
      </c>
    </row>
    <row r="42" spans="3:20" ht="15.5" x14ac:dyDescent="0.35">
      <c r="C42" s="115">
        <v>36</v>
      </c>
      <c r="D42" s="75" t="s">
        <v>43</v>
      </c>
      <c r="E42" s="113">
        <v>3</v>
      </c>
      <c r="F42" s="113">
        <v>3146940</v>
      </c>
      <c r="G42" s="113">
        <v>0</v>
      </c>
      <c r="H42" s="113">
        <v>0</v>
      </c>
      <c r="I42" s="113">
        <v>12</v>
      </c>
      <c r="J42" s="113">
        <v>4166564</v>
      </c>
      <c r="K42" s="113">
        <v>19</v>
      </c>
      <c r="L42" s="113">
        <v>7169450</v>
      </c>
      <c r="M42" s="113">
        <v>3</v>
      </c>
      <c r="N42" s="113">
        <v>150000</v>
      </c>
      <c r="O42" s="113">
        <v>4</v>
      </c>
      <c r="P42" s="113">
        <v>3111864</v>
      </c>
      <c r="Q42" s="113">
        <v>0</v>
      </c>
      <c r="R42" s="113">
        <v>0</v>
      </c>
      <c r="S42" s="119">
        <f t="shared" si="0"/>
        <v>41</v>
      </c>
      <c r="T42" s="119">
        <f t="shared" si="1"/>
        <v>17744818</v>
      </c>
    </row>
    <row r="43" spans="3:20" ht="15.5" x14ac:dyDescent="0.35">
      <c r="C43" s="115">
        <v>37</v>
      </c>
      <c r="D43" s="75" t="s">
        <v>65</v>
      </c>
      <c r="E43" s="113">
        <v>0</v>
      </c>
      <c r="F43" s="113">
        <v>0</v>
      </c>
      <c r="G43" s="113">
        <v>0</v>
      </c>
      <c r="H43" s="113">
        <v>0</v>
      </c>
      <c r="I43" s="113">
        <v>0</v>
      </c>
      <c r="J43" s="113">
        <v>0</v>
      </c>
      <c r="K43" s="113">
        <v>3</v>
      </c>
      <c r="L43" s="113">
        <v>1252800</v>
      </c>
      <c r="M43" s="113">
        <v>0</v>
      </c>
      <c r="N43" s="113">
        <v>0</v>
      </c>
      <c r="O43" s="113">
        <v>0</v>
      </c>
      <c r="P43" s="113">
        <v>0</v>
      </c>
      <c r="Q43" s="113">
        <v>0</v>
      </c>
      <c r="R43" s="113">
        <v>0</v>
      </c>
      <c r="S43" s="119">
        <f t="shared" si="0"/>
        <v>3</v>
      </c>
      <c r="T43" s="119">
        <f t="shared" si="1"/>
        <v>1252800</v>
      </c>
    </row>
    <row r="44" spans="3:20" ht="15.5" x14ac:dyDescent="0.35">
      <c r="C44" s="117"/>
      <c r="D44" s="116" t="s">
        <v>107</v>
      </c>
      <c r="E44" s="118">
        <f>SUM(E7:E43)</f>
        <v>21055</v>
      </c>
      <c r="F44" s="118">
        <f t="shared" ref="F44:R44" si="2">SUM(F7:F43)</f>
        <v>144375531.34</v>
      </c>
      <c r="G44" s="118">
        <f t="shared" si="2"/>
        <v>12</v>
      </c>
      <c r="H44" s="118">
        <f t="shared" si="2"/>
        <v>479200</v>
      </c>
      <c r="I44" s="118">
        <f t="shared" si="2"/>
        <v>4327</v>
      </c>
      <c r="J44" s="118">
        <f t="shared" si="2"/>
        <v>324332249.44</v>
      </c>
      <c r="K44" s="118">
        <f t="shared" si="2"/>
        <v>230</v>
      </c>
      <c r="L44" s="118">
        <f t="shared" si="2"/>
        <v>77573236.409999996</v>
      </c>
      <c r="M44" s="118">
        <f t="shared" si="2"/>
        <v>1489</v>
      </c>
      <c r="N44" s="118">
        <f t="shared" si="2"/>
        <v>22874681.899999999</v>
      </c>
      <c r="O44" s="118">
        <f t="shared" si="2"/>
        <v>287</v>
      </c>
      <c r="P44" s="118">
        <f t="shared" si="2"/>
        <v>9393407.1999999993</v>
      </c>
      <c r="Q44" s="118">
        <f t="shared" si="2"/>
        <v>2</v>
      </c>
      <c r="R44" s="118">
        <f t="shared" si="2"/>
        <v>135000</v>
      </c>
      <c r="S44" s="118">
        <f t="shared" si="0"/>
        <v>27402</v>
      </c>
      <c r="T44" s="118">
        <f t="shared" si="0"/>
        <v>579163306.28999996</v>
      </c>
    </row>
    <row r="45" spans="3:20" x14ac:dyDescent="0.35">
      <c r="S45" s="110"/>
      <c r="T45" s="110"/>
    </row>
    <row r="46" spans="3:20" x14ac:dyDescent="0.35">
      <c r="S46" s="110"/>
    </row>
    <row r="50" spans="7:7" x14ac:dyDescent="0.35">
      <c r="G50" t="s">
        <v>84</v>
      </c>
    </row>
  </sheetData>
  <sheetProtection algorithmName="SHA-512" hashValue="7YBgcQHqRAJckOYJ5oHLWJht7TXJSEw/yif27jpCUgTwQHTXD8Q5OFE8y/rAFOoYAnwLtkP7HJM2CfrWud4fTA==" saltValue="JDiJlS+qJFhSxoUrNmEtyg==" spinCount="100000" sheet="1" objects="1" scenarios="1"/>
  <mergeCells count="11">
    <mergeCell ref="S4:T4"/>
    <mergeCell ref="C3:T3"/>
    <mergeCell ref="C4:C6"/>
    <mergeCell ref="D4:D6"/>
    <mergeCell ref="Q4:R4"/>
    <mergeCell ref="E4:F4"/>
    <mergeCell ref="G4:H4"/>
    <mergeCell ref="I4:J4"/>
    <mergeCell ref="K4:L4"/>
    <mergeCell ref="M4:N4"/>
    <mergeCell ref="O4:P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2:T35"/>
  <sheetViews>
    <sheetView zoomScale="70" zoomScaleNormal="70" workbookViewId="0">
      <selection activeCell="C3" sqref="C3:T3"/>
    </sheetView>
  </sheetViews>
  <sheetFormatPr defaultRowHeight="14.5" x14ac:dyDescent="0.35"/>
  <cols>
    <col min="3" max="3" width="5.26953125" bestFit="1" customWidth="1"/>
    <col min="4" max="4" width="47.7265625" bestFit="1" customWidth="1"/>
    <col min="5" max="5" width="10.08984375" bestFit="1" customWidth="1"/>
    <col min="6" max="6" width="11.90625" bestFit="1" customWidth="1"/>
    <col min="7" max="7" width="10.08984375" bestFit="1" customWidth="1"/>
    <col min="8" max="8" width="15.6328125" bestFit="1" customWidth="1"/>
    <col min="9" max="9" width="10.08984375" bestFit="1" customWidth="1"/>
    <col min="10" max="10" width="15.6328125" bestFit="1" customWidth="1"/>
    <col min="11" max="11" width="10.08984375" bestFit="1" customWidth="1"/>
    <col min="12" max="12" width="14.1796875" bestFit="1" customWidth="1"/>
    <col min="13" max="13" width="10.08984375" bestFit="1" customWidth="1"/>
    <col min="14" max="14" width="15.6328125" bestFit="1" customWidth="1"/>
    <col min="15" max="15" width="10.08984375" bestFit="1" customWidth="1"/>
    <col min="16" max="16" width="15.6328125" bestFit="1" customWidth="1"/>
    <col min="17" max="17" width="10.08984375" bestFit="1" customWidth="1"/>
    <col min="18" max="18" width="11.90625" bestFit="1" customWidth="1"/>
    <col min="19" max="19" width="10.08984375" bestFit="1" customWidth="1"/>
    <col min="20" max="20" width="17.1796875" bestFit="1" customWidth="1"/>
  </cols>
  <sheetData>
    <row r="2" spans="3:20" ht="15" thickBot="1" x14ac:dyDescent="0.4"/>
    <row r="3" spans="3:20" ht="15.5" x14ac:dyDescent="0.35">
      <c r="C3" s="168" t="s">
        <v>106</v>
      </c>
      <c r="D3" s="169"/>
      <c r="E3" s="169"/>
      <c r="F3" s="169"/>
      <c r="G3" s="169"/>
      <c r="H3" s="169"/>
      <c r="I3" s="169"/>
      <c r="J3" s="169"/>
      <c r="K3" s="169"/>
      <c r="L3" s="169"/>
      <c r="M3" s="169"/>
      <c r="N3" s="169"/>
      <c r="O3" s="169"/>
      <c r="P3" s="169"/>
      <c r="Q3" s="169"/>
      <c r="R3" s="169"/>
      <c r="S3" s="169"/>
      <c r="T3" s="170"/>
    </row>
    <row r="4" spans="3:20" ht="50" customHeight="1" x14ac:dyDescent="0.35">
      <c r="C4" s="196" t="s">
        <v>89</v>
      </c>
      <c r="D4" s="197" t="s">
        <v>8</v>
      </c>
      <c r="E4" s="194" t="s">
        <v>97</v>
      </c>
      <c r="F4" s="194"/>
      <c r="G4" s="194" t="s">
        <v>98</v>
      </c>
      <c r="H4" s="194"/>
      <c r="I4" s="194" t="s">
        <v>99</v>
      </c>
      <c r="J4" s="194"/>
      <c r="K4" s="194" t="s">
        <v>100</v>
      </c>
      <c r="L4" s="194"/>
      <c r="M4" s="194" t="s">
        <v>101</v>
      </c>
      <c r="N4" s="194"/>
      <c r="O4" s="194" t="s">
        <v>102</v>
      </c>
      <c r="P4" s="194"/>
      <c r="Q4" s="194" t="s">
        <v>103</v>
      </c>
      <c r="R4" s="194"/>
      <c r="S4" s="194" t="s">
        <v>105</v>
      </c>
      <c r="T4" s="195"/>
    </row>
    <row r="5" spans="3:20" ht="15.5" x14ac:dyDescent="0.35">
      <c r="C5" s="177"/>
      <c r="D5" s="198"/>
      <c r="E5" s="74" t="s">
        <v>85</v>
      </c>
      <c r="F5" s="74" t="s">
        <v>86</v>
      </c>
      <c r="G5" s="74" t="s">
        <v>85</v>
      </c>
      <c r="H5" s="74" t="s">
        <v>86</v>
      </c>
      <c r="I5" s="74" t="s">
        <v>85</v>
      </c>
      <c r="J5" s="74" t="s">
        <v>86</v>
      </c>
      <c r="K5" s="74" t="s">
        <v>85</v>
      </c>
      <c r="L5" s="74" t="s">
        <v>86</v>
      </c>
      <c r="M5" s="74" t="s">
        <v>85</v>
      </c>
      <c r="N5" s="74" t="s">
        <v>86</v>
      </c>
      <c r="O5" s="74" t="s">
        <v>85</v>
      </c>
      <c r="P5" s="74" t="s">
        <v>86</v>
      </c>
      <c r="Q5" s="74" t="s">
        <v>85</v>
      </c>
      <c r="R5" s="74" t="s">
        <v>86</v>
      </c>
      <c r="S5" s="74" t="s">
        <v>85</v>
      </c>
      <c r="T5" s="122" t="s">
        <v>86</v>
      </c>
    </row>
    <row r="6" spans="3:20" ht="16" thickBot="1" x14ac:dyDescent="0.4">
      <c r="C6" s="178"/>
      <c r="D6" s="199"/>
      <c r="E6" s="125"/>
      <c r="F6" s="125" t="s">
        <v>90</v>
      </c>
      <c r="G6" s="125"/>
      <c r="H6" s="125" t="s">
        <v>90</v>
      </c>
      <c r="I6" s="125"/>
      <c r="J6" s="125" t="s">
        <v>90</v>
      </c>
      <c r="K6" s="125"/>
      <c r="L6" s="125" t="s">
        <v>90</v>
      </c>
      <c r="M6" s="125"/>
      <c r="N6" s="125" t="s">
        <v>90</v>
      </c>
      <c r="O6" s="125"/>
      <c r="P6" s="125" t="s">
        <v>90</v>
      </c>
      <c r="Q6" s="125"/>
      <c r="R6" s="125" t="s">
        <v>90</v>
      </c>
      <c r="S6" s="125"/>
      <c r="T6" s="126" t="s">
        <v>90</v>
      </c>
    </row>
    <row r="7" spans="3:20" ht="15.5" x14ac:dyDescent="0.35">
      <c r="C7" s="115">
        <v>1</v>
      </c>
      <c r="D7" s="75" t="s">
        <v>77</v>
      </c>
      <c r="E7" s="75">
        <v>0</v>
      </c>
      <c r="F7" s="75">
        <v>0</v>
      </c>
      <c r="G7" s="75">
        <v>0</v>
      </c>
      <c r="H7" s="75">
        <v>0</v>
      </c>
      <c r="I7" s="75">
        <v>9</v>
      </c>
      <c r="J7" s="75">
        <v>784210</v>
      </c>
      <c r="K7" s="75">
        <v>0</v>
      </c>
      <c r="L7" s="75">
        <v>0</v>
      </c>
      <c r="M7" s="75">
        <v>0</v>
      </c>
      <c r="N7" s="75">
        <v>0</v>
      </c>
      <c r="O7" s="75">
        <v>0</v>
      </c>
      <c r="P7" s="75">
        <v>0</v>
      </c>
      <c r="Q7" s="75">
        <v>0</v>
      </c>
      <c r="R7" s="75">
        <v>0</v>
      </c>
      <c r="S7" s="75">
        <f>E7+G7+I7+K7+M7+O7+Q7</f>
        <v>9</v>
      </c>
      <c r="T7" s="75">
        <f>F7+H7+J7+L7+N7+P7+R7</f>
        <v>784210</v>
      </c>
    </row>
    <row r="8" spans="3:20" ht="15.5" x14ac:dyDescent="0.35">
      <c r="C8" s="115">
        <v>2</v>
      </c>
      <c r="D8" s="75" t="s">
        <v>75</v>
      </c>
      <c r="E8" s="114">
        <v>0</v>
      </c>
      <c r="F8" s="114">
        <v>0</v>
      </c>
      <c r="G8" s="114">
        <v>0</v>
      </c>
      <c r="H8" s="114">
        <v>0</v>
      </c>
      <c r="I8" s="114">
        <v>0</v>
      </c>
      <c r="J8" s="114">
        <v>0</v>
      </c>
      <c r="K8" s="114">
        <v>0</v>
      </c>
      <c r="L8" s="114">
        <v>0</v>
      </c>
      <c r="M8" s="114">
        <v>0</v>
      </c>
      <c r="N8" s="114">
        <v>0</v>
      </c>
      <c r="O8" s="114">
        <v>0</v>
      </c>
      <c r="P8" s="114">
        <v>0</v>
      </c>
      <c r="Q8" s="114">
        <v>0</v>
      </c>
      <c r="R8" s="114">
        <v>0</v>
      </c>
      <c r="S8" s="114">
        <f t="shared" ref="S8:S29" si="0">E8+G8+I8+K8+M8+O8+Q8</f>
        <v>0</v>
      </c>
      <c r="T8" s="114">
        <f t="shared" ref="T8:T29" si="1">F8+H8+J8+L8+N8+P8+R8</f>
        <v>0</v>
      </c>
    </row>
    <row r="9" spans="3:20" ht="15.5" x14ac:dyDescent="0.35">
      <c r="C9" s="115">
        <v>3</v>
      </c>
      <c r="D9" s="75" t="s">
        <v>76</v>
      </c>
      <c r="E9" s="75">
        <v>0</v>
      </c>
      <c r="F9" s="75">
        <v>0</v>
      </c>
      <c r="G9" s="75">
        <v>3</v>
      </c>
      <c r="H9" s="75">
        <v>2328922.65</v>
      </c>
      <c r="I9" s="75">
        <v>1</v>
      </c>
      <c r="J9" s="75">
        <v>303650.64</v>
      </c>
      <c r="K9" s="75">
        <v>2</v>
      </c>
      <c r="L9" s="75">
        <v>806030.79</v>
      </c>
      <c r="M9" s="75">
        <v>2</v>
      </c>
      <c r="N9" s="75">
        <v>12926554</v>
      </c>
      <c r="O9" s="75">
        <v>0</v>
      </c>
      <c r="P9" s="75">
        <v>0</v>
      </c>
      <c r="Q9" s="75">
        <v>0</v>
      </c>
      <c r="R9" s="75">
        <v>0</v>
      </c>
      <c r="S9" s="75">
        <f t="shared" si="0"/>
        <v>8</v>
      </c>
      <c r="T9" s="75">
        <f t="shared" si="1"/>
        <v>16365158.08</v>
      </c>
    </row>
    <row r="10" spans="3:20" ht="15.5" x14ac:dyDescent="0.35">
      <c r="C10" s="115">
        <v>4</v>
      </c>
      <c r="D10" s="75" t="s">
        <v>17</v>
      </c>
      <c r="E10" s="75">
        <v>0</v>
      </c>
      <c r="F10" s="75">
        <v>0</v>
      </c>
      <c r="G10" s="75">
        <v>0</v>
      </c>
      <c r="H10" s="75">
        <v>0</v>
      </c>
      <c r="I10" s="75">
        <v>2</v>
      </c>
      <c r="J10" s="75">
        <v>20000</v>
      </c>
      <c r="K10" s="75">
        <v>0</v>
      </c>
      <c r="L10" s="75">
        <v>0</v>
      </c>
      <c r="M10" s="75">
        <v>1</v>
      </c>
      <c r="N10" s="75">
        <v>100000</v>
      </c>
      <c r="O10" s="75">
        <v>0</v>
      </c>
      <c r="P10" s="75">
        <v>0</v>
      </c>
      <c r="Q10" s="75">
        <v>0</v>
      </c>
      <c r="R10" s="75">
        <v>0</v>
      </c>
      <c r="S10" s="75">
        <f t="shared" si="0"/>
        <v>3</v>
      </c>
      <c r="T10" s="75">
        <f t="shared" si="1"/>
        <v>120000</v>
      </c>
    </row>
    <row r="11" spans="3:20" ht="15.5" x14ac:dyDescent="0.35">
      <c r="C11" s="115">
        <v>5</v>
      </c>
      <c r="D11" s="75" t="s">
        <v>18</v>
      </c>
      <c r="E11" s="75">
        <v>0</v>
      </c>
      <c r="F11" s="75">
        <v>0</v>
      </c>
      <c r="G11" s="75">
        <v>0</v>
      </c>
      <c r="H11" s="75">
        <v>0</v>
      </c>
      <c r="I11" s="75">
        <v>149</v>
      </c>
      <c r="J11" s="75">
        <v>28106560</v>
      </c>
      <c r="K11" s="75">
        <v>0</v>
      </c>
      <c r="L11" s="75">
        <v>0</v>
      </c>
      <c r="M11" s="75">
        <v>21</v>
      </c>
      <c r="N11" s="75">
        <v>2989138</v>
      </c>
      <c r="O11" s="75">
        <v>3</v>
      </c>
      <c r="P11" s="75">
        <v>260867</v>
      </c>
      <c r="Q11" s="75">
        <v>0</v>
      </c>
      <c r="R11" s="75">
        <v>0</v>
      </c>
      <c r="S11" s="75">
        <f t="shared" si="0"/>
        <v>173</v>
      </c>
      <c r="T11" s="75">
        <f t="shared" si="1"/>
        <v>31356565</v>
      </c>
    </row>
    <row r="12" spans="3:20" ht="15.5" x14ac:dyDescent="0.35">
      <c r="C12" s="115">
        <v>6</v>
      </c>
      <c r="D12" s="75" t="s">
        <v>19</v>
      </c>
      <c r="E12" s="75">
        <v>0</v>
      </c>
      <c r="F12" s="75">
        <v>0</v>
      </c>
      <c r="G12" s="75">
        <v>0</v>
      </c>
      <c r="H12" s="75">
        <v>0</v>
      </c>
      <c r="I12" s="75">
        <v>0</v>
      </c>
      <c r="J12" s="75">
        <v>0</v>
      </c>
      <c r="K12" s="75">
        <v>0</v>
      </c>
      <c r="L12" s="75">
        <v>0</v>
      </c>
      <c r="M12" s="75">
        <v>0</v>
      </c>
      <c r="N12" s="75">
        <v>0</v>
      </c>
      <c r="O12" s="75">
        <v>60</v>
      </c>
      <c r="P12" s="75">
        <v>3700000</v>
      </c>
      <c r="Q12" s="75">
        <v>0</v>
      </c>
      <c r="R12" s="75">
        <v>0</v>
      </c>
      <c r="S12" s="75">
        <f t="shared" si="0"/>
        <v>60</v>
      </c>
      <c r="T12" s="75">
        <f t="shared" si="1"/>
        <v>3700000</v>
      </c>
    </row>
    <row r="13" spans="3:20" ht="15.5" x14ac:dyDescent="0.35">
      <c r="C13" s="115">
        <v>7</v>
      </c>
      <c r="D13" s="75" t="s">
        <v>20</v>
      </c>
      <c r="E13" s="114">
        <v>0</v>
      </c>
      <c r="F13" s="114">
        <v>0</v>
      </c>
      <c r="G13" s="114">
        <v>0</v>
      </c>
      <c r="H13" s="114">
        <v>0</v>
      </c>
      <c r="I13" s="114">
        <v>0</v>
      </c>
      <c r="J13" s="114">
        <v>0</v>
      </c>
      <c r="K13" s="114">
        <v>0</v>
      </c>
      <c r="L13" s="114">
        <v>0</v>
      </c>
      <c r="M13" s="114">
        <v>0</v>
      </c>
      <c r="N13" s="114">
        <v>0</v>
      </c>
      <c r="O13" s="114">
        <v>0</v>
      </c>
      <c r="P13" s="114">
        <v>0</v>
      </c>
      <c r="Q13" s="114">
        <v>0</v>
      </c>
      <c r="R13" s="114">
        <v>0</v>
      </c>
      <c r="S13" s="114">
        <f t="shared" si="0"/>
        <v>0</v>
      </c>
      <c r="T13" s="114">
        <f t="shared" si="1"/>
        <v>0</v>
      </c>
    </row>
    <row r="14" spans="3:20" ht="15.5" x14ac:dyDescent="0.35">
      <c r="C14" s="115">
        <v>8</v>
      </c>
      <c r="D14" s="75" t="s">
        <v>21</v>
      </c>
      <c r="E14" s="114">
        <v>0</v>
      </c>
      <c r="F14" s="114">
        <v>0</v>
      </c>
      <c r="G14" s="114">
        <v>0</v>
      </c>
      <c r="H14" s="114">
        <v>0</v>
      </c>
      <c r="I14" s="114">
        <v>0</v>
      </c>
      <c r="J14" s="114">
        <v>0</v>
      </c>
      <c r="K14" s="114">
        <v>0</v>
      </c>
      <c r="L14" s="114">
        <v>0</v>
      </c>
      <c r="M14" s="114">
        <v>0</v>
      </c>
      <c r="N14" s="114">
        <v>0</v>
      </c>
      <c r="O14" s="114">
        <v>0</v>
      </c>
      <c r="P14" s="114">
        <v>0</v>
      </c>
      <c r="Q14" s="114">
        <v>0</v>
      </c>
      <c r="R14" s="114">
        <v>0</v>
      </c>
      <c r="S14" s="114">
        <f t="shared" si="0"/>
        <v>0</v>
      </c>
      <c r="T14" s="114">
        <f t="shared" si="1"/>
        <v>0</v>
      </c>
    </row>
    <row r="15" spans="3:20" ht="15.5" x14ac:dyDescent="0.35">
      <c r="C15" s="115">
        <v>9</v>
      </c>
      <c r="D15" s="75" t="s">
        <v>22</v>
      </c>
      <c r="E15" s="114">
        <v>0</v>
      </c>
      <c r="F15" s="114">
        <v>0</v>
      </c>
      <c r="G15" s="114">
        <v>0</v>
      </c>
      <c r="H15" s="114">
        <v>0</v>
      </c>
      <c r="I15" s="114">
        <v>0</v>
      </c>
      <c r="J15" s="114">
        <v>0</v>
      </c>
      <c r="K15" s="114">
        <v>0</v>
      </c>
      <c r="L15" s="114">
        <v>0</v>
      </c>
      <c r="M15" s="114">
        <v>0</v>
      </c>
      <c r="N15" s="114">
        <v>0</v>
      </c>
      <c r="O15" s="114">
        <v>0</v>
      </c>
      <c r="P15" s="114">
        <v>0</v>
      </c>
      <c r="Q15" s="114">
        <v>0</v>
      </c>
      <c r="R15" s="114">
        <v>0</v>
      </c>
      <c r="S15" s="114">
        <f t="shared" si="0"/>
        <v>0</v>
      </c>
      <c r="T15" s="114">
        <f t="shared" si="1"/>
        <v>0</v>
      </c>
    </row>
    <row r="16" spans="3:20" ht="15.5" x14ac:dyDescent="0.35">
      <c r="C16" s="115">
        <v>10</v>
      </c>
      <c r="D16" s="75" t="s">
        <v>23</v>
      </c>
      <c r="E16" s="114">
        <v>0</v>
      </c>
      <c r="F16" s="114">
        <v>0</v>
      </c>
      <c r="G16" s="114">
        <v>0</v>
      </c>
      <c r="H16" s="114">
        <v>0</v>
      </c>
      <c r="I16" s="114">
        <v>0</v>
      </c>
      <c r="J16" s="114">
        <v>0</v>
      </c>
      <c r="K16" s="114">
        <v>0</v>
      </c>
      <c r="L16" s="114">
        <v>0</v>
      </c>
      <c r="M16" s="114">
        <v>0</v>
      </c>
      <c r="N16" s="114">
        <v>0</v>
      </c>
      <c r="O16" s="114">
        <v>0</v>
      </c>
      <c r="P16" s="114">
        <v>0</v>
      </c>
      <c r="Q16" s="114">
        <v>0</v>
      </c>
      <c r="R16" s="114">
        <v>0</v>
      </c>
      <c r="S16" s="114">
        <f t="shared" si="0"/>
        <v>0</v>
      </c>
      <c r="T16" s="114">
        <f t="shared" si="1"/>
        <v>0</v>
      </c>
    </row>
    <row r="17" spans="3:20" ht="15.5" x14ac:dyDescent="0.35">
      <c r="C17" s="115">
        <v>11</v>
      </c>
      <c r="D17" s="75" t="s">
        <v>14</v>
      </c>
      <c r="E17" s="75">
        <v>0</v>
      </c>
      <c r="F17" s="75">
        <v>0</v>
      </c>
      <c r="G17" s="75">
        <v>0</v>
      </c>
      <c r="H17" s="75">
        <v>0</v>
      </c>
      <c r="I17" s="75">
        <v>0</v>
      </c>
      <c r="J17" s="75">
        <v>0</v>
      </c>
      <c r="K17" s="75">
        <v>1</v>
      </c>
      <c r="L17" s="75">
        <v>1675655</v>
      </c>
      <c r="M17" s="75">
        <v>0</v>
      </c>
      <c r="N17" s="75">
        <v>0</v>
      </c>
      <c r="O17" s="75">
        <v>0</v>
      </c>
      <c r="P17" s="75">
        <v>0</v>
      </c>
      <c r="Q17" s="75">
        <v>0</v>
      </c>
      <c r="R17" s="75">
        <v>0</v>
      </c>
      <c r="S17" s="75">
        <f t="shared" si="0"/>
        <v>1</v>
      </c>
      <c r="T17" s="75">
        <f t="shared" si="1"/>
        <v>1675655</v>
      </c>
    </row>
    <row r="18" spans="3:20" ht="15.5" x14ac:dyDescent="0.35">
      <c r="C18" s="115">
        <v>12</v>
      </c>
      <c r="D18" s="75" t="s">
        <v>24</v>
      </c>
      <c r="E18" s="114">
        <v>0</v>
      </c>
      <c r="F18" s="114">
        <v>0</v>
      </c>
      <c r="G18" s="114">
        <v>0</v>
      </c>
      <c r="H18" s="114">
        <v>0</v>
      </c>
      <c r="I18" s="114">
        <v>0</v>
      </c>
      <c r="J18" s="114">
        <v>0</v>
      </c>
      <c r="K18" s="114">
        <v>0</v>
      </c>
      <c r="L18" s="114">
        <v>0</v>
      </c>
      <c r="M18" s="114">
        <v>0</v>
      </c>
      <c r="N18" s="114">
        <v>0</v>
      </c>
      <c r="O18" s="114">
        <v>0</v>
      </c>
      <c r="P18" s="114">
        <v>0</v>
      </c>
      <c r="Q18" s="114">
        <v>0</v>
      </c>
      <c r="R18" s="114">
        <v>0</v>
      </c>
      <c r="S18" s="114">
        <f t="shared" si="0"/>
        <v>0</v>
      </c>
      <c r="T18" s="114">
        <f t="shared" si="1"/>
        <v>0</v>
      </c>
    </row>
    <row r="19" spans="3:20" ht="15.5" x14ac:dyDescent="0.35">
      <c r="C19" s="115">
        <v>13</v>
      </c>
      <c r="D19" s="75" t="s">
        <v>74</v>
      </c>
      <c r="E19" s="75">
        <v>0</v>
      </c>
      <c r="F19" s="75">
        <v>0</v>
      </c>
      <c r="G19" s="75">
        <v>0</v>
      </c>
      <c r="H19" s="75">
        <v>0</v>
      </c>
      <c r="I19" s="75">
        <v>0</v>
      </c>
      <c r="J19" s="75">
        <v>0</v>
      </c>
      <c r="K19" s="75">
        <v>28</v>
      </c>
      <c r="L19" s="75">
        <v>3250746</v>
      </c>
      <c r="M19" s="75">
        <v>0</v>
      </c>
      <c r="N19" s="75">
        <v>0</v>
      </c>
      <c r="O19" s="75">
        <v>0</v>
      </c>
      <c r="P19" s="75">
        <v>0</v>
      </c>
      <c r="Q19" s="75">
        <v>0</v>
      </c>
      <c r="R19" s="75">
        <v>0</v>
      </c>
      <c r="S19" s="75">
        <f t="shared" si="0"/>
        <v>28</v>
      </c>
      <c r="T19" s="75">
        <f t="shared" si="1"/>
        <v>3250746</v>
      </c>
    </row>
    <row r="20" spans="3:20" ht="15.5" x14ac:dyDescent="0.35">
      <c r="C20" s="115">
        <v>14</v>
      </c>
      <c r="D20" s="75" t="s">
        <v>25</v>
      </c>
      <c r="E20" s="75">
        <v>0</v>
      </c>
      <c r="F20" s="75">
        <v>0</v>
      </c>
      <c r="G20" s="75">
        <v>0</v>
      </c>
      <c r="H20" s="75">
        <v>0</v>
      </c>
      <c r="I20" s="75">
        <v>0</v>
      </c>
      <c r="J20" s="75">
        <v>0</v>
      </c>
      <c r="K20" s="75">
        <v>3</v>
      </c>
      <c r="L20" s="75">
        <v>311679</v>
      </c>
      <c r="M20" s="75">
        <v>13</v>
      </c>
      <c r="N20" s="75">
        <v>1619914.3599999999</v>
      </c>
      <c r="O20" s="75">
        <v>0</v>
      </c>
      <c r="P20" s="75">
        <v>0</v>
      </c>
      <c r="Q20" s="75">
        <v>0</v>
      </c>
      <c r="R20" s="75">
        <v>0</v>
      </c>
      <c r="S20" s="75">
        <f t="shared" si="0"/>
        <v>16</v>
      </c>
      <c r="T20" s="75">
        <f t="shared" si="1"/>
        <v>1931593.3599999999</v>
      </c>
    </row>
    <row r="21" spans="3:20" ht="15.5" x14ac:dyDescent="0.35">
      <c r="C21" s="115">
        <v>15</v>
      </c>
      <c r="D21" s="75" t="s">
        <v>26</v>
      </c>
      <c r="E21" s="75">
        <v>1</v>
      </c>
      <c r="F21" s="75">
        <v>100000</v>
      </c>
      <c r="G21" s="75">
        <v>0</v>
      </c>
      <c r="H21" s="75">
        <v>0</v>
      </c>
      <c r="I21" s="75">
        <v>2</v>
      </c>
      <c r="J21" s="75">
        <v>172000</v>
      </c>
      <c r="K21" s="75">
        <v>0</v>
      </c>
      <c r="L21" s="75">
        <v>0</v>
      </c>
      <c r="M21" s="75">
        <v>0</v>
      </c>
      <c r="N21" s="75">
        <v>0</v>
      </c>
      <c r="O21" s="75">
        <v>2</v>
      </c>
      <c r="P21" s="75">
        <v>325643</v>
      </c>
      <c r="Q21" s="75">
        <v>0</v>
      </c>
      <c r="R21" s="75">
        <v>0</v>
      </c>
      <c r="S21" s="75">
        <f t="shared" si="0"/>
        <v>5</v>
      </c>
      <c r="T21" s="75">
        <f t="shared" si="1"/>
        <v>597643</v>
      </c>
    </row>
    <row r="22" spans="3:20" ht="15.5" x14ac:dyDescent="0.35">
      <c r="C22" s="115">
        <v>16</v>
      </c>
      <c r="D22" s="75" t="s">
        <v>27</v>
      </c>
      <c r="E22" s="75">
        <v>0</v>
      </c>
      <c r="F22" s="75">
        <v>0</v>
      </c>
      <c r="G22" s="75">
        <v>7</v>
      </c>
      <c r="H22" s="75">
        <v>1679271</v>
      </c>
      <c r="I22" s="75">
        <v>1</v>
      </c>
      <c r="J22" s="75">
        <v>3482460</v>
      </c>
      <c r="K22" s="75">
        <v>0</v>
      </c>
      <c r="L22" s="75">
        <v>0</v>
      </c>
      <c r="M22" s="75">
        <v>0</v>
      </c>
      <c r="N22" s="75">
        <v>0</v>
      </c>
      <c r="O22" s="75">
        <v>0</v>
      </c>
      <c r="P22" s="75">
        <v>0</v>
      </c>
      <c r="Q22" s="75">
        <v>20</v>
      </c>
      <c r="R22" s="75">
        <v>726440</v>
      </c>
      <c r="S22" s="75">
        <f t="shared" si="0"/>
        <v>28</v>
      </c>
      <c r="T22" s="75">
        <f t="shared" si="1"/>
        <v>5888171</v>
      </c>
    </row>
    <row r="23" spans="3:20" ht="15.5" x14ac:dyDescent="0.35">
      <c r="C23" s="115">
        <v>17</v>
      </c>
      <c r="D23" s="75" t="s">
        <v>28</v>
      </c>
      <c r="E23" s="114">
        <v>0</v>
      </c>
      <c r="F23" s="114">
        <v>0</v>
      </c>
      <c r="G23" s="114">
        <v>0</v>
      </c>
      <c r="H23" s="114">
        <v>0</v>
      </c>
      <c r="I23" s="114">
        <v>0</v>
      </c>
      <c r="J23" s="114">
        <v>0</v>
      </c>
      <c r="K23" s="114">
        <v>0</v>
      </c>
      <c r="L23" s="114">
        <v>0</v>
      </c>
      <c r="M23" s="114">
        <v>0</v>
      </c>
      <c r="N23" s="114">
        <v>0</v>
      </c>
      <c r="O23" s="114">
        <v>0</v>
      </c>
      <c r="P23" s="114">
        <v>0</v>
      </c>
      <c r="Q23" s="114">
        <v>0</v>
      </c>
      <c r="R23" s="114">
        <v>0</v>
      </c>
      <c r="S23" s="114">
        <f t="shared" si="0"/>
        <v>0</v>
      </c>
      <c r="T23" s="114">
        <f t="shared" si="1"/>
        <v>0</v>
      </c>
    </row>
    <row r="24" spans="3:20" ht="15.5" x14ac:dyDescent="0.35">
      <c r="C24" s="115">
        <v>18</v>
      </c>
      <c r="D24" s="75" t="s">
        <v>29</v>
      </c>
      <c r="E24" s="75">
        <v>0</v>
      </c>
      <c r="F24" s="75">
        <v>0</v>
      </c>
      <c r="G24" s="75">
        <v>4</v>
      </c>
      <c r="H24" s="75">
        <v>21200</v>
      </c>
      <c r="I24" s="75">
        <v>1</v>
      </c>
      <c r="J24" s="75">
        <v>14000</v>
      </c>
      <c r="K24" s="75">
        <v>3</v>
      </c>
      <c r="L24" s="75">
        <v>139000</v>
      </c>
      <c r="M24" s="75">
        <v>0</v>
      </c>
      <c r="N24" s="75">
        <v>0</v>
      </c>
      <c r="O24" s="75">
        <v>0</v>
      </c>
      <c r="P24" s="75">
        <v>0</v>
      </c>
      <c r="Q24" s="75">
        <v>0</v>
      </c>
      <c r="R24" s="75">
        <v>0</v>
      </c>
      <c r="S24" s="75">
        <f t="shared" si="0"/>
        <v>8</v>
      </c>
      <c r="T24" s="75">
        <f t="shared" si="1"/>
        <v>174200</v>
      </c>
    </row>
    <row r="25" spans="3:20" ht="15.5" x14ac:dyDescent="0.35">
      <c r="C25" s="115">
        <v>19</v>
      </c>
      <c r="D25" s="75" t="s">
        <v>30</v>
      </c>
      <c r="E25" s="75">
        <v>0</v>
      </c>
      <c r="F25" s="75">
        <v>0</v>
      </c>
      <c r="G25" s="75">
        <v>0</v>
      </c>
      <c r="H25" s="75">
        <v>0</v>
      </c>
      <c r="I25" s="75">
        <v>2</v>
      </c>
      <c r="J25" s="75">
        <v>300000</v>
      </c>
      <c r="K25" s="75">
        <v>2</v>
      </c>
      <c r="L25" s="75">
        <v>450000</v>
      </c>
      <c r="M25" s="75">
        <v>3</v>
      </c>
      <c r="N25" s="75">
        <v>249910</v>
      </c>
      <c r="O25" s="75">
        <v>0</v>
      </c>
      <c r="P25" s="75">
        <v>0</v>
      </c>
      <c r="Q25" s="75">
        <v>0</v>
      </c>
      <c r="R25" s="75">
        <v>0</v>
      </c>
      <c r="S25" s="75">
        <f t="shared" si="0"/>
        <v>7</v>
      </c>
      <c r="T25" s="75">
        <f t="shared" si="1"/>
        <v>999910</v>
      </c>
    </row>
    <row r="26" spans="3:20" ht="15.5" x14ac:dyDescent="0.35">
      <c r="C26" s="115">
        <v>20</v>
      </c>
      <c r="D26" s="75" t="s">
        <v>31</v>
      </c>
      <c r="E26" s="75">
        <v>0</v>
      </c>
      <c r="F26" s="75">
        <v>0</v>
      </c>
      <c r="G26" s="75">
        <v>5</v>
      </c>
      <c r="H26" s="75">
        <v>755168</v>
      </c>
      <c r="I26" s="75">
        <v>13</v>
      </c>
      <c r="J26" s="75">
        <v>20727452.370000001</v>
      </c>
      <c r="K26" s="75">
        <v>2</v>
      </c>
      <c r="L26" s="75">
        <v>327273</v>
      </c>
      <c r="M26" s="75">
        <v>0</v>
      </c>
      <c r="N26" s="75">
        <v>0</v>
      </c>
      <c r="O26" s="75">
        <v>13</v>
      </c>
      <c r="P26" s="75">
        <v>17416342.149999999</v>
      </c>
      <c r="Q26" s="75">
        <v>0</v>
      </c>
      <c r="R26" s="75">
        <v>0</v>
      </c>
      <c r="S26" s="75">
        <f t="shared" si="0"/>
        <v>33</v>
      </c>
      <c r="T26" s="75">
        <f t="shared" si="1"/>
        <v>39226235.519999996</v>
      </c>
    </row>
    <row r="27" spans="3:20" ht="15.5" x14ac:dyDescent="0.35">
      <c r="C27" s="115">
        <v>21</v>
      </c>
      <c r="D27" s="75" t="s">
        <v>32</v>
      </c>
      <c r="E27" s="75">
        <v>0</v>
      </c>
      <c r="F27" s="75">
        <v>0</v>
      </c>
      <c r="G27" s="75">
        <v>0</v>
      </c>
      <c r="H27" s="75">
        <v>0</v>
      </c>
      <c r="I27" s="75">
        <v>2</v>
      </c>
      <c r="J27" s="75">
        <v>3535600</v>
      </c>
      <c r="K27" s="75">
        <v>0</v>
      </c>
      <c r="L27" s="75">
        <v>0</v>
      </c>
      <c r="M27" s="75">
        <v>0</v>
      </c>
      <c r="N27" s="75">
        <v>0</v>
      </c>
      <c r="O27" s="75">
        <v>0</v>
      </c>
      <c r="P27" s="75">
        <v>0</v>
      </c>
      <c r="Q27" s="75">
        <v>0</v>
      </c>
      <c r="R27" s="75">
        <v>0</v>
      </c>
      <c r="S27" s="75">
        <f t="shared" si="0"/>
        <v>2</v>
      </c>
      <c r="T27" s="75">
        <f t="shared" si="1"/>
        <v>3535600</v>
      </c>
    </row>
    <row r="28" spans="3:20" ht="15.5" x14ac:dyDescent="0.35">
      <c r="C28" s="115">
        <v>22</v>
      </c>
      <c r="D28" s="75" t="s">
        <v>16</v>
      </c>
      <c r="E28" s="75">
        <v>0</v>
      </c>
      <c r="F28" s="75">
        <v>0</v>
      </c>
      <c r="G28" s="75">
        <v>5</v>
      </c>
      <c r="H28" s="75">
        <v>11557044</v>
      </c>
      <c r="I28" s="75">
        <v>0</v>
      </c>
      <c r="J28" s="75">
        <v>0</v>
      </c>
      <c r="K28" s="75">
        <v>0</v>
      </c>
      <c r="L28" s="75">
        <v>0</v>
      </c>
      <c r="M28" s="75">
        <v>0</v>
      </c>
      <c r="N28" s="75">
        <v>0</v>
      </c>
      <c r="O28" s="75">
        <v>0</v>
      </c>
      <c r="P28" s="75">
        <v>0</v>
      </c>
      <c r="Q28" s="75">
        <v>0</v>
      </c>
      <c r="R28" s="75">
        <v>0</v>
      </c>
      <c r="S28" s="75">
        <f t="shared" si="0"/>
        <v>5</v>
      </c>
      <c r="T28" s="75">
        <f t="shared" si="1"/>
        <v>11557044</v>
      </c>
    </row>
    <row r="29" spans="3:20" ht="15.5" x14ac:dyDescent="0.35">
      <c r="C29" s="115">
        <v>23</v>
      </c>
      <c r="D29" s="75" t="s">
        <v>33</v>
      </c>
      <c r="E29" s="75">
        <v>0</v>
      </c>
      <c r="F29" s="75">
        <v>0</v>
      </c>
      <c r="G29" s="75">
        <v>0</v>
      </c>
      <c r="H29" s="75">
        <v>0</v>
      </c>
      <c r="I29" s="75">
        <v>0</v>
      </c>
      <c r="J29" s="75">
        <v>0</v>
      </c>
      <c r="K29" s="75">
        <v>0</v>
      </c>
      <c r="L29" s="75">
        <v>0</v>
      </c>
      <c r="M29" s="75">
        <v>1</v>
      </c>
      <c r="N29" s="75">
        <v>15000000</v>
      </c>
      <c r="O29" s="75">
        <v>0</v>
      </c>
      <c r="P29" s="75">
        <v>0</v>
      </c>
      <c r="Q29" s="75">
        <v>0</v>
      </c>
      <c r="R29" s="75">
        <v>0</v>
      </c>
      <c r="S29" s="75">
        <f t="shared" si="0"/>
        <v>1</v>
      </c>
      <c r="T29" s="75">
        <f t="shared" si="1"/>
        <v>15000000</v>
      </c>
    </row>
    <row r="30" spans="3:20" ht="15.5" x14ac:dyDescent="0.35">
      <c r="C30" s="116"/>
      <c r="D30" s="116" t="s">
        <v>107</v>
      </c>
      <c r="E30" s="116">
        <f>SUM(E7:E29)</f>
        <v>1</v>
      </c>
      <c r="F30" s="116">
        <f t="shared" ref="F30:R30" si="2">SUM(F7:F29)</f>
        <v>100000</v>
      </c>
      <c r="G30" s="116">
        <f t="shared" si="2"/>
        <v>24</v>
      </c>
      <c r="H30" s="116">
        <f t="shared" si="2"/>
        <v>16341605.65</v>
      </c>
      <c r="I30" s="116">
        <f t="shared" si="2"/>
        <v>182</v>
      </c>
      <c r="J30" s="116">
        <f t="shared" si="2"/>
        <v>57445933.010000005</v>
      </c>
      <c r="K30" s="116">
        <f t="shared" si="2"/>
        <v>41</v>
      </c>
      <c r="L30" s="116">
        <f t="shared" si="2"/>
        <v>6960383.79</v>
      </c>
      <c r="M30" s="116">
        <f t="shared" si="2"/>
        <v>41</v>
      </c>
      <c r="N30" s="116">
        <f t="shared" si="2"/>
        <v>32885516.359999999</v>
      </c>
      <c r="O30" s="116">
        <f t="shared" si="2"/>
        <v>78</v>
      </c>
      <c r="P30" s="116">
        <f t="shared" si="2"/>
        <v>21702852.149999999</v>
      </c>
      <c r="Q30" s="116">
        <f t="shared" si="2"/>
        <v>20</v>
      </c>
      <c r="R30" s="116">
        <f t="shared" si="2"/>
        <v>726440</v>
      </c>
      <c r="S30" s="116">
        <f>SUM(S7:S29)</f>
        <v>387</v>
      </c>
      <c r="T30" s="116">
        <f>SUM(T7:T29)</f>
        <v>136162730.95999998</v>
      </c>
    </row>
    <row r="35" spans="10:10" x14ac:dyDescent="0.35">
      <c r="J35" t="s">
        <v>84</v>
      </c>
    </row>
  </sheetData>
  <sheetProtection algorithmName="SHA-512" hashValue="LkC2JSor1gc9499DmtjOdrXQWL4E9CBqYGdJICyDmL2nb4GRJWGCu7jjCj7BI/GZ1jeGF5+zHQ++Jh4pHy8kXQ==" saltValue="wQulfhvLfH35AkW9he18nA==" spinCount="100000" sheet="1" objects="1" scenarios="1"/>
  <mergeCells count="11">
    <mergeCell ref="C3:T3"/>
    <mergeCell ref="E4:F4"/>
    <mergeCell ref="G4:H4"/>
    <mergeCell ref="I4:J4"/>
    <mergeCell ref="K4:L4"/>
    <mergeCell ref="M4:N4"/>
    <mergeCell ref="O4:P4"/>
    <mergeCell ref="Q4:R4"/>
    <mergeCell ref="S4:T4"/>
    <mergeCell ref="C4:C6"/>
    <mergeCell ref="D4: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zoomScale="79" zoomScaleNormal="79" workbookViewId="0">
      <selection activeCell="D17" sqref="D17"/>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142" t="s">
        <v>6</v>
      </c>
      <c r="C3" s="143"/>
      <c r="D3" s="143"/>
      <c r="E3" s="143"/>
      <c r="F3" s="144"/>
    </row>
    <row r="4" spans="2:6" ht="15" thickTop="1" x14ac:dyDescent="0.35">
      <c r="B4" s="145" t="s">
        <v>123</v>
      </c>
      <c r="C4" s="146"/>
      <c r="D4" s="146"/>
      <c r="E4" s="146"/>
      <c r="F4" s="147"/>
    </row>
    <row r="5" spans="2:6" ht="14.5" x14ac:dyDescent="0.35">
      <c r="B5" s="145"/>
      <c r="C5" s="146"/>
      <c r="D5" s="146"/>
      <c r="E5" s="146"/>
      <c r="F5" s="147"/>
    </row>
    <row r="6" spans="2:6" ht="14.5" x14ac:dyDescent="0.35">
      <c r="B6" s="145"/>
      <c r="C6" s="146"/>
      <c r="D6" s="146"/>
      <c r="E6" s="146"/>
      <c r="F6" s="147"/>
    </row>
    <row r="7" spans="2:6" ht="14.5" x14ac:dyDescent="0.35">
      <c r="B7" s="145"/>
      <c r="C7" s="146"/>
      <c r="D7" s="146"/>
      <c r="E7" s="146"/>
      <c r="F7" s="147"/>
    </row>
    <row r="8" spans="2:6" ht="14.5" x14ac:dyDescent="0.35">
      <c r="B8" s="145"/>
      <c r="C8" s="146"/>
      <c r="D8" s="146"/>
      <c r="E8" s="146"/>
      <c r="F8" s="147"/>
    </row>
    <row r="9" spans="2:6" ht="14.5" x14ac:dyDescent="0.35">
      <c r="B9" s="145"/>
      <c r="C9" s="146"/>
      <c r="D9" s="146"/>
      <c r="E9" s="146"/>
      <c r="F9" s="147"/>
    </row>
    <row r="10" spans="2:6" ht="14.5" x14ac:dyDescent="0.35">
      <c r="B10" s="145"/>
      <c r="C10" s="146"/>
      <c r="D10" s="146"/>
      <c r="E10" s="146"/>
      <c r="F10" s="147"/>
    </row>
    <row r="11" spans="2:6" ht="14.5" x14ac:dyDescent="0.35">
      <c r="B11" s="145"/>
      <c r="C11" s="146"/>
      <c r="D11" s="146"/>
      <c r="E11" s="146"/>
      <c r="F11" s="147"/>
    </row>
    <row r="12" spans="2:6" ht="50" customHeight="1" thickBot="1" x14ac:dyDescent="0.4">
      <c r="B12" s="148"/>
      <c r="C12" s="149"/>
      <c r="D12" s="149"/>
      <c r="E12" s="149"/>
      <c r="F12" s="150"/>
    </row>
    <row r="13" spans="2:6" ht="15" thickTop="1" x14ac:dyDescent="0.35"/>
  </sheetData>
  <sheetProtection algorithmName="SHA-512" hashValue="qdt46PZgG6HK0Q/9PUZ8bxStK5OqTiJ6BVvwnP4gr1BI+0jgyLj0WPOJvcfKwek78frHG8S1gKsy7+y9SP9VSw==" saltValue="DKD5MxgQTs8EGEzF3GHL9w==" spinCount="100000" sheet="1" objects="1" scenarios="1"/>
  <mergeCells count="2">
    <mergeCell ref="B3:F3"/>
    <mergeCell ref="B4:F12"/>
  </mergeCells>
  <pageMargins left="0.7" right="0.7" top="0.75" bottom="0.75" header="0.3" footer="0.3"/>
  <pageSetup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56"/>
  <sheetViews>
    <sheetView showGridLines="0" zoomScale="59" zoomScaleNormal="59" workbookViewId="0">
      <selection activeCell="H15" sqref="H15"/>
    </sheetView>
  </sheetViews>
  <sheetFormatPr defaultColWidth="9.1796875" defaultRowHeight="14.5" x14ac:dyDescent="0.35"/>
  <cols>
    <col min="1" max="1" width="15.4531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bestFit="1" customWidth="1"/>
    <col min="8" max="8" width="22.453125" style="24" customWidth="1"/>
    <col min="9" max="9" width="22.81640625" style="24" customWidth="1"/>
    <col min="10" max="10" width="20.1796875" style="24" customWidth="1"/>
    <col min="11" max="11" width="19.81640625" style="24" customWidth="1"/>
    <col min="12" max="12" width="17.453125" style="24" customWidth="1"/>
    <col min="13" max="13" width="20.179687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1" spans="2:14" x14ac:dyDescent="0.35">
      <c r="D1" s="52"/>
    </row>
    <row r="2" spans="2:14" ht="15" thickBot="1" x14ac:dyDescent="0.4"/>
    <row r="3" spans="2:14" ht="25.5" customHeight="1" thickBot="1" x14ac:dyDescent="0.4">
      <c r="B3" s="154" t="s">
        <v>119</v>
      </c>
      <c r="C3" s="155"/>
      <c r="D3" s="155"/>
      <c r="E3" s="155"/>
      <c r="F3" s="155"/>
      <c r="G3" s="155"/>
      <c r="H3" s="155"/>
      <c r="I3" s="155"/>
      <c r="J3" s="155"/>
      <c r="K3" s="155"/>
      <c r="L3" s="155"/>
      <c r="M3" s="155"/>
      <c r="N3" s="156"/>
    </row>
    <row r="4" spans="2:14" ht="51.75" customHeight="1" x14ac:dyDescent="0.35">
      <c r="B4" s="157" t="s">
        <v>7</v>
      </c>
      <c r="C4" s="159" t="s">
        <v>8</v>
      </c>
      <c r="D4" s="162" t="s">
        <v>9</v>
      </c>
      <c r="E4" s="159" t="s">
        <v>83</v>
      </c>
      <c r="F4" s="164" t="s">
        <v>82</v>
      </c>
      <c r="G4" s="164" t="s">
        <v>10</v>
      </c>
      <c r="H4" s="164" t="s">
        <v>78</v>
      </c>
      <c r="I4" s="164" t="s">
        <v>34</v>
      </c>
      <c r="J4" s="164" t="s">
        <v>11</v>
      </c>
      <c r="K4" s="164" t="s">
        <v>81</v>
      </c>
      <c r="L4" s="159" t="s">
        <v>35</v>
      </c>
      <c r="M4" s="152" t="s">
        <v>70</v>
      </c>
      <c r="N4" s="153"/>
    </row>
    <row r="5" spans="2:14" ht="70.400000000000006" customHeight="1" x14ac:dyDescent="0.35">
      <c r="B5" s="157"/>
      <c r="C5" s="160"/>
      <c r="D5" s="163"/>
      <c r="E5" s="160"/>
      <c r="F5" s="165"/>
      <c r="G5" s="165"/>
      <c r="H5" s="165"/>
      <c r="I5" s="165"/>
      <c r="J5" s="165"/>
      <c r="K5" s="165"/>
      <c r="L5" s="165"/>
      <c r="M5" s="50" t="s">
        <v>120</v>
      </c>
      <c r="N5" s="31" t="s">
        <v>121</v>
      </c>
    </row>
    <row r="6" spans="2:14" ht="21" customHeight="1" thickBot="1" x14ac:dyDescent="0.4">
      <c r="B6" s="158"/>
      <c r="C6" s="161"/>
      <c r="D6" s="96">
        <v>-1</v>
      </c>
      <c r="E6" s="42">
        <v>-2</v>
      </c>
      <c r="F6" s="42">
        <v>-3</v>
      </c>
      <c r="G6" s="42">
        <v>-4</v>
      </c>
      <c r="H6" s="42">
        <v>-5</v>
      </c>
      <c r="I6" s="42">
        <v>-6</v>
      </c>
      <c r="J6" s="51">
        <v>-7</v>
      </c>
      <c r="K6" s="42">
        <v>-8</v>
      </c>
      <c r="L6" s="42">
        <v>-9</v>
      </c>
      <c r="M6" s="51">
        <v>-10</v>
      </c>
      <c r="N6" s="46">
        <v>-11</v>
      </c>
    </row>
    <row r="7" spans="2:14" ht="15.5" x14ac:dyDescent="0.35">
      <c r="B7" s="60">
        <v>1</v>
      </c>
      <c r="C7" s="63" t="s">
        <v>66</v>
      </c>
      <c r="D7" s="36">
        <f>'[1]Appendix 1'!D47</f>
        <v>45</v>
      </c>
      <c r="E7" s="36">
        <f>'[1]Appendix 1'!F47+'[2]Appendix 1'!F47+'[3]Appendix 1'!F47</f>
        <v>5</v>
      </c>
      <c r="F7" s="36">
        <f>'[1]Appendix 1'!H47+'[2]Appendix 1'!H47+'[3]Appendix 1'!H47</f>
        <v>0</v>
      </c>
      <c r="G7" s="36">
        <f>'[1]Appendix 1'!J47+'[2]Appendix 1'!J47+'[3]Appendix 1'!J47</f>
        <v>4</v>
      </c>
      <c r="H7" s="36">
        <f>'[1]Appendix 1'!L47+'[2]Appendix 1'!L47+'[3]Appendix 1'!L47</f>
        <v>0</v>
      </c>
      <c r="I7" s="36">
        <f>'[1]Appendix 1'!N47+'[2]Appendix 1'!N47+'[3]Appendix 1'!N47</f>
        <v>0</v>
      </c>
      <c r="J7" s="36">
        <f>'[3]Appendix 1'!P47</f>
        <v>46</v>
      </c>
      <c r="K7" s="64">
        <f>IFERROR((H7/SUM($G7:$J7))*100,0)</f>
        <v>0</v>
      </c>
      <c r="L7" s="64">
        <f>IFERROR((I7/SUM($G7:$J7))*100,0)</f>
        <v>0</v>
      </c>
      <c r="M7" s="65">
        <f>IFERROR((G7/SUM($G7:$J7))*100,0)</f>
        <v>8</v>
      </c>
      <c r="N7" s="66">
        <v>16.279069767441861</v>
      </c>
    </row>
    <row r="8" spans="2:14" ht="15.5" x14ac:dyDescent="0.35">
      <c r="B8" s="61">
        <f>B7+1</f>
        <v>2</v>
      </c>
      <c r="C8" s="67" t="s">
        <v>115</v>
      </c>
      <c r="D8" s="36">
        <v>0</v>
      </c>
      <c r="E8" s="36">
        <v>0</v>
      </c>
      <c r="F8" s="36">
        <v>0</v>
      </c>
      <c r="G8" s="36">
        <v>0</v>
      </c>
      <c r="H8" s="36">
        <v>0</v>
      </c>
      <c r="I8" s="36">
        <v>0</v>
      </c>
      <c r="J8" s="36">
        <v>0</v>
      </c>
      <c r="K8" s="28">
        <f t="shared" ref="K8:K42" si="0">IFERROR((H8/SUM($G8:$J8))*100,0)</f>
        <v>0</v>
      </c>
      <c r="L8" s="28">
        <f t="shared" ref="L8:L42" si="1">IFERROR((I8/SUM($G8:$J8))*100,0)</f>
        <v>0</v>
      </c>
      <c r="M8" s="72">
        <f t="shared" ref="M8:M42" si="2">IFERROR((G8/SUM($G8:$J8))*100,0)</f>
        <v>0</v>
      </c>
      <c r="N8" s="33">
        <v>0</v>
      </c>
    </row>
    <row r="9" spans="2:14" ht="15.5" x14ac:dyDescent="0.35">
      <c r="B9" s="61">
        <f t="shared" ref="B9:B42" si="3">B8+1</f>
        <v>3</v>
      </c>
      <c r="C9" s="67" t="s">
        <v>49</v>
      </c>
      <c r="D9" s="36">
        <f>'[1]Appendix 1'!D49</f>
        <v>373</v>
      </c>
      <c r="E9" s="36">
        <f>'[1]Appendix 1'!F49+'[2]Appendix 1'!F49+'[3]Appendix 1'!F49</f>
        <v>35</v>
      </c>
      <c r="F9" s="36">
        <f>'[1]Appendix 1'!H49+'[2]Appendix 1'!H49+'[3]Appendix 1'!H49</f>
        <v>25</v>
      </c>
      <c r="G9" s="36">
        <f>'[1]Appendix 1'!J49+'[2]Appendix 1'!J49+'[3]Appendix 1'!J49</f>
        <v>33</v>
      </c>
      <c r="H9" s="36">
        <f>'[1]Appendix 1'!L49+'[2]Appendix 1'!L49+'[3]Appendix 1'!L49</f>
        <v>3</v>
      </c>
      <c r="I9" s="36">
        <f>'[1]Appendix 1'!N49+'[2]Appendix 1'!N49+'[3]Appendix 1'!N49</f>
        <v>37</v>
      </c>
      <c r="J9" s="36">
        <f>'[3]Appendix 1'!P49</f>
        <v>335</v>
      </c>
      <c r="K9" s="28">
        <f t="shared" si="0"/>
        <v>0.73529411764705876</v>
      </c>
      <c r="L9" s="28">
        <f t="shared" si="1"/>
        <v>9.0686274509803919</v>
      </c>
      <c r="M9" s="59">
        <f t="shared" si="2"/>
        <v>8.0882352941176467</v>
      </c>
      <c r="N9" s="33">
        <v>21.223709369024856</v>
      </c>
    </row>
    <row r="10" spans="2:14" ht="15.5" x14ac:dyDescent="0.35">
      <c r="B10" s="61">
        <f t="shared" si="3"/>
        <v>4</v>
      </c>
      <c r="C10" s="67" t="s">
        <v>54</v>
      </c>
      <c r="D10" s="36">
        <f>'[1]Appendix 1'!D50</f>
        <v>8584</v>
      </c>
      <c r="E10" s="36">
        <f>'[1]Appendix 1'!F50+'[2]Appendix 1'!F50+'[3]Appendix 1'!F50</f>
        <v>628</v>
      </c>
      <c r="F10" s="36">
        <f>'[1]Appendix 1'!H50+'[2]Appendix 1'!H50+'[3]Appendix 1'!H50</f>
        <v>1544</v>
      </c>
      <c r="G10" s="36">
        <f>'[1]Appendix 1'!J50+'[2]Appendix 1'!J50+'[3]Appendix 1'!J50</f>
        <v>1180</v>
      </c>
      <c r="H10" s="36">
        <f>'[1]Appendix 1'!L50+'[2]Appendix 1'!L50+'[3]Appendix 1'!L50</f>
        <v>0</v>
      </c>
      <c r="I10" s="36">
        <f>'[1]Appendix 1'!N50+'[2]Appendix 1'!N50+'[3]Appendix 1'!N50</f>
        <v>0</v>
      </c>
      <c r="J10" s="36">
        <f>'[3]Appendix 1'!P50</f>
        <v>9012</v>
      </c>
      <c r="K10" s="28">
        <f t="shared" si="0"/>
        <v>0</v>
      </c>
      <c r="L10" s="28">
        <f t="shared" si="1"/>
        <v>0</v>
      </c>
      <c r="M10" s="59">
        <f t="shared" si="2"/>
        <v>11.577708006279435</v>
      </c>
      <c r="N10" s="33">
        <v>11.212246586677701</v>
      </c>
    </row>
    <row r="11" spans="2:14" ht="15.5" x14ac:dyDescent="0.35">
      <c r="B11" s="61">
        <f t="shared" si="3"/>
        <v>5</v>
      </c>
      <c r="C11" s="67" t="s">
        <v>58</v>
      </c>
      <c r="D11" s="36">
        <f>'[1]Appendix 1'!D51</f>
        <v>1967</v>
      </c>
      <c r="E11" s="36">
        <f>'[1]Appendix 1'!F51+'[2]Appendix 1'!F51+'[3]Appendix 1'!F51</f>
        <v>243</v>
      </c>
      <c r="F11" s="36">
        <f>'[1]Appendix 1'!H51+'[2]Appendix 1'!H51+'[3]Appendix 1'!H51</f>
        <v>0</v>
      </c>
      <c r="G11" s="36">
        <f>'[1]Appendix 1'!J51+'[2]Appendix 1'!J51+'[3]Appendix 1'!J51</f>
        <v>444</v>
      </c>
      <c r="H11" s="36">
        <f>'[1]Appendix 1'!L51+'[2]Appendix 1'!L51+'[3]Appendix 1'!L51</f>
        <v>0</v>
      </c>
      <c r="I11" s="36">
        <f>'[1]Appendix 1'!N51+'[2]Appendix 1'!N51+'[3]Appendix 1'!N51</f>
        <v>0</v>
      </c>
      <c r="J11" s="36">
        <f>'[3]Appendix 1'!P51</f>
        <v>1766</v>
      </c>
      <c r="K11" s="28">
        <f t="shared" si="0"/>
        <v>0</v>
      </c>
      <c r="L11" s="28">
        <f t="shared" si="1"/>
        <v>0</v>
      </c>
      <c r="M11" s="59">
        <f t="shared" si="2"/>
        <v>20.090497737556561</v>
      </c>
      <c r="N11" s="33">
        <v>24.520337682271681</v>
      </c>
    </row>
    <row r="12" spans="2:14" ht="15.5" x14ac:dyDescent="0.35">
      <c r="B12" s="61">
        <f t="shared" si="3"/>
        <v>6</v>
      </c>
      <c r="C12" s="67" t="s">
        <v>50</v>
      </c>
      <c r="D12" s="36">
        <f>'[1]Appendix 1'!D52</f>
        <v>1918</v>
      </c>
      <c r="E12" s="36">
        <f>'[1]Appendix 1'!F52+'[2]Appendix 1'!F52+'[3]Appendix 1'!F52</f>
        <v>1192</v>
      </c>
      <c r="F12" s="36">
        <f>'[1]Appendix 1'!H52+'[2]Appendix 1'!H52+'[3]Appendix 1'!H52</f>
        <v>315</v>
      </c>
      <c r="G12" s="36">
        <f>'[1]Appendix 1'!J52+'[2]Appendix 1'!J52+'[3]Appendix 1'!J52</f>
        <v>664</v>
      </c>
      <c r="H12" s="36">
        <f>'[1]Appendix 1'!L52+'[2]Appendix 1'!L52+'[3]Appendix 1'!L52</f>
        <v>0</v>
      </c>
      <c r="I12" s="36">
        <f>'[1]Appendix 1'!N52+'[2]Appendix 1'!N52+'[3]Appendix 1'!N52</f>
        <v>0</v>
      </c>
      <c r="J12" s="36">
        <f>'[3]Appendix 1'!P52</f>
        <v>2448</v>
      </c>
      <c r="K12" s="28">
        <f t="shared" si="0"/>
        <v>0</v>
      </c>
      <c r="L12" s="28">
        <f t="shared" si="1"/>
        <v>0</v>
      </c>
      <c r="M12" s="59">
        <f t="shared" si="2"/>
        <v>21.336760925449873</v>
      </c>
      <c r="N12" s="33">
        <v>32.345679012345677</v>
      </c>
    </row>
    <row r="13" spans="2:14" ht="15.5" x14ac:dyDescent="0.35">
      <c r="B13" s="61">
        <f t="shared" si="3"/>
        <v>7</v>
      </c>
      <c r="C13" s="68" t="s">
        <v>52</v>
      </c>
      <c r="D13" s="36">
        <f>'[1]Appendix 1'!D53</f>
        <v>1551</v>
      </c>
      <c r="E13" s="36">
        <f>'[1]Appendix 1'!F53+'[2]Appendix 1'!F53+'[3]Appendix 1'!F53</f>
        <v>89</v>
      </c>
      <c r="F13" s="36">
        <f>'[1]Appendix 1'!H53+'[2]Appendix 1'!H53+'[3]Appendix 1'!H53</f>
        <v>0</v>
      </c>
      <c r="G13" s="36">
        <f>'[1]Appendix 1'!J53+'[2]Appendix 1'!J53+'[3]Appendix 1'!J53</f>
        <v>123</v>
      </c>
      <c r="H13" s="36">
        <f>'[1]Appendix 1'!L53+'[2]Appendix 1'!L53+'[3]Appendix 1'!L53</f>
        <v>0</v>
      </c>
      <c r="I13" s="36">
        <f>'[1]Appendix 1'!N53+'[2]Appendix 1'!N53+'[3]Appendix 1'!N53</f>
        <v>2</v>
      </c>
      <c r="J13" s="36">
        <f>'[3]Appendix 1'!P53</f>
        <v>1515</v>
      </c>
      <c r="K13" s="28">
        <f t="shared" si="0"/>
        <v>0</v>
      </c>
      <c r="L13" s="28">
        <f t="shared" si="1"/>
        <v>0.12195121951219512</v>
      </c>
      <c r="M13" s="72">
        <f t="shared" si="2"/>
        <v>7.5</v>
      </c>
      <c r="N13" s="33">
        <v>0</v>
      </c>
    </row>
    <row r="14" spans="2:14" ht="15.5" x14ac:dyDescent="0.35">
      <c r="B14" s="61">
        <f t="shared" si="3"/>
        <v>8</v>
      </c>
      <c r="C14" s="67" t="s">
        <v>53</v>
      </c>
      <c r="D14" s="36">
        <f>'[1]Appendix 1'!D54</f>
        <v>22074</v>
      </c>
      <c r="E14" s="36">
        <f>'[1]Appendix 1'!F54+'[2]Appendix 1'!F54+'[3]Appendix 1'!F54</f>
        <v>1580</v>
      </c>
      <c r="F14" s="36">
        <f>'[1]Appendix 1'!H54+'[2]Appendix 1'!H54+'[3]Appendix 1'!H54</f>
        <v>0</v>
      </c>
      <c r="G14" s="36">
        <f>'[1]Appendix 1'!J54+'[2]Appendix 1'!J54+'[3]Appendix 1'!J54</f>
        <v>1375</v>
      </c>
      <c r="H14" s="36">
        <f>'[1]Appendix 1'!L54+'[2]Appendix 1'!L54+'[3]Appendix 1'!L54</f>
        <v>0</v>
      </c>
      <c r="I14" s="36">
        <f>'[1]Appendix 1'!N54+'[2]Appendix 1'!N54+'[3]Appendix 1'!N54</f>
        <v>0</v>
      </c>
      <c r="J14" s="36">
        <f>'[3]Appendix 1'!P54</f>
        <v>22279</v>
      </c>
      <c r="K14" s="28">
        <f t="shared" si="0"/>
        <v>0</v>
      </c>
      <c r="L14" s="28">
        <f t="shared" si="1"/>
        <v>0</v>
      </c>
      <c r="M14" s="59">
        <f t="shared" si="2"/>
        <v>5.8129703221442464</v>
      </c>
      <c r="N14" s="33">
        <v>4.7466988866833519</v>
      </c>
    </row>
    <row r="15" spans="2:14" ht="15.5" x14ac:dyDescent="0.35">
      <c r="B15" s="61">
        <f t="shared" si="3"/>
        <v>9</v>
      </c>
      <c r="C15" s="67" t="s">
        <v>57</v>
      </c>
      <c r="D15" s="36">
        <f>'[1]Appendix 1'!D55</f>
        <v>2023</v>
      </c>
      <c r="E15" s="36">
        <f>'[1]Appendix 1'!F55+'[2]Appendix 1'!F55+'[3]Appendix 1'!F55</f>
        <v>273</v>
      </c>
      <c r="F15" s="36">
        <f>'[1]Appendix 1'!H55+'[2]Appendix 1'!H55+'[3]Appendix 1'!H55</f>
        <v>296</v>
      </c>
      <c r="G15" s="36">
        <f>'[1]Appendix 1'!J55+'[2]Appendix 1'!J55+'[3]Appendix 1'!J55</f>
        <v>255</v>
      </c>
      <c r="H15" s="36">
        <f>'[1]Appendix 1'!L55+'[2]Appendix 1'!L55+'[3]Appendix 1'!L55</f>
        <v>1</v>
      </c>
      <c r="I15" s="36">
        <f>'[1]Appendix 1'!N55+'[2]Appendix 1'!N55+'[3]Appendix 1'!N55</f>
        <v>11</v>
      </c>
      <c r="J15" s="36">
        <f>'[3]Appendix 1'!P55</f>
        <v>2029</v>
      </c>
      <c r="K15" s="40">
        <f t="shared" si="0"/>
        <v>4.3554006968641118E-2</v>
      </c>
      <c r="L15" s="28">
        <f t="shared" si="1"/>
        <v>0.47909407665505221</v>
      </c>
      <c r="M15" s="59">
        <f t="shared" si="2"/>
        <v>11.106271777003485</v>
      </c>
      <c r="N15" s="33">
        <v>10.955302366345311</v>
      </c>
    </row>
    <row r="16" spans="2:14" ht="15.5" x14ac:dyDescent="0.35">
      <c r="B16" s="61">
        <f t="shared" si="3"/>
        <v>10</v>
      </c>
      <c r="C16" s="67" t="s">
        <v>124</v>
      </c>
      <c r="D16" s="36">
        <f>'[1]Appendix 1'!D56</f>
        <v>1567</v>
      </c>
      <c r="E16" s="36">
        <f>'[1]Appendix 1'!F56+'[2]Appendix 1'!F56+'[3]Appendix 1'!F56</f>
        <v>834</v>
      </c>
      <c r="F16" s="36">
        <f>'[1]Appendix 1'!H56+'[2]Appendix 1'!H56+'[3]Appendix 1'!H56</f>
        <v>0</v>
      </c>
      <c r="G16" s="36">
        <f>'[1]Appendix 1'!J56+'[2]Appendix 1'!J56+'[3]Appendix 1'!J56</f>
        <v>217</v>
      </c>
      <c r="H16" s="36">
        <f>'[1]Appendix 1'!L56+'[2]Appendix 1'!L56+'[3]Appendix 1'!L56</f>
        <v>0</v>
      </c>
      <c r="I16" s="36">
        <f>'[1]Appendix 1'!N56+'[2]Appendix 1'!N56+'[3]Appendix 1'!N56</f>
        <v>717</v>
      </c>
      <c r="J16" s="36">
        <f>'[3]Appendix 1'!P56</f>
        <v>1467</v>
      </c>
      <c r="K16" s="28">
        <f t="shared" si="0"/>
        <v>0</v>
      </c>
      <c r="L16" s="28">
        <f t="shared" si="1"/>
        <v>29.86255726780508</v>
      </c>
      <c r="M16" s="72">
        <f t="shared" si="2"/>
        <v>9.037900874635568</v>
      </c>
      <c r="N16" s="33">
        <v>0</v>
      </c>
    </row>
    <row r="17" spans="2:14" ht="15.5" x14ac:dyDescent="0.35">
      <c r="B17" s="61">
        <f t="shared" si="3"/>
        <v>11</v>
      </c>
      <c r="C17" s="67" t="s">
        <v>61</v>
      </c>
      <c r="D17" s="36">
        <f>'[1]Appendix 1'!D57</f>
        <v>8330</v>
      </c>
      <c r="E17" s="36">
        <f>'[1]Appendix 1'!F57+'[2]Appendix 1'!F57+'[3]Appendix 1'!F57</f>
        <v>1262</v>
      </c>
      <c r="F17" s="36">
        <f>'[1]Appendix 1'!H57+'[2]Appendix 1'!H57+'[3]Appendix 1'!H57</f>
        <v>417</v>
      </c>
      <c r="G17" s="36">
        <f>'[1]Appendix 1'!J57+'[2]Appendix 1'!J57+'[3]Appendix 1'!J57</f>
        <v>763</v>
      </c>
      <c r="H17" s="36">
        <f>'[1]Appendix 1'!L57+'[2]Appendix 1'!L57+'[3]Appendix 1'!L57</f>
        <v>5</v>
      </c>
      <c r="I17" s="36">
        <f>'[1]Appendix 1'!N57+'[2]Appendix 1'!N57+'[3]Appendix 1'!N57</f>
        <v>248</v>
      </c>
      <c r="J17" s="36">
        <f>'[3]Appendix 1'!P57</f>
        <v>8576</v>
      </c>
      <c r="K17" s="28">
        <f t="shared" si="0"/>
        <v>5.212677231025855E-2</v>
      </c>
      <c r="L17" s="28">
        <f t="shared" si="1"/>
        <v>2.5854879065888241</v>
      </c>
      <c r="M17" s="59">
        <f t="shared" si="2"/>
        <v>7.9545454545454541</v>
      </c>
      <c r="N17" s="33">
        <v>9.603906673901248</v>
      </c>
    </row>
    <row r="18" spans="2:14" ht="15.5" x14ac:dyDescent="0.35">
      <c r="B18" s="61">
        <f t="shared" si="3"/>
        <v>12</v>
      </c>
      <c r="C18" s="67" t="s">
        <v>39</v>
      </c>
      <c r="D18" s="36">
        <f>'[1]Appendix 1'!D58</f>
        <v>10613</v>
      </c>
      <c r="E18" s="36">
        <f>'[1]Appendix 1'!F58+'[2]Appendix 1'!F58+'[3]Appendix 1'!F58</f>
        <v>917</v>
      </c>
      <c r="F18" s="36">
        <f>'[1]Appendix 1'!H58+'[2]Appendix 1'!H58+'[3]Appendix 1'!H58</f>
        <v>3647</v>
      </c>
      <c r="G18" s="36">
        <f>'[1]Appendix 1'!J58+'[2]Appendix 1'!J58+'[3]Appendix 1'!J58</f>
        <v>2023</v>
      </c>
      <c r="H18" s="36">
        <f>'[1]Appendix 1'!L58+'[2]Appendix 1'!L58+'[3]Appendix 1'!L58</f>
        <v>0</v>
      </c>
      <c r="I18" s="36">
        <f>'[1]Appendix 1'!N58+'[2]Appendix 1'!N58+'[3]Appendix 1'!N58</f>
        <v>366</v>
      </c>
      <c r="J18" s="36">
        <f>'[3]Appendix 1'!P58</f>
        <v>9141</v>
      </c>
      <c r="K18" s="28">
        <f t="shared" si="0"/>
        <v>0</v>
      </c>
      <c r="L18" s="28">
        <f t="shared" si="1"/>
        <v>3.1743278404163049</v>
      </c>
      <c r="M18" s="40">
        <f t="shared" si="2"/>
        <v>17.545533391153512</v>
      </c>
      <c r="N18" s="33">
        <v>8.6119467125053717</v>
      </c>
    </row>
    <row r="19" spans="2:14" ht="15.5" x14ac:dyDescent="0.35">
      <c r="B19" s="61">
        <f t="shared" si="3"/>
        <v>13</v>
      </c>
      <c r="C19" s="67" t="s">
        <v>47</v>
      </c>
      <c r="D19" s="36">
        <f>'[1]Appendix 1'!D59</f>
        <v>5693</v>
      </c>
      <c r="E19" s="36">
        <f>'[1]Appendix 1'!F59+'[2]Appendix 1'!F59+'[3]Appendix 1'!F59</f>
        <v>441</v>
      </c>
      <c r="F19" s="36">
        <f>'[1]Appendix 1'!H59+'[2]Appendix 1'!H59+'[3]Appendix 1'!H59</f>
        <v>1403</v>
      </c>
      <c r="G19" s="36">
        <f>'[1]Appendix 1'!J59+'[2]Appendix 1'!J59+'[3]Appendix 1'!J59</f>
        <v>467</v>
      </c>
      <c r="H19" s="36">
        <f>'[1]Appendix 1'!L59+'[2]Appendix 1'!L59+'[3]Appendix 1'!L59</f>
        <v>15</v>
      </c>
      <c r="I19" s="36">
        <f>'[1]Appendix 1'!N59+'[2]Appendix 1'!N59+'[3]Appendix 1'!N59</f>
        <v>18</v>
      </c>
      <c r="J19" s="36">
        <f>'[3]Appendix 1'!P59</f>
        <v>5634</v>
      </c>
      <c r="K19" s="28">
        <f t="shared" si="0"/>
        <v>0.24453863710466253</v>
      </c>
      <c r="L19" s="28">
        <f t="shared" si="1"/>
        <v>0.29344636452559503</v>
      </c>
      <c r="M19" s="59">
        <f t="shared" si="2"/>
        <v>7.6133029018584928</v>
      </c>
      <c r="N19" s="33">
        <v>6.7266013806389466</v>
      </c>
    </row>
    <row r="20" spans="2:14" ht="15.5" x14ac:dyDescent="0.35">
      <c r="B20" s="61">
        <f t="shared" si="3"/>
        <v>14</v>
      </c>
      <c r="C20" s="67" t="s">
        <v>60</v>
      </c>
      <c r="D20" s="36">
        <f>'[1]Appendix 1'!D60</f>
        <v>1536</v>
      </c>
      <c r="E20" s="36">
        <f>'[1]Appendix 1'!F60+'[2]Appendix 1'!F60+'[3]Appendix 1'!F60</f>
        <v>280</v>
      </c>
      <c r="F20" s="36">
        <f>'[1]Appendix 1'!H60+'[2]Appendix 1'!H60+'[3]Appendix 1'!H60</f>
        <v>212</v>
      </c>
      <c r="G20" s="36">
        <f>'[1]Appendix 1'!J60+'[2]Appendix 1'!J60+'[3]Appendix 1'!J60</f>
        <v>76</v>
      </c>
      <c r="H20" s="36">
        <f>'[1]Appendix 1'!L60+'[2]Appendix 1'!L60+'[3]Appendix 1'!L60</f>
        <v>1</v>
      </c>
      <c r="I20" s="36">
        <f>'[1]Appendix 1'!N60+'[2]Appendix 1'!N60+'[3]Appendix 1'!N60</f>
        <v>39</v>
      </c>
      <c r="J20" s="36">
        <f>'[3]Appendix 1'!P60</f>
        <v>1700</v>
      </c>
      <c r="K20" s="28">
        <f t="shared" si="0"/>
        <v>5.506607929515419E-2</v>
      </c>
      <c r="L20" s="28">
        <f t="shared" si="1"/>
        <v>2.1475770925110131</v>
      </c>
      <c r="M20" s="59">
        <f t="shared" si="2"/>
        <v>4.1850220264317182</v>
      </c>
      <c r="N20" s="33">
        <v>5.9210526315789469</v>
      </c>
    </row>
    <row r="21" spans="2:14" ht="15.5" x14ac:dyDescent="0.35">
      <c r="B21" s="61">
        <f t="shared" si="3"/>
        <v>15</v>
      </c>
      <c r="C21" s="67" t="s">
        <v>41</v>
      </c>
      <c r="D21" s="36">
        <f>'[1]Appendix 1'!D61</f>
        <v>1578</v>
      </c>
      <c r="E21" s="36">
        <f>'[1]Appendix 1'!F61+'[2]Appendix 1'!F61+'[3]Appendix 1'!F61</f>
        <v>244</v>
      </c>
      <c r="F21" s="36">
        <f>'[1]Appendix 1'!H61+'[2]Appendix 1'!H61+'[3]Appendix 1'!H61</f>
        <v>352</v>
      </c>
      <c r="G21" s="36">
        <f>'[1]Appendix 1'!J61+'[2]Appendix 1'!J61+'[3]Appendix 1'!J61</f>
        <v>143</v>
      </c>
      <c r="H21" s="36">
        <f>'[1]Appendix 1'!L61+'[2]Appendix 1'!L61+'[3]Appendix 1'!L61</f>
        <v>0</v>
      </c>
      <c r="I21" s="36">
        <f>'[1]Appendix 1'!N61+'[2]Appendix 1'!N61+'[3]Appendix 1'!N61</f>
        <v>2</v>
      </c>
      <c r="J21" s="36">
        <f>'[3]Appendix 1'!P61</f>
        <v>1677</v>
      </c>
      <c r="K21" s="28">
        <f t="shared" si="0"/>
        <v>0</v>
      </c>
      <c r="L21" s="28">
        <f t="shared" si="1"/>
        <v>0.10976948408342481</v>
      </c>
      <c r="M21" s="59">
        <f t="shared" si="2"/>
        <v>7.8485181119648733</v>
      </c>
      <c r="N21" s="33">
        <v>9.4586894586894594</v>
      </c>
    </row>
    <row r="22" spans="2:14" ht="15.5" x14ac:dyDescent="0.35">
      <c r="B22" s="61">
        <f t="shared" si="3"/>
        <v>16</v>
      </c>
      <c r="C22" s="67" t="s">
        <v>48</v>
      </c>
      <c r="D22" s="36">
        <f>'[1]Appendix 1'!D62</f>
        <v>20016</v>
      </c>
      <c r="E22" s="36">
        <f>'[1]Appendix 1'!F62+'[2]Appendix 1'!F62+'[3]Appendix 1'!F62</f>
        <v>339</v>
      </c>
      <c r="F22" s="36">
        <f>'[1]Appendix 1'!H62+'[2]Appendix 1'!H62+'[3]Appendix 1'!H62</f>
        <v>592</v>
      </c>
      <c r="G22" s="36">
        <f>'[1]Appendix 1'!J62+'[2]Appendix 1'!J62+'[3]Appendix 1'!J62</f>
        <v>181</v>
      </c>
      <c r="H22" s="36">
        <f>'[1]Appendix 1'!L62+'[2]Appendix 1'!L62+'[3]Appendix 1'!L62</f>
        <v>0</v>
      </c>
      <c r="I22" s="36">
        <f>'[1]Appendix 1'!N62+'[2]Appendix 1'!N62+'[3]Appendix 1'!N62</f>
        <v>0</v>
      </c>
      <c r="J22" s="36">
        <f>'[3]Appendix 1'!P62</f>
        <v>20174</v>
      </c>
      <c r="K22" s="28">
        <f t="shared" si="0"/>
        <v>0</v>
      </c>
      <c r="L22" s="28">
        <f t="shared" si="1"/>
        <v>0</v>
      </c>
      <c r="M22" s="72">
        <f t="shared" si="2"/>
        <v>0.88921640874478014</v>
      </c>
      <c r="N22" s="33">
        <v>0</v>
      </c>
    </row>
    <row r="23" spans="2:14" ht="15.5" x14ac:dyDescent="0.35">
      <c r="B23" s="61">
        <f t="shared" si="3"/>
        <v>17</v>
      </c>
      <c r="C23" s="67" t="s">
        <v>73</v>
      </c>
      <c r="D23" s="36">
        <f>'[1]Appendix 1'!D63</f>
        <v>4522</v>
      </c>
      <c r="E23" s="36">
        <f>'[1]Appendix 1'!F63+'[2]Appendix 1'!F63+'[3]Appendix 1'!F63</f>
        <v>432</v>
      </c>
      <c r="F23" s="36">
        <f>'[1]Appendix 1'!H63+'[2]Appendix 1'!H63+'[3]Appendix 1'!H63</f>
        <v>536</v>
      </c>
      <c r="G23" s="36">
        <f>'[1]Appendix 1'!J63+'[2]Appendix 1'!J63+'[3]Appendix 1'!J63</f>
        <v>423</v>
      </c>
      <c r="H23" s="36">
        <f>'[1]Appendix 1'!L63+'[2]Appendix 1'!L63+'[3]Appendix 1'!L63</f>
        <v>0</v>
      </c>
      <c r="I23" s="36">
        <f>'[1]Appendix 1'!N63+'[2]Appendix 1'!N63+'[3]Appendix 1'!N63</f>
        <v>117</v>
      </c>
      <c r="J23" s="36">
        <f>'[3]Appendix 1'!P63</f>
        <v>4414</v>
      </c>
      <c r="K23" s="28">
        <f t="shared" si="0"/>
        <v>0</v>
      </c>
      <c r="L23" s="28">
        <f>IFERROR((I23/SUM($G23:$J23))*100,0)</f>
        <v>2.3617278966491724</v>
      </c>
      <c r="M23" s="59">
        <f t="shared" si="2"/>
        <v>8.5385547032700853</v>
      </c>
      <c r="N23" s="33">
        <v>5.6518151815181517</v>
      </c>
    </row>
    <row r="24" spans="2:14" ht="15.5" customHeight="1" x14ac:dyDescent="0.35">
      <c r="B24" s="61">
        <f t="shared" si="3"/>
        <v>18</v>
      </c>
      <c r="C24" s="67" t="s">
        <v>72</v>
      </c>
      <c r="D24" s="36">
        <f>'[1]Appendix 1'!D64</f>
        <v>0</v>
      </c>
      <c r="E24" s="36">
        <f>'[1]Appendix 1'!F64+'[2]Appendix 1'!F64+'[3]Appendix 1'!F64</f>
        <v>0</v>
      </c>
      <c r="F24" s="36">
        <f>'[1]Appendix 1'!H64+'[2]Appendix 1'!H64+'[3]Appendix 1'!H64</f>
        <v>0</v>
      </c>
      <c r="G24" s="36">
        <f>'[1]Appendix 1'!J64+'[2]Appendix 1'!J64+'[3]Appendix 1'!J64</f>
        <v>0</v>
      </c>
      <c r="H24" s="36">
        <f>'[1]Appendix 1'!L64+'[2]Appendix 1'!L64+'[3]Appendix 1'!L64</f>
        <v>0</v>
      </c>
      <c r="I24" s="36">
        <f>'[1]Appendix 1'!N64+'[2]Appendix 1'!N64+'[3]Appendix 1'!N64</f>
        <v>0</v>
      </c>
      <c r="J24" s="36">
        <f>'[3]Appendix 1'!P64</f>
        <v>0</v>
      </c>
      <c r="K24" s="28">
        <f t="shared" si="0"/>
        <v>0</v>
      </c>
      <c r="L24" s="28">
        <f t="shared" si="1"/>
        <v>0</v>
      </c>
      <c r="M24" s="72">
        <f t="shared" si="2"/>
        <v>0</v>
      </c>
      <c r="N24" s="33">
        <v>0</v>
      </c>
    </row>
    <row r="25" spans="2:14" ht="15.5" x14ac:dyDescent="0.35">
      <c r="B25" s="61">
        <f t="shared" si="3"/>
        <v>19</v>
      </c>
      <c r="C25" s="68" t="s">
        <v>14</v>
      </c>
      <c r="D25" s="36">
        <f>'[1]Appendix 1'!D65</f>
        <v>5681</v>
      </c>
      <c r="E25" s="36">
        <f>'[1]Appendix 1'!F65+'[2]Appendix 1'!F65+'[3]Appendix 1'!F65</f>
        <v>1156</v>
      </c>
      <c r="F25" s="36">
        <f>'[1]Appendix 1'!H65+'[2]Appendix 1'!H65+'[3]Appendix 1'!H65</f>
        <v>338</v>
      </c>
      <c r="G25" s="36">
        <f>'[1]Appendix 1'!J65+'[2]Appendix 1'!J65+'[3]Appendix 1'!J65</f>
        <v>518</v>
      </c>
      <c r="H25" s="36">
        <f>'[1]Appendix 1'!L65+'[2]Appendix 1'!L65+'[3]Appendix 1'!L65</f>
        <v>0</v>
      </c>
      <c r="I25" s="36">
        <f>'[1]Appendix 1'!N65+'[2]Appendix 1'!N65+'[3]Appendix 1'!N65</f>
        <v>447</v>
      </c>
      <c r="J25" s="36">
        <f>'[3]Appendix 1'!P65</f>
        <v>5872</v>
      </c>
      <c r="K25" s="28">
        <f t="shared" si="0"/>
        <v>0</v>
      </c>
      <c r="L25" s="28">
        <f t="shared" si="1"/>
        <v>6.5379552435278629</v>
      </c>
      <c r="M25" s="59">
        <f t="shared" si="2"/>
        <v>7.5764224074886641</v>
      </c>
      <c r="N25" s="33">
        <v>9.3513853904282112</v>
      </c>
    </row>
    <row r="26" spans="2:14" ht="15.5" x14ac:dyDescent="0.35">
      <c r="B26" s="61">
        <f t="shared" si="3"/>
        <v>20</v>
      </c>
      <c r="C26" s="67" t="s">
        <v>59</v>
      </c>
      <c r="D26" s="36">
        <f>'[1]Appendix 1'!D66</f>
        <v>2369</v>
      </c>
      <c r="E26" s="36">
        <f>'[1]Appendix 1'!F66+'[2]Appendix 1'!F66+'[3]Appendix 1'!F66</f>
        <v>508</v>
      </c>
      <c r="F26" s="36">
        <f>'[1]Appendix 1'!H66+'[2]Appendix 1'!H66+'[3]Appendix 1'!H66</f>
        <v>250</v>
      </c>
      <c r="G26" s="36">
        <f>'[1]Appendix 1'!J66+'[2]Appendix 1'!J66+'[3]Appendix 1'!J66</f>
        <v>506</v>
      </c>
      <c r="H26" s="36">
        <f>'[1]Appendix 1'!L66+'[2]Appendix 1'!L66+'[3]Appendix 1'!L66</f>
        <v>0</v>
      </c>
      <c r="I26" s="36">
        <f>'[1]Appendix 1'!N66+'[2]Appendix 1'!N66+'[3]Appendix 1'!N66</f>
        <v>0</v>
      </c>
      <c r="J26" s="36">
        <f>'[3]Appendix 1'!P66</f>
        <v>2371</v>
      </c>
      <c r="K26" s="28">
        <f t="shared" si="0"/>
        <v>0</v>
      </c>
      <c r="L26" s="28">
        <f t="shared" si="1"/>
        <v>0</v>
      </c>
      <c r="M26" s="59">
        <f t="shared" si="2"/>
        <v>17.58776503302051</v>
      </c>
      <c r="N26" s="33">
        <v>15.957446808510639</v>
      </c>
    </row>
    <row r="27" spans="2:14" ht="15.5" x14ac:dyDescent="0.35">
      <c r="B27" s="61">
        <f t="shared" si="3"/>
        <v>21</v>
      </c>
      <c r="C27" s="67" t="s">
        <v>38</v>
      </c>
      <c r="D27" s="36">
        <f>'[1]Appendix 1'!D67</f>
        <v>1099</v>
      </c>
      <c r="E27" s="36">
        <f>'[1]Appendix 1'!F67+'[2]Appendix 1'!F67+'[3]Appendix 1'!F67</f>
        <v>488</v>
      </c>
      <c r="F27" s="36">
        <f>'[1]Appendix 1'!H67+'[2]Appendix 1'!H67+'[3]Appendix 1'!H67</f>
        <v>378</v>
      </c>
      <c r="G27" s="36">
        <f>'[1]Appendix 1'!J67+'[2]Appendix 1'!J67+'[3]Appendix 1'!J67</f>
        <v>596</v>
      </c>
      <c r="H27" s="36">
        <f>'[1]Appendix 1'!L67+'[2]Appendix 1'!L67+'[3]Appendix 1'!L67</f>
        <v>0</v>
      </c>
      <c r="I27" s="36">
        <f>'[1]Appendix 1'!N67+'[2]Appendix 1'!N67+'[3]Appendix 1'!N67</f>
        <v>0</v>
      </c>
      <c r="J27" s="36">
        <f>'[3]Appendix 1'!P67</f>
        <v>991</v>
      </c>
      <c r="K27" s="28">
        <f t="shared" si="0"/>
        <v>0</v>
      </c>
      <c r="L27" s="28">
        <f t="shared" si="1"/>
        <v>0</v>
      </c>
      <c r="M27" s="59">
        <f t="shared" si="2"/>
        <v>37.555135475740393</v>
      </c>
      <c r="N27" s="33">
        <v>34.854771784232362</v>
      </c>
    </row>
    <row r="28" spans="2:14" ht="15.5" x14ac:dyDescent="0.35">
      <c r="B28" s="61">
        <f t="shared" si="3"/>
        <v>22</v>
      </c>
      <c r="C28" s="67" t="s">
        <v>42</v>
      </c>
      <c r="D28" s="36">
        <f>'[1]Appendix 1'!D68</f>
        <v>3251</v>
      </c>
      <c r="E28" s="36">
        <f>'[1]Appendix 1'!F68+'[2]Appendix 1'!F68+'[3]Appendix 1'!F68</f>
        <v>921</v>
      </c>
      <c r="F28" s="36">
        <f>'[1]Appendix 1'!H68+'[2]Appendix 1'!H68+'[3]Appendix 1'!H68</f>
        <v>0</v>
      </c>
      <c r="G28" s="36">
        <f>'[1]Appendix 1'!J68+'[2]Appendix 1'!J68+'[3]Appendix 1'!J68</f>
        <v>988</v>
      </c>
      <c r="H28" s="36">
        <f>'[1]Appendix 1'!L68+'[2]Appendix 1'!L68+'[3]Appendix 1'!L68</f>
        <v>2</v>
      </c>
      <c r="I28" s="36">
        <f>'[1]Appendix 1'!N68+'[2]Appendix 1'!N68+'[3]Appendix 1'!N68</f>
        <v>190</v>
      </c>
      <c r="J28" s="36">
        <f>'[3]Appendix 1'!P68</f>
        <v>2992</v>
      </c>
      <c r="K28" s="28">
        <f t="shared" si="0"/>
        <v>4.7938638542665384E-2</v>
      </c>
      <c r="L28" s="28">
        <f t="shared" si="1"/>
        <v>4.5541706615532123</v>
      </c>
      <c r="M28" s="59">
        <f t="shared" si="2"/>
        <v>23.681687440076701</v>
      </c>
      <c r="N28" s="33">
        <v>18.817610062893081</v>
      </c>
    </row>
    <row r="29" spans="2:14" ht="15.5" x14ac:dyDescent="0.35">
      <c r="B29" s="61">
        <f t="shared" si="3"/>
        <v>23</v>
      </c>
      <c r="C29" s="68" t="s">
        <v>69</v>
      </c>
      <c r="D29" s="36">
        <f>'[1]Appendix 1'!D69</f>
        <v>3105</v>
      </c>
      <c r="E29" s="36">
        <f>'[1]Appendix 1'!F69+'[2]Appendix 1'!F69+'[3]Appendix 1'!F69</f>
        <v>74</v>
      </c>
      <c r="F29" s="36">
        <f>'[1]Appendix 1'!H69+'[2]Appendix 1'!H69+'[3]Appendix 1'!H69</f>
        <v>1550</v>
      </c>
      <c r="G29" s="36">
        <f>'[1]Appendix 1'!J69+'[2]Appendix 1'!J69+'[3]Appendix 1'!J69</f>
        <v>39</v>
      </c>
      <c r="H29" s="36">
        <f>'[1]Appendix 1'!L69+'[2]Appendix 1'!L69+'[3]Appendix 1'!L69</f>
        <v>1</v>
      </c>
      <c r="I29" s="36">
        <f>'[1]Appendix 1'!N69+'[2]Appendix 1'!N69+'[3]Appendix 1'!N69</f>
        <v>976</v>
      </c>
      <c r="J29" s="36">
        <f>'[3]Appendix 1'!P69</f>
        <v>2163</v>
      </c>
      <c r="K29" s="28">
        <f t="shared" si="0"/>
        <v>3.1456432840515886E-2</v>
      </c>
      <c r="L29" s="28">
        <f t="shared" si="1"/>
        <v>30.701478452343505</v>
      </c>
      <c r="M29" s="59">
        <f t="shared" si="2"/>
        <v>1.2268008807801196</v>
      </c>
      <c r="N29" s="33">
        <v>11.414583870136564</v>
      </c>
    </row>
    <row r="30" spans="2:14" ht="15.5" x14ac:dyDescent="0.35">
      <c r="B30" s="61">
        <f t="shared" si="3"/>
        <v>24</v>
      </c>
      <c r="C30" s="67" t="s">
        <v>68</v>
      </c>
      <c r="D30" s="36">
        <f>'[1]Appendix 1'!D70</f>
        <v>1106</v>
      </c>
      <c r="E30" s="36">
        <f>'[1]Appendix 1'!F70+'[2]Appendix 1'!F70+'[3]Appendix 1'!F70</f>
        <v>113</v>
      </c>
      <c r="F30" s="36">
        <f>'[1]Appendix 1'!H70+'[2]Appendix 1'!H70+'[3]Appendix 1'!H70</f>
        <v>5</v>
      </c>
      <c r="G30" s="36">
        <f>'[1]Appendix 1'!J70+'[2]Appendix 1'!J70+'[3]Appendix 1'!J70</f>
        <v>104</v>
      </c>
      <c r="H30" s="36">
        <f>'[1]Appendix 1'!L70+'[2]Appendix 1'!L70+'[3]Appendix 1'!L70</f>
        <v>6</v>
      </c>
      <c r="I30" s="36">
        <f>'[1]Appendix 1'!N70+'[2]Appendix 1'!N70+'[3]Appendix 1'!N70</f>
        <v>75</v>
      </c>
      <c r="J30" s="36">
        <f>'[3]Appendix 1'!P70</f>
        <v>1034</v>
      </c>
      <c r="K30" s="28">
        <f t="shared" si="0"/>
        <v>0.49220672682526662</v>
      </c>
      <c r="L30" s="28">
        <f t="shared" si="1"/>
        <v>6.1525840853158327</v>
      </c>
      <c r="M30" s="59">
        <f t="shared" si="2"/>
        <v>8.5315832649712871</v>
      </c>
      <c r="N30" s="33">
        <v>13.728549141965679</v>
      </c>
    </row>
    <row r="31" spans="2:14" ht="15.5" x14ac:dyDescent="0.35">
      <c r="B31" s="61">
        <f t="shared" si="3"/>
        <v>25</v>
      </c>
      <c r="C31" s="67" t="s">
        <v>51</v>
      </c>
      <c r="D31" s="36">
        <f>'[1]Appendix 1'!D71</f>
        <v>2196</v>
      </c>
      <c r="E31" s="36">
        <f>'[1]Appendix 1'!F71+'[2]Appendix 1'!F71+'[3]Appendix 1'!F71</f>
        <v>376</v>
      </c>
      <c r="F31" s="36">
        <f>'[1]Appendix 1'!H71+'[2]Appendix 1'!H71+'[3]Appendix 1'!H71</f>
        <v>0</v>
      </c>
      <c r="G31" s="36">
        <f>'[1]Appendix 1'!J71+'[2]Appendix 1'!J71+'[3]Appendix 1'!J71</f>
        <v>551</v>
      </c>
      <c r="H31" s="36">
        <f>'[1]Appendix 1'!L71+'[2]Appendix 1'!L71+'[3]Appendix 1'!L71</f>
        <v>2</v>
      </c>
      <c r="I31" s="36">
        <f>'[1]Appendix 1'!N71+'[2]Appendix 1'!N71+'[3]Appendix 1'!N71</f>
        <v>0</v>
      </c>
      <c r="J31" s="36">
        <f>'[3]Appendix 1'!P71</f>
        <v>2019</v>
      </c>
      <c r="K31" s="28">
        <f t="shared" si="0"/>
        <v>7.7760497667185069E-2</v>
      </c>
      <c r="L31" s="28">
        <f t="shared" si="1"/>
        <v>0</v>
      </c>
      <c r="M31" s="59">
        <f t="shared" si="2"/>
        <v>21.423017107309487</v>
      </c>
      <c r="N31" s="33">
        <v>22.517911975435005</v>
      </c>
    </row>
    <row r="32" spans="2:14" ht="15.5" x14ac:dyDescent="0.35">
      <c r="B32" s="61">
        <f t="shared" si="3"/>
        <v>26</v>
      </c>
      <c r="C32" s="67" t="s">
        <v>108</v>
      </c>
      <c r="D32" s="36">
        <f>'[1]Appendix 1'!D72</f>
        <v>3472</v>
      </c>
      <c r="E32" s="36">
        <f>'[1]Appendix 1'!F72+'[2]Appendix 1'!F72+'[3]Appendix 1'!F72</f>
        <v>724</v>
      </c>
      <c r="F32" s="36">
        <f>'[1]Appendix 1'!H72+'[2]Appendix 1'!H72+'[3]Appendix 1'!H72</f>
        <v>930</v>
      </c>
      <c r="G32" s="36">
        <f>'[1]Appendix 1'!J72+'[2]Appendix 1'!J72+'[3]Appendix 1'!J72</f>
        <v>189</v>
      </c>
      <c r="H32" s="36">
        <f>'[1]Appendix 1'!L72+'[2]Appendix 1'!L72+'[3]Appendix 1'!L72</f>
        <v>12</v>
      </c>
      <c r="I32" s="36">
        <f>'[1]Appendix 1'!N72+'[2]Appendix 1'!N72+'[3]Appendix 1'!N72</f>
        <v>304</v>
      </c>
      <c r="J32" s="36">
        <f>'[3]Appendix 1'!P72</f>
        <v>3691</v>
      </c>
      <c r="K32" s="28">
        <f t="shared" si="0"/>
        <v>0.2859866539561487</v>
      </c>
      <c r="L32" s="28">
        <f t="shared" si="1"/>
        <v>7.2449952335557679</v>
      </c>
      <c r="M32" s="59">
        <f t="shared" si="2"/>
        <v>4.5042897998093423</v>
      </c>
      <c r="N32" s="33">
        <v>4.2516161113873689</v>
      </c>
    </row>
    <row r="33" spans="1:14" ht="15.5" x14ac:dyDescent="0.35">
      <c r="B33" s="61">
        <f t="shared" si="3"/>
        <v>27</v>
      </c>
      <c r="C33" s="67" t="s">
        <v>56</v>
      </c>
      <c r="D33" s="36">
        <f>'[1]Appendix 1'!D73</f>
        <v>1937</v>
      </c>
      <c r="E33" s="36">
        <f>'[1]Appendix 1'!F73+'[2]Appendix 1'!F73+'[3]Appendix 1'!F73</f>
        <v>96</v>
      </c>
      <c r="F33" s="36">
        <f>'[1]Appendix 1'!H73+'[2]Appendix 1'!H73+'[3]Appendix 1'!H73</f>
        <v>570</v>
      </c>
      <c r="G33" s="36">
        <f>'[1]Appendix 1'!J73+'[2]Appendix 1'!J73+'[3]Appendix 1'!J73</f>
        <v>98</v>
      </c>
      <c r="H33" s="36">
        <f>'[1]Appendix 1'!L73+'[2]Appendix 1'!L73+'[3]Appendix 1'!L73</f>
        <v>2</v>
      </c>
      <c r="I33" s="36">
        <f>'[1]Appendix 1'!N73+'[2]Appendix 1'!N73+'[3]Appendix 1'!N73</f>
        <v>36</v>
      </c>
      <c r="J33" s="36">
        <f>'[3]Appendix 1'!P73</f>
        <v>1897</v>
      </c>
      <c r="K33" s="28">
        <f t="shared" si="0"/>
        <v>9.83767830791933E-2</v>
      </c>
      <c r="L33" s="28">
        <f t="shared" si="1"/>
        <v>1.7707820954254796</v>
      </c>
      <c r="M33" s="59">
        <f t="shared" si="2"/>
        <v>4.8204623708804721</v>
      </c>
      <c r="N33" s="33">
        <v>4.8125867653863956</v>
      </c>
    </row>
    <row r="34" spans="1:14" ht="15.5" x14ac:dyDescent="0.35">
      <c r="B34" s="61">
        <f t="shared" si="3"/>
        <v>28</v>
      </c>
      <c r="C34" s="67" t="s">
        <v>64</v>
      </c>
      <c r="D34" s="36">
        <f>'[1]Appendix 1'!D74</f>
        <v>479</v>
      </c>
      <c r="E34" s="36">
        <f>'[1]Appendix 1'!F74+'[2]Appendix 1'!F74+'[3]Appendix 1'!F74</f>
        <v>122</v>
      </c>
      <c r="F34" s="36">
        <f>'[1]Appendix 1'!H74+'[2]Appendix 1'!H74+'[3]Appendix 1'!H74</f>
        <v>429</v>
      </c>
      <c r="G34" s="36">
        <f>'[1]Appendix 1'!J74+'[2]Appendix 1'!J74+'[3]Appendix 1'!J74</f>
        <v>38</v>
      </c>
      <c r="H34" s="36">
        <f>'[1]Appendix 1'!L74+'[2]Appendix 1'!L74+'[3]Appendix 1'!L74</f>
        <v>2</v>
      </c>
      <c r="I34" s="36">
        <f>'[1]Appendix 1'!N74+'[2]Appendix 1'!N74+'[3]Appendix 1'!N74</f>
        <v>0</v>
      </c>
      <c r="J34" s="36">
        <f>'[3]Appendix 1'!P74</f>
        <v>566</v>
      </c>
      <c r="K34" s="28">
        <f t="shared" si="0"/>
        <v>0.33003300330033003</v>
      </c>
      <c r="L34" s="28">
        <f t="shared" si="1"/>
        <v>0</v>
      </c>
      <c r="M34" s="59">
        <f t="shared" si="2"/>
        <v>6.2706270627062706</v>
      </c>
      <c r="N34" s="33">
        <v>8.0675422138836765</v>
      </c>
    </row>
    <row r="35" spans="1:14" ht="15.5" x14ac:dyDescent="0.35">
      <c r="B35" s="61">
        <f t="shared" si="3"/>
        <v>29</v>
      </c>
      <c r="C35" s="67" t="s">
        <v>55</v>
      </c>
      <c r="D35" s="36">
        <f>'[1]Appendix 1'!D75</f>
        <v>2666</v>
      </c>
      <c r="E35" s="36">
        <f>'[1]Appendix 1'!F75+'[2]Appendix 1'!F75+'[3]Appendix 1'!F75</f>
        <v>393</v>
      </c>
      <c r="F35" s="36">
        <f>'[1]Appendix 1'!H75+'[2]Appendix 1'!H75+'[3]Appendix 1'!H75</f>
        <v>750</v>
      </c>
      <c r="G35" s="36">
        <f>'[1]Appendix 1'!J75+'[2]Appendix 1'!J75+'[3]Appendix 1'!J75</f>
        <v>332</v>
      </c>
      <c r="H35" s="36">
        <f>'[1]Appendix 1'!L75+'[2]Appendix 1'!L75+'[3]Appendix 1'!L75</f>
        <v>0</v>
      </c>
      <c r="I35" s="36">
        <f>'[1]Appendix 1'!N75+'[2]Appendix 1'!N75+'[3]Appendix 1'!N75</f>
        <v>266</v>
      </c>
      <c r="J35" s="36">
        <f>'[3]Appendix 1'!P75</f>
        <v>2461</v>
      </c>
      <c r="K35" s="28">
        <f t="shared" si="0"/>
        <v>0</v>
      </c>
      <c r="L35" s="28">
        <f t="shared" si="1"/>
        <v>8.695652173913043</v>
      </c>
      <c r="M35" s="59">
        <f t="shared" si="2"/>
        <v>10.853220006538084</v>
      </c>
      <c r="N35" s="33">
        <v>7.7001703577512775</v>
      </c>
    </row>
    <row r="36" spans="1:14" ht="15.5" x14ac:dyDescent="0.35">
      <c r="B36" s="61">
        <f t="shared" si="3"/>
        <v>30</v>
      </c>
      <c r="C36" s="67" t="s">
        <v>111</v>
      </c>
      <c r="D36" s="36">
        <f>'[1]Appendix 1'!D76</f>
        <v>0</v>
      </c>
      <c r="E36" s="36">
        <f>'[1]Appendix 1'!F76+'[2]Appendix 1'!F76+'[3]Appendix 1'!F76</f>
        <v>0</v>
      </c>
      <c r="F36" s="36">
        <f>'[1]Appendix 1'!H76+'[2]Appendix 1'!H76+'[3]Appendix 1'!H76</f>
        <v>0</v>
      </c>
      <c r="G36" s="36">
        <f>'[1]Appendix 1'!J76+'[2]Appendix 1'!J76+'[3]Appendix 1'!J76</f>
        <v>0</v>
      </c>
      <c r="H36" s="36">
        <f>'[1]Appendix 1'!L76+'[2]Appendix 1'!L76+'[3]Appendix 1'!L76</f>
        <v>0</v>
      </c>
      <c r="I36" s="36">
        <f>'[1]Appendix 1'!N76+'[2]Appendix 1'!N76+'[3]Appendix 1'!N76</f>
        <v>0</v>
      </c>
      <c r="J36" s="36">
        <f>'[3]Appendix 1'!P76</f>
        <v>0</v>
      </c>
      <c r="K36" s="28">
        <f t="shared" si="0"/>
        <v>0</v>
      </c>
      <c r="L36" s="28">
        <f t="shared" si="1"/>
        <v>0</v>
      </c>
      <c r="M36" s="72">
        <f t="shared" si="2"/>
        <v>0</v>
      </c>
      <c r="N36" s="33">
        <v>0</v>
      </c>
    </row>
    <row r="37" spans="1:14" ht="15.5" x14ac:dyDescent="0.35">
      <c r="B37" s="61">
        <f t="shared" si="3"/>
        <v>31</v>
      </c>
      <c r="C37" s="67" t="s">
        <v>15</v>
      </c>
      <c r="D37" s="36">
        <f>'[1]Appendix 1'!D77</f>
        <v>136</v>
      </c>
      <c r="E37" s="36">
        <f>'[1]Appendix 1'!F77+'[2]Appendix 1'!F77+'[3]Appendix 1'!F77</f>
        <v>40</v>
      </c>
      <c r="F37" s="36">
        <f>'[1]Appendix 1'!H77+'[2]Appendix 1'!H77+'[3]Appendix 1'!H77</f>
        <v>0</v>
      </c>
      <c r="G37" s="36">
        <f>'[1]Appendix 1'!J77+'[2]Appendix 1'!J77+'[3]Appendix 1'!J77</f>
        <v>69</v>
      </c>
      <c r="H37" s="36">
        <f>'[1]Appendix 1'!L77+'[2]Appendix 1'!L77+'[3]Appendix 1'!L77</f>
        <v>0</v>
      </c>
      <c r="I37" s="36">
        <f>'[1]Appendix 1'!N77+'[2]Appendix 1'!N77+'[3]Appendix 1'!N77</f>
        <v>0</v>
      </c>
      <c r="J37" s="36">
        <f>'[3]Appendix 1'!P77</f>
        <v>107</v>
      </c>
      <c r="K37" s="28">
        <f t="shared" si="0"/>
        <v>0</v>
      </c>
      <c r="L37" s="28">
        <f t="shared" si="1"/>
        <v>0</v>
      </c>
      <c r="M37" s="59">
        <f t="shared" si="2"/>
        <v>39.204545454545453</v>
      </c>
      <c r="N37" s="33">
        <v>43.533123028391167</v>
      </c>
    </row>
    <row r="38" spans="1:14" ht="15.5" x14ac:dyDescent="0.35">
      <c r="B38" s="61">
        <f t="shared" si="3"/>
        <v>32</v>
      </c>
      <c r="C38" s="67" t="s">
        <v>62</v>
      </c>
      <c r="D38" s="36">
        <f>'[1]Appendix 1'!D78</f>
        <v>1607</v>
      </c>
      <c r="E38" s="36">
        <f>'[1]Appendix 1'!F78+'[2]Appendix 1'!F78+'[3]Appendix 1'!F78</f>
        <v>97</v>
      </c>
      <c r="F38" s="36">
        <f>'[1]Appendix 1'!H78+'[2]Appendix 1'!H78+'[3]Appendix 1'!H78</f>
        <v>50</v>
      </c>
      <c r="G38" s="36">
        <f>'[1]Appendix 1'!J78+'[2]Appendix 1'!J78+'[3]Appendix 1'!J78</f>
        <v>52</v>
      </c>
      <c r="H38" s="36">
        <f>'[1]Appendix 1'!L78+'[2]Appendix 1'!L78+'[3]Appendix 1'!L78</f>
        <v>0</v>
      </c>
      <c r="I38" s="36">
        <f>'[1]Appendix 1'!N78+'[2]Appendix 1'!N78+'[3]Appendix 1'!N78</f>
        <v>43</v>
      </c>
      <c r="J38" s="36">
        <f>'[3]Appendix 1'!P78</f>
        <v>1609</v>
      </c>
      <c r="K38" s="28">
        <f t="shared" si="0"/>
        <v>0</v>
      </c>
      <c r="L38" s="28">
        <f t="shared" si="1"/>
        <v>2.523474178403756</v>
      </c>
      <c r="M38" s="59">
        <f t="shared" si="2"/>
        <v>3.051643192488263</v>
      </c>
      <c r="N38" s="33">
        <v>2.0606060606060606</v>
      </c>
    </row>
    <row r="39" spans="1:14" ht="15.5" x14ac:dyDescent="0.35">
      <c r="B39" s="61">
        <f t="shared" si="3"/>
        <v>33</v>
      </c>
      <c r="C39" s="67" t="s">
        <v>44</v>
      </c>
      <c r="D39" s="36">
        <f>'[1]Appendix 1'!D79</f>
        <v>564</v>
      </c>
      <c r="E39" s="36">
        <f>'[1]Appendix 1'!F79+'[2]Appendix 1'!F79+'[3]Appendix 1'!F79</f>
        <v>17</v>
      </c>
      <c r="F39" s="36">
        <f>'[1]Appendix 1'!H79+'[2]Appendix 1'!H79+'[3]Appendix 1'!H79</f>
        <v>0</v>
      </c>
      <c r="G39" s="36">
        <f>'[1]Appendix 1'!J79+'[2]Appendix 1'!J79+'[3]Appendix 1'!J79</f>
        <v>58</v>
      </c>
      <c r="H39" s="36">
        <f>'[1]Appendix 1'!L79+'[2]Appendix 1'!L79+'[3]Appendix 1'!L79</f>
        <v>0</v>
      </c>
      <c r="I39" s="36">
        <f>'[1]Appendix 1'!N79+'[2]Appendix 1'!N79+'[3]Appendix 1'!N79</f>
        <v>0</v>
      </c>
      <c r="J39" s="36">
        <f>'[3]Appendix 1'!P79</f>
        <v>523</v>
      </c>
      <c r="K39" s="28">
        <f t="shared" si="0"/>
        <v>0</v>
      </c>
      <c r="L39" s="28">
        <f t="shared" si="1"/>
        <v>0</v>
      </c>
      <c r="M39" s="59">
        <f t="shared" si="2"/>
        <v>9.9827882960413081</v>
      </c>
      <c r="N39" s="33">
        <v>11.728395061728394</v>
      </c>
    </row>
    <row r="40" spans="1:14" ht="15.5" x14ac:dyDescent="0.35">
      <c r="B40" s="61">
        <f t="shared" si="3"/>
        <v>34</v>
      </c>
      <c r="C40" s="68" t="s">
        <v>16</v>
      </c>
      <c r="D40" s="36">
        <f>'[1]Appendix 1'!D80</f>
        <v>961</v>
      </c>
      <c r="E40" s="36">
        <f>'[1]Appendix 1'!F80+'[2]Appendix 1'!F80+'[3]Appendix 1'!F80</f>
        <v>295</v>
      </c>
      <c r="F40" s="36">
        <f>'[1]Appendix 1'!H80+'[2]Appendix 1'!H80+'[3]Appendix 1'!H80</f>
        <v>1148</v>
      </c>
      <c r="G40" s="36">
        <f>'[1]Appendix 1'!J80+'[2]Appendix 1'!J80+'[3]Appendix 1'!J80</f>
        <v>948</v>
      </c>
      <c r="H40" s="36">
        <f>'[1]Appendix 1'!L80+'[2]Appendix 1'!L80+'[3]Appendix 1'!L80</f>
        <v>1</v>
      </c>
      <c r="I40" s="36">
        <f>'[1]Appendix 1'!N80+'[2]Appendix 1'!N80+'[3]Appendix 1'!N80</f>
        <v>142</v>
      </c>
      <c r="J40" s="36">
        <f>'[3]Appendix 1'!P80</f>
        <v>165</v>
      </c>
      <c r="K40" s="28">
        <f t="shared" si="0"/>
        <v>7.9617834394904469E-2</v>
      </c>
      <c r="L40" s="28">
        <f t="shared" si="1"/>
        <v>11.305732484076433</v>
      </c>
      <c r="M40" s="72">
        <f t="shared" si="2"/>
        <v>75.477707006369428</v>
      </c>
      <c r="N40" s="33">
        <v>39.125151883353588</v>
      </c>
    </row>
    <row r="41" spans="1:14" ht="15.5" x14ac:dyDescent="0.35">
      <c r="B41" s="61">
        <f t="shared" si="3"/>
        <v>35</v>
      </c>
      <c r="C41" s="68" t="s">
        <v>63</v>
      </c>
      <c r="D41" s="36">
        <f>'[1]Appendix 1'!D81</f>
        <v>2744</v>
      </c>
      <c r="E41" s="36">
        <f>'[1]Appendix 1'!F81+'[2]Appendix 1'!F81+'[3]Appendix 1'!F81</f>
        <v>668</v>
      </c>
      <c r="F41" s="36">
        <f>'[1]Appendix 1'!H81+'[2]Appendix 1'!H81+'[3]Appendix 1'!H81</f>
        <v>412</v>
      </c>
      <c r="G41" s="36">
        <f>'[1]Appendix 1'!J81+'[2]Appendix 1'!J81+'[3]Appendix 1'!J81</f>
        <v>628</v>
      </c>
      <c r="H41" s="36">
        <f>'[1]Appendix 1'!L81+'[2]Appendix 1'!L81+'[3]Appendix 1'!L81</f>
        <v>0</v>
      </c>
      <c r="I41" s="36">
        <f>'[1]Appendix 1'!N81+'[2]Appendix 1'!N81+'[3]Appendix 1'!N81</f>
        <v>62</v>
      </c>
      <c r="J41" s="36">
        <f>'[3]Appendix 1'!P81</f>
        <v>2722</v>
      </c>
      <c r="K41" s="28">
        <f t="shared" si="0"/>
        <v>0</v>
      </c>
      <c r="L41" s="28">
        <f t="shared" si="1"/>
        <v>1.8171160609613128</v>
      </c>
      <c r="M41" s="72">
        <f t="shared" si="2"/>
        <v>18.405627198124268</v>
      </c>
      <c r="N41" s="33">
        <v>0</v>
      </c>
    </row>
    <row r="42" spans="1:14" s="34" customFormat="1" ht="15.5" x14ac:dyDescent="0.35">
      <c r="A42" s="24"/>
      <c r="B42" s="61">
        <f t="shared" si="3"/>
        <v>36</v>
      </c>
      <c r="C42" s="68" t="s">
        <v>114</v>
      </c>
      <c r="D42" s="36">
        <v>0</v>
      </c>
      <c r="E42" s="36">
        <v>0</v>
      </c>
      <c r="F42" s="36">
        <v>0</v>
      </c>
      <c r="G42" s="36">
        <v>0</v>
      </c>
      <c r="H42" s="36">
        <v>0</v>
      </c>
      <c r="I42" s="36">
        <v>0</v>
      </c>
      <c r="J42" s="36">
        <v>0</v>
      </c>
      <c r="K42" s="28">
        <f t="shared" si="0"/>
        <v>0</v>
      </c>
      <c r="L42" s="28">
        <f t="shared" si="1"/>
        <v>0</v>
      </c>
      <c r="M42" s="72">
        <f t="shared" si="2"/>
        <v>0</v>
      </c>
      <c r="N42" s="33">
        <v>0</v>
      </c>
    </row>
    <row r="43" spans="1:14" ht="16" thickBot="1" x14ac:dyDescent="0.4">
      <c r="B43" s="69"/>
      <c r="C43" s="69" t="s">
        <v>12</v>
      </c>
      <c r="D43" s="39">
        <f t="shared" ref="D43:J43" si="4">SUM(D7:D42)</f>
        <v>125763</v>
      </c>
      <c r="E43" s="21">
        <f t="shared" si="4"/>
        <v>14882</v>
      </c>
      <c r="F43" s="21">
        <f t="shared" si="4"/>
        <v>16149</v>
      </c>
      <c r="G43" s="21">
        <f t="shared" si="4"/>
        <v>14085</v>
      </c>
      <c r="H43" s="21">
        <f t="shared" si="4"/>
        <v>53</v>
      </c>
      <c r="I43" s="21">
        <f t="shared" si="4"/>
        <v>4098</v>
      </c>
      <c r="J43" s="21">
        <f t="shared" si="4"/>
        <v>123396</v>
      </c>
      <c r="K43" s="55">
        <f t="shared" ref="K43" si="5">IFERROR((H43/SUM($G43:$J43))*100,0)</f>
        <v>3.7420921825576138E-2</v>
      </c>
      <c r="L43" s="22">
        <f t="shared" ref="L43" si="6">IFERROR((I43/SUM($G43:$J43))*100,0)</f>
        <v>2.8934139177586986</v>
      </c>
      <c r="M43" s="22">
        <f>IFERROR((G43/SUM($G43:$J43))*100,0)</f>
        <v>9.944786488929056</v>
      </c>
      <c r="N43" s="30">
        <v>10.633512102180509</v>
      </c>
    </row>
    <row r="44" spans="1:14" x14ac:dyDescent="0.35">
      <c r="B44" s="166" t="s">
        <v>110</v>
      </c>
      <c r="C44" s="166"/>
      <c r="D44" s="166"/>
      <c r="E44" s="166"/>
      <c r="F44" s="166"/>
      <c r="G44" s="166"/>
      <c r="H44" s="166"/>
      <c r="I44" s="151"/>
      <c r="J44" s="151"/>
      <c r="K44" s="151"/>
      <c r="L44" s="151"/>
      <c r="M44" s="151"/>
      <c r="N44" s="151"/>
    </row>
    <row r="45" spans="1:14" hidden="1" x14ac:dyDescent="0.35">
      <c r="E45" s="26"/>
      <c r="F45" s="26"/>
      <c r="G45" s="26"/>
      <c r="H45" s="26"/>
      <c r="I45" s="129">
        <f>G43/J45</f>
        <v>9.9447864889290555E-2</v>
      </c>
      <c r="J45" s="26">
        <f>G43+H43+I43+J43</f>
        <v>141632</v>
      </c>
    </row>
    <row r="46" spans="1:14" hidden="1" x14ac:dyDescent="0.35">
      <c r="D46" s="26"/>
      <c r="E46" s="26"/>
      <c r="F46" s="26"/>
      <c r="G46" s="26"/>
      <c r="H46" s="26"/>
      <c r="I46" s="26"/>
      <c r="J46" s="26"/>
    </row>
    <row r="47" spans="1:14" hidden="1" x14ac:dyDescent="0.35">
      <c r="D47" s="26"/>
      <c r="E47" s="26"/>
      <c r="F47" s="26"/>
      <c r="G47" s="26"/>
      <c r="H47" s="26"/>
      <c r="I47" s="26"/>
      <c r="J47" s="26"/>
    </row>
    <row r="48" spans="1:14" hidden="1" x14ac:dyDescent="0.35"/>
    <row r="49" spans="3:15" hidden="1" x14ac:dyDescent="0.35">
      <c r="E49" s="26"/>
      <c r="F49" s="26"/>
      <c r="G49" s="26"/>
      <c r="H49" s="26"/>
      <c r="I49" s="26"/>
      <c r="J49" s="26"/>
    </row>
    <row r="50" spans="3:15" hidden="1" x14ac:dyDescent="0.35"/>
    <row r="51" spans="3:15" hidden="1" x14ac:dyDescent="0.35">
      <c r="C51" s="133" t="s">
        <v>126</v>
      </c>
      <c r="D51" s="134">
        <v>98614</v>
      </c>
      <c r="E51" s="134">
        <v>13735</v>
      </c>
      <c r="F51" s="134">
        <v>19053</v>
      </c>
      <c r="G51" s="134">
        <v>12055</v>
      </c>
      <c r="H51" s="134">
        <v>70</v>
      </c>
      <c r="I51" s="134">
        <v>1479</v>
      </c>
      <c r="J51" s="134">
        <v>99764</v>
      </c>
      <c r="K51" s="135">
        <v>6.1745818925975582E-2</v>
      </c>
      <c r="L51" s="135">
        <v>1.3046009455931127</v>
      </c>
      <c r="M51" s="137">
        <v>10.633512102180509</v>
      </c>
      <c r="N51" s="58"/>
    </row>
    <row r="52" spans="3:15" hidden="1" x14ac:dyDescent="0.35">
      <c r="E52" s="58"/>
      <c r="F52" s="58"/>
      <c r="G52" s="58"/>
      <c r="H52" s="58"/>
      <c r="I52" s="58"/>
      <c r="J52" s="138">
        <f>G51+H51+I51+J51</f>
        <v>113368</v>
      </c>
      <c r="K52" s="58"/>
      <c r="L52" s="58"/>
      <c r="M52" s="58"/>
      <c r="N52" s="58"/>
      <c r="O52" s="58"/>
    </row>
    <row r="53" spans="3:15" hidden="1" x14ac:dyDescent="0.35">
      <c r="D53" s="129">
        <f>D43/D51-1</f>
        <v>0.27530573752205578</v>
      </c>
      <c r="E53" s="129">
        <f t="shared" ref="E53:J53" si="7">E43/E51-1</f>
        <v>8.3509282854022482E-2</v>
      </c>
      <c r="F53" s="129">
        <f t="shared" si="7"/>
        <v>-0.15241694221382462</v>
      </c>
      <c r="G53" s="129">
        <f t="shared" si="7"/>
        <v>0.16839485690584821</v>
      </c>
      <c r="H53" s="129">
        <f t="shared" si="7"/>
        <v>-0.24285714285714288</v>
      </c>
      <c r="I53" s="129">
        <f t="shared" si="7"/>
        <v>1.7707910750507101</v>
      </c>
      <c r="J53" s="129">
        <f t="shared" si="7"/>
        <v>0.23687903452147063</v>
      </c>
      <c r="K53" s="129"/>
      <c r="L53" s="129"/>
      <c r="M53" s="129"/>
      <c r="N53" s="129"/>
    </row>
    <row r="54" spans="3:15" x14ac:dyDescent="0.35">
      <c r="J54" s="26"/>
    </row>
    <row r="55" spans="3:15" x14ac:dyDescent="0.35">
      <c r="D55" s="26"/>
      <c r="E55" s="26"/>
      <c r="F55" s="26"/>
      <c r="G55" s="26"/>
      <c r="H55" s="26"/>
      <c r="I55" s="26"/>
      <c r="J55" s="129"/>
    </row>
    <row r="56" spans="3:15" x14ac:dyDescent="0.35">
      <c r="D56" s="129"/>
      <c r="J56" s="129"/>
    </row>
  </sheetData>
  <sheetProtection algorithmName="SHA-512" hashValue="R+MCKSelNlAREsw7vfw4th6l1wflrfdMm0H2vMzwKUE6WtA4WlzDe0mLw93ORfKbD5dFnO9xIUXfUfJImhB6CQ==" saltValue="s+sJqHV/HsrAJMAshsgaMQ==" spinCount="100000" sheet="1" objects="1" scenarios="1"/>
  <sortState ref="C8:C44">
    <sortCondition ref="C8:C44"/>
  </sortState>
  <mergeCells count="15">
    <mergeCell ref="I44:N44"/>
    <mergeCell ref="M4:N4"/>
    <mergeCell ref="B3:N3"/>
    <mergeCell ref="B4:B6"/>
    <mergeCell ref="C4:C6"/>
    <mergeCell ref="D4:D5"/>
    <mergeCell ref="E4:E5"/>
    <mergeCell ref="F4:F5"/>
    <mergeCell ref="L4:L5"/>
    <mergeCell ref="G4:G5"/>
    <mergeCell ref="H4:H5"/>
    <mergeCell ref="I4:I5"/>
    <mergeCell ref="J4:J5"/>
    <mergeCell ref="K4:K5"/>
    <mergeCell ref="B44:H4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showGridLines="0" zoomScale="59" zoomScaleNormal="59" workbookViewId="0">
      <selection activeCell="F18" sqref="F18"/>
    </sheetView>
  </sheetViews>
  <sheetFormatPr defaultColWidth="9.1796875" defaultRowHeight="14.5" x14ac:dyDescent="0.35"/>
  <cols>
    <col min="1" max="1" width="15.4531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bestFit="1" customWidth="1"/>
    <col min="8" max="8" width="22.453125" style="24" customWidth="1"/>
    <col min="9" max="9" width="22.81640625" style="24" customWidth="1"/>
    <col min="10" max="10" width="20.1796875" style="24" customWidth="1"/>
    <col min="11" max="11" width="19.81640625" style="24" customWidth="1"/>
    <col min="12" max="12" width="17.453125" style="24" customWidth="1"/>
    <col min="13" max="13" width="20.179687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1" spans="2:14" x14ac:dyDescent="0.35">
      <c r="D1" s="52"/>
    </row>
    <row r="2" spans="2:14" ht="15" thickBot="1" x14ac:dyDescent="0.4"/>
    <row r="3" spans="2:14" ht="25.5" customHeight="1" thickBot="1" x14ac:dyDescent="0.4">
      <c r="B3" s="154" t="s">
        <v>128</v>
      </c>
      <c r="C3" s="155"/>
      <c r="D3" s="155"/>
      <c r="E3" s="155"/>
      <c r="F3" s="155"/>
      <c r="G3" s="155"/>
      <c r="H3" s="155"/>
      <c r="I3" s="155"/>
      <c r="J3" s="155"/>
      <c r="K3" s="155"/>
      <c r="L3" s="155"/>
      <c r="M3" s="155"/>
      <c r="N3" s="156"/>
    </row>
    <row r="4" spans="2:14" ht="51.75" customHeight="1" x14ac:dyDescent="0.35">
      <c r="B4" s="157" t="s">
        <v>7</v>
      </c>
      <c r="C4" s="159" t="s">
        <v>8</v>
      </c>
      <c r="D4" s="162" t="s">
        <v>9</v>
      </c>
      <c r="E4" s="159" t="s">
        <v>83</v>
      </c>
      <c r="F4" s="164" t="s">
        <v>82</v>
      </c>
      <c r="G4" s="164" t="s">
        <v>10</v>
      </c>
      <c r="H4" s="164" t="s">
        <v>78</v>
      </c>
      <c r="I4" s="164" t="s">
        <v>34</v>
      </c>
      <c r="J4" s="164" t="s">
        <v>11</v>
      </c>
      <c r="K4" s="164" t="s">
        <v>81</v>
      </c>
      <c r="L4" s="159" t="s">
        <v>35</v>
      </c>
      <c r="M4" s="152" t="s">
        <v>70</v>
      </c>
      <c r="N4" s="153"/>
    </row>
    <row r="5" spans="2:14" ht="70.400000000000006" customHeight="1" x14ac:dyDescent="0.35">
      <c r="B5" s="157"/>
      <c r="C5" s="160"/>
      <c r="D5" s="163"/>
      <c r="E5" s="160"/>
      <c r="F5" s="165"/>
      <c r="G5" s="165"/>
      <c r="H5" s="165"/>
      <c r="I5" s="165"/>
      <c r="J5" s="165"/>
      <c r="K5" s="165"/>
      <c r="L5" s="165"/>
      <c r="M5" s="50" t="s">
        <v>120</v>
      </c>
      <c r="N5" s="31" t="s">
        <v>121</v>
      </c>
    </row>
    <row r="6" spans="2:14" ht="21" customHeight="1" thickBot="1" x14ac:dyDescent="0.4">
      <c r="B6" s="158"/>
      <c r="C6" s="161"/>
      <c r="D6" s="96">
        <v>-1</v>
      </c>
      <c r="E6" s="42">
        <v>-2</v>
      </c>
      <c r="F6" s="42">
        <v>-3</v>
      </c>
      <c r="G6" s="42">
        <v>-4</v>
      </c>
      <c r="H6" s="42">
        <v>-5</v>
      </c>
      <c r="I6" s="42">
        <v>-6</v>
      </c>
      <c r="J6" s="51">
        <v>-7</v>
      </c>
      <c r="K6" s="42">
        <v>-8</v>
      </c>
      <c r="L6" s="42">
        <v>-9</v>
      </c>
      <c r="M6" s="51">
        <v>-10</v>
      </c>
      <c r="N6" s="46">
        <v>-11</v>
      </c>
    </row>
    <row r="7" spans="2:14" ht="15.5" x14ac:dyDescent="0.35">
      <c r="B7" s="60">
        <v>1</v>
      </c>
      <c r="C7" s="63" t="s">
        <v>66</v>
      </c>
      <c r="D7" s="36">
        <f>'[1]Appendix 1'!E47</f>
        <v>9593.9719999999998</v>
      </c>
      <c r="E7" s="36">
        <f>'[1]Appendix 1'!G47+'[2]Appendix 1'!G47+'[3]Appendix 1'!G47</f>
        <v>1312.28</v>
      </c>
      <c r="F7" s="36">
        <f>'[1]Appendix 1'!I47+'[2]Appendix 1'!I47+'[3]Appendix 1'!I47</f>
        <v>0</v>
      </c>
      <c r="G7" s="36">
        <f>'[1]Appendix 1'!K47+'[2]Appendix 1'!K47+'[3]Appendix 1'!K47</f>
        <v>1068.885</v>
      </c>
      <c r="H7" s="36">
        <f>'[1]Appendix 1'!M47+'[2]Appendix 1'!M47+'[3]Appendix 1'!M47</f>
        <v>0</v>
      </c>
      <c r="I7" s="36">
        <f>'[1]Appendix 1'!O47+'[2]Appendix 1'!O47+'[3]Appendix 1'!O47</f>
        <v>0</v>
      </c>
      <c r="J7" s="36">
        <f>'[3]Appendix 1'!Q47</f>
        <v>9837.3670000000002</v>
      </c>
      <c r="K7" s="64">
        <f>IFERROR((H7/SUM($G7:$J7))*100,0)</f>
        <v>0</v>
      </c>
      <c r="L7" s="64">
        <f>IFERROR((I7/SUM($G7:$J7))*100,0)</f>
        <v>0</v>
      </c>
      <c r="M7" s="65">
        <f>IFERROR((G7/SUM($G7:$J7))*100,0)</f>
        <v>9.8006629591907473</v>
      </c>
      <c r="N7" s="66">
        <v>3.3468720277955706</v>
      </c>
    </row>
    <row r="8" spans="2:14" ht="15.5" x14ac:dyDescent="0.35">
      <c r="B8" s="61">
        <f>B7+1</f>
        <v>2</v>
      </c>
      <c r="C8" s="67" t="s">
        <v>115</v>
      </c>
      <c r="D8" s="36">
        <v>0</v>
      </c>
      <c r="E8" s="36">
        <v>0</v>
      </c>
      <c r="F8" s="36">
        <v>0</v>
      </c>
      <c r="G8" s="36">
        <v>0</v>
      </c>
      <c r="H8" s="36">
        <v>0</v>
      </c>
      <c r="I8" s="36">
        <v>0</v>
      </c>
      <c r="J8" s="36">
        <v>0</v>
      </c>
      <c r="K8" s="28">
        <f t="shared" ref="K8:L42" si="0">IFERROR((H8/SUM($G8:$J8))*100,0)</f>
        <v>0</v>
      </c>
      <c r="L8" s="28">
        <f t="shared" si="0"/>
        <v>0</v>
      </c>
      <c r="M8" s="72">
        <f t="shared" ref="M8:M42" si="1">IFERROR((G8/SUM($G8:$J8))*100,0)</f>
        <v>0</v>
      </c>
      <c r="N8" s="33">
        <v>0</v>
      </c>
    </row>
    <row r="9" spans="2:14" ht="15.5" x14ac:dyDescent="0.35">
      <c r="B9" s="61">
        <f t="shared" ref="B9:B42" si="2">B8+1</f>
        <v>3</v>
      </c>
      <c r="C9" s="67" t="s">
        <v>49</v>
      </c>
      <c r="D9" s="36">
        <f>'[1]Appendix 1'!E49</f>
        <v>450340.77799999999</v>
      </c>
      <c r="E9" s="36">
        <f>'[1]Appendix 1'!G49+'[2]Appendix 1'!G49+'[3]Appendix 1'!G49</f>
        <v>10241.449000000001</v>
      </c>
      <c r="F9" s="36">
        <f>'[1]Appendix 1'!I49+'[2]Appendix 1'!I49+'[3]Appendix 1'!I49</f>
        <v>-12534.569</v>
      </c>
      <c r="G9" s="36">
        <f>'[1]Appendix 1'!K49+'[2]Appendix 1'!K49+'[3]Appendix 1'!K49</f>
        <v>4680.2740000000003</v>
      </c>
      <c r="H9" s="36">
        <f>'[1]Appendix 1'!M49+'[2]Appendix 1'!M49+'[3]Appendix 1'!M49</f>
        <v>320</v>
      </c>
      <c r="I9" s="36">
        <f>'[1]Appendix 1'!O49+'[2]Appendix 1'!O49+'[3]Appendix 1'!O49</f>
        <v>11306.366</v>
      </c>
      <c r="J9" s="36">
        <f>'[3]Appendix 1'!Q49</f>
        <v>431741.01799999998</v>
      </c>
      <c r="K9" s="28">
        <f t="shared" si="0"/>
        <v>7.1420973703650067E-2</v>
      </c>
      <c r="L9" s="28">
        <f t="shared" si="0"/>
        <v>2.5234739649057603</v>
      </c>
      <c r="M9" s="59">
        <f t="shared" si="1"/>
        <v>1.0445928946246161</v>
      </c>
      <c r="N9" s="33">
        <v>20.838658085307067</v>
      </c>
    </row>
    <row r="10" spans="2:14" ht="15.5" x14ac:dyDescent="0.35">
      <c r="B10" s="61">
        <f t="shared" si="2"/>
        <v>4</v>
      </c>
      <c r="C10" s="67" t="s">
        <v>54</v>
      </c>
      <c r="D10" s="36">
        <f>'[1]Appendix 1'!E50</f>
        <v>770470.55599999998</v>
      </c>
      <c r="E10" s="36">
        <f>'[1]Appendix 1'!G50+'[2]Appendix 1'!G50+'[3]Appendix 1'!G50</f>
        <v>92956.390000000014</v>
      </c>
      <c r="F10" s="36">
        <f>'[1]Appendix 1'!I50+'[2]Appendix 1'!I50+'[3]Appendix 1'!I50</f>
        <v>209890.63500000001</v>
      </c>
      <c r="G10" s="36">
        <f>'[1]Appendix 1'!K50+'[2]Appendix 1'!K50+'[3]Appendix 1'!K50</f>
        <v>245613.742</v>
      </c>
      <c r="H10" s="36">
        <f>'[1]Appendix 1'!M50+'[2]Appendix 1'!M50+'[3]Appendix 1'!M50</f>
        <v>0</v>
      </c>
      <c r="I10" s="36">
        <f>'[1]Appendix 1'!O50+'[2]Appendix 1'!O50+'[3]Appendix 1'!O50</f>
        <v>0</v>
      </c>
      <c r="J10" s="36">
        <f>'[3]Appendix 1'!Q50</f>
        <v>827703.83900000004</v>
      </c>
      <c r="K10" s="28">
        <f t="shared" si="0"/>
        <v>0</v>
      </c>
      <c r="L10" s="28">
        <f t="shared" si="0"/>
        <v>0</v>
      </c>
      <c r="M10" s="59">
        <f t="shared" si="1"/>
        <v>22.883603729956977</v>
      </c>
      <c r="N10" s="33">
        <v>25.894015293212757</v>
      </c>
    </row>
    <row r="11" spans="2:14" ht="15.5" x14ac:dyDescent="0.35">
      <c r="B11" s="61">
        <f t="shared" si="2"/>
        <v>5</v>
      </c>
      <c r="C11" s="67" t="s">
        <v>58</v>
      </c>
      <c r="D11" s="36">
        <f>'[1]Appendix 1'!E51</f>
        <v>1325254.3419999999</v>
      </c>
      <c r="E11" s="36">
        <f>'[1]Appendix 1'!G51+'[2]Appendix 1'!G51+'[3]Appendix 1'!G51</f>
        <v>158853.402</v>
      </c>
      <c r="F11" s="36">
        <f>'[1]Appendix 1'!I51+'[2]Appendix 1'!I51+'[3]Appendix 1'!I51</f>
        <v>633253.05200000014</v>
      </c>
      <c r="G11" s="36">
        <f>'[1]Appendix 1'!K51+'[2]Appendix 1'!K51+'[3]Appendix 1'!K51</f>
        <v>95117.093000000008</v>
      </c>
      <c r="H11" s="36">
        <f>'[1]Appendix 1'!M51+'[2]Appendix 1'!M51+'[3]Appendix 1'!M51</f>
        <v>0</v>
      </c>
      <c r="I11" s="36">
        <f>'[1]Appendix 1'!O51+'[2]Appendix 1'!O51+'[3]Appendix 1'!O51</f>
        <v>599199.44100000011</v>
      </c>
      <c r="J11" s="36">
        <f>'[3]Appendix 1'!Q51</f>
        <v>1423044.2620000001</v>
      </c>
      <c r="K11" s="28">
        <f t="shared" si="0"/>
        <v>0</v>
      </c>
      <c r="L11" s="28">
        <f t="shared" si="0"/>
        <v>28.299354655662572</v>
      </c>
      <c r="M11" s="59">
        <f t="shared" si="1"/>
        <v>4.4922477633330091</v>
      </c>
      <c r="N11" s="33">
        <v>8.1763344975746133</v>
      </c>
    </row>
    <row r="12" spans="2:14" ht="15.5" x14ac:dyDescent="0.35">
      <c r="B12" s="61">
        <f t="shared" si="2"/>
        <v>6</v>
      </c>
      <c r="C12" s="67" t="s">
        <v>50</v>
      </c>
      <c r="D12" s="36">
        <f>'[1]Appendix 1'!E52</f>
        <v>838163.46799999999</v>
      </c>
      <c r="E12" s="36">
        <f>'[1]Appendix 1'!G52+'[2]Appendix 1'!G52+'[3]Appendix 1'!G52</f>
        <v>66794.323999999993</v>
      </c>
      <c r="F12" s="36">
        <f>'[1]Appendix 1'!I52+'[2]Appendix 1'!I52+'[3]Appendix 1'!I52</f>
        <v>174812.89300000001</v>
      </c>
      <c r="G12" s="36">
        <f>'[1]Appendix 1'!K52+'[2]Appendix 1'!K52+'[3]Appendix 1'!K52</f>
        <v>209835.625</v>
      </c>
      <c r="H12" s="36">
        <f>'[1]Appendix 1'!M52+'[2]Appendix 1'!M52+'[3]Appendix 1'!M52</f>
        <v>0</v>
      </c>
      <c r="I12" s="36">
        <f>'[1]Appendix 1'!O52+'[2]Appendix 1'!O52+'[3]Appendix 1'!O52</f>
        <v>0</v>
      </c>
      <c r="J12" s="36">
        <f>'[3]Appendix 1'!Q52</f>
        <v>869935.05900000001</v>
      </c>
      <c r="K12" s="28">
        <f t="shared" si="0"/>
        <v>0</v>
      </c>
      <c r="L12" s="28">
        <f t="shared" si="0"/>
        <v>0</v>
      </c>
      <c r="M12" s="59">
        <f t="shared" si="1"/>
        <v>19.433350813217672</v>
      </c>
      <c r="N12" s="33">
        <v>18.671060902996238</v>
      </c>
    </row>
    <row r="13" spans="2:14" ht="15.5" x14ac:dyDescent="0.35">
      <c r="B13" s="61">
        <f t="shared" si="2"/>
        <v>7</v>
      </c>
      <c r="C13" s="68" t="s">
        <v>52</v>
      </c>
      <c r="D13" s="36">
        <f>'[1]Appendix 1'!E53</f>
        <v>402767.935</v>
      </c>
      <c r="E13" s="36">
        <f>'[1]Appendix 1'!G53+'[2]Appendix 1'!G53+'[3]Appendix 1'!G53</f>
        <v>30523.309000000001</v>
      </c>
      <c r="F13" s="36">
        <f>'[1]Appendix 1'!I53+'[2]Appendix 1'!I53+'[3]Appendix 1'!I53</f>
        <v>-10337.463000000002</v>
      </c>
      <c r="G13" s="36">
        <f>'[1]Appendix 1'!K53+'[2]Appendix 1'!K53+'[3]Appendix 1'!K53</f>
        <v>22608.699000000001</v>
      </c>
      <c r="H13" s="36">
        <f>'[1]Appendix 1'!M53+'[2]Appendix 1'!M53+'[3]Appendix 1'!M53</f>
        <v>0</v>
      </c>
      <c r="I13" s="36">
        <f>'[1]Appendix 1'!O53+'[2]Appendix 1'!O53+'[3]Appendix 1'!O53</f>
        <v>230.25</v>
      </c>
      <c r="J13" s="36">
        <f>'[3]Appendix 1'!Q53</f>
        <v>400114.83199999999</v>
      </c>
      <c r="K13" s="28">
        <f t="shared" si="0"/>
        <v>0</v>
      </c>
      <c r="L13" s="28">
        <f t="shared" si="0"/>
        <v>5.4438572331854861E-2</v>
      </c>
      <c r="M13" s="72">
        <f t="shared" si="1"/>
        <v>5.3454301665174144</v>
      </c>
      <c r="N13" s="33">
        <v>0</v>
      </c>
    </row>
    <row r="14" spans="2:14" ht="15.5" x14ac:dyDescent="0.35">
      <c r="B14" s="61">
        <f t="shared" si="2"/>
        <v>8</v>
      </c>
      <c r="C14" s="67" t="s">
        <v>53</v>
      </c>
      <c r="D14" s="36">
        <f>'[1]Appendix 1'!E54</f>
        <v>2061160.6059999999</v>
      </c>
      <c r="E14" s="36">
        <f>'[1]Appendix 1'!G54+'[2]Appendix 1'!G54+'[3]Appendix 1'!G54</f>
        <v>242928.21600000001</v>
      </c>
      <c r="F14" s="36">
        <f>'[1]Appendix 1'!I54+'[2]Appendix 1'!I54+'[3]Appendix 1'!I54</f>
        <v>333711.17700000003</v>
      </c>
      <c r="G14" s="36">
        <f>'[1]Appendix 1'!K54+'[2]Appendix 1'!K54+'[3]Appendix 1'!K54</f>
        <v>468043.10399999999</v>
      </c>
      <c r="H14" s="36">
        <f>'[1]Appendix 1'!M54+'[2]Appendix 1'!M54+'[3]Appendix 1'!M54</f>
        <v>0</v>
      </c>
      <c r="I14" s="36">
        <f>'[1]Appendix 1'!O54+'[2]Appendix 1'!O54+'[3]Appendix 1'!O54</f>
        <v>0</v>
      </c>
      <c r="J14" s="36">
        <f>'[3]Appendix 1'!Q54</f>
        <v>2169756.895</v>
      </c>
      <c r="K14" s="28">
        <f t="shared" si="0"/>
        <v>0</v>
      </c>
      <c r="L14" s="28">
        <f t="shared" si="0"/>
        <v>0</v>
      </c>
      <c r="M14" s="59">
        <f t="shared" si="1"/>
        <v>17.743691871159186</v>
      </c>
      <c r="N14" s="33">
        <v>21.626932968887907</v>
      </c>
    </row>
    <row r="15" spans="2:14" ht="15.5" x14ac:dyDescent="0.35">
      <c r="B15" s="61">
        <f t="shared" si="2"/>
        <v>9</v>
      </c>
      <c r="C15" s="67" t="s">
        <v>57</v>
      </c>
      <c r="D15" s="36">
        <f>'[1]Appendix 1'!E55</f>
        <v>498574.05099999998</v>
      </c>
      <c r="E15" s="36">
        <f>'[1]Appendix 1'!G55+'[2]Appendix 1'!G55+'[3]Appendix 1'!G55</f>
        <v>59247.974000000002</v>
      </c>
      <c r="F15" s="36">
        <f>'[1]Appendix 1'!I55+'[2]Appendix 1'!I55+'[3]Appendix 1'!I55</f>
        <v>25596.740999999998</v>
      </c>
      <c r="G15" s="36">
        <f>'[1]Appendix 1'!K55+'[2]Appendix 1'!K55+'[3]Appendix 1'!K55</f>
        <v>87744.415000000008</v>
      </c>
      <c r="H15" s="36">
        <f>'[1]Appendix 1'!M55+'[2]Appendix 1'!M55+'[3]Appendix 1'!M55</f>
        <v>427.161</v>
      </c>
      <c r="I15" s="36">
        <f>'[1]Appendix 1'!O55+'[2]Appendix 1'!O55+'[3]Appendix 1'!O55</f>
        <v>1074.385</v>
      </c>
      <c r="J15" s="36">
        <f>'[3]Appendix 1'!Q55</f>
        <v>494172.80499999999</v>
      </c>
      <c r="K15" s="40">
        <f t="shared" si="0"/>
        <v>7.3216876949069545E-2</v>
      </c>
      <c r="L15" s="28">
        <f t="shared" si="0"/>
        <v>0.18415331535633189</v>
      </c>
      <c r="M15" s="59">
        <f t="shared" si="1"/>
        <v>15.039697060413037</v>
      </c>
      <c r="N15" s="33">
        <v>10.569667154691075</v>
      </c>
    </row>
    <row r="16" spans="2:14" ht="15.5" x14ac:dyDescent="0.35">
      <c r="B16" s="61">
        <f t="shared" si="2"/>
        <v>10</v>
      </c>
      <c r="C16" s="67" t="s">
        <v>124</v>
      </c>
      <c r="D16" s="36">
        <f>'[1]Appendix 1'!E56</f>
        <v>417346.48499999999</v>
      </c>
      <c r="E16" s="36">
        <f>'[1]Appendix 1'!G56+'[2]Appendix 1'!G56+'[3]Appendix 1'!G56</f>
        <v>259284.489</v>
      </c>
      <c r="F16" s="36">
        <f>'[1]Appendix 1'!I56+'[2]Appendix 1'!I56+'[3]Appendix 1'!I56</f>
        <v>0</v>
      </c>
      <c r="G16" s="36">
        <f>'[1]Appendix 1'!K56+'[2]Appendix 1'!K56+'[3]Appendix 1'!K56</f>
        <v>92553.428</v>
      </c>
      <c r="H16" s="36">
        <f>'[1]Appendix 1'!M56+'[2]Appendix 1'!M56+'[3]Appendix 1'!M56</f>
        <v>0</v>
      </c>
      <c r="I16" s="36">
        <f>'[1]Appendix 1'!O56+'[2]Appendix 1'!O56+'[3]Appendix 1'!O56</f>
        <v>153440.41899999999</v>
      </c>
      <c r="J16" s="36">
        <f>'[3]Appendix 1'!Q56</f>
        <v>430637.12699999998</v>
      </c>
      <c r="K16" s="28">
        <f t="shared" si="0"/>
        <v>0</v>
      </c>
      <c r="L16" s="28">
        <f t="shared" si="0"/>
        <v>22.677120157966641</v>
      </c>
      <c r="M16" s="72">
        <f t="shared" si="1"/>
        <v>13.678568016603981</v>
      </c>
      <c r="N16" s="33">
        <v>41.337635528291756</v>
      </c>
    </row>
    <row r="17" spans="2:14" ht="15.5" x14ac:dyDescent="0.35">
      <c r="B17" s="61">
        <f t="shared" si="2"/>
        <v>11</v>
      </c>
      <c r="C17" s="67" t="s">
        <v>61</v>
      </c>
      <c r="D17" s="36">
        <f>'[1]Appendix 1'!E57</f>
        <v>2511175.0780000002</v>
      </c>
      <c r="E17" s="36">
        <f>'[1]Appendix 1'!G57+'[2]Appendix 1'!G57+'[3]Appendix 1'!G57</f>
        <v>335129.478</v>
      </c>
      <c r="F17" s="36">
        <f>'[1]Appendix 1'!I57+'[2]Appendix 1'!I57+'[3]Appendix 1'!I57</f>
        <v>133011.85200000001</v>
      </c>
      <c r="G17" s="36">
        <f>'[1]Appendix 1'!K57+'[2]Appendix 1'!K57+'[3]Appendix 1'!K57</f>
        <v>378585.56400000001</v>
      </c>
      <c r="H17" s="36">
        <f>'[1]Appendix 1'!M57+'[2]Appendix 1'!M57+'[3]Appendix 1'!M57</f>
        <v>2358.3939999999998</v>
      </c>
      <c r="I17" s="36">
        <f>'[1]Appendix 1'!O57+'[2]Appendix 1'!O57+'[3]Appendix 1'!O57</f>
        <v>0</v>
      </c>
      <c r="J17" s="36">
        <f>'[3]Appendix 1'!Q57</f>
        <v>2598372.4500000002</v>
      </c>
      <c r="K17" s="28">
        <f t="shared" si="0"/>
        <v>7.9158896774685891E-2</v>
      </c>
      <c r="L17" s="28">
        <f t="shared" si="0"/>
        <v>0</v>
      </c>
      <c r="M17" s="59">
        <f t="shared" si="1"/>
        <v>12.707128487039165</v>
      </c>
      <c r="N17" s="33">
        <v>11.497369459814355</v>
      </c>
    </row>
    <row r="18" spans="2:14" ht="15.5" x14ac:dyDescent="0.35">
      <c r="B18" s="61">
        <f t="shared" si="2"/>
        <v>12</v>
      </c>
      <c r="C18" s="67" t="s">
        <v>39</v>
      </c>
      <c r="D18" s="36">
        <f>'[1]Appendix 1'!E58</f>
        <v>1476062.8559999999</v>
      </c>
      <c r="E18" s="36">
        <f>'[1]Appendix 1'!G58+'[2]Appendix 1'!G58+'[3]Appendix 1'!G58</f>
        <v>205059.45299999998</v>
      </c>
      <c r="F18" s="36">
        <f>'[1]Appendix 1'!I58+'[2]Appendix 1'!I58+'[3]Appendix 1'!I58</f>
        <v>119181.81199999999</v>
      </c>
      <c r="G18" s="36">
        <f>'[1]Appendix 1'!K58+'[2]Appendix 1'!K58+'[3]Appendix 1'!K58</f>
        <v>513691.64499999996</v>
      </c>
      <c r="H18" s="36">
        <f>'[1]Appendix 1'!M58+'[2]Appendix 1'!M58+'[3]Appendix 1'!M58</f>
        <v>0</v>
      </c>
      <c r="I18" s="36">
        <f>'[1]Appendix 1'!O58+'[2]Appendix 1'!O58+'[3]Appendix 1'!O58</f>
        <v>28147.617999999999</v>
      </c>
      <c r="J18" s="36">
        <f>'[3]Appendix 1'!Q58</f>
        <v>1258464.858</v>
      </c>
      <c r="K18" s="28">
        <f t="shared" si="0"/>
        <v>0</v>
      </c>
      <c r="L18" s="28">
        <f t="shared" si="0"/>
        <v>1.5634923939609202</v>
      </c>
      <c r="M18" s="40">
        <f t="shared" si="1"/>
        <v>28.533603795488954</v>
      </c>
      <c r="N18" s="33">
        <v>17.51760095212305</v>
      </c>
    </row>
    <row r="19" spans="2:14" ht="15.5" x14ac:dyDescent="0.35">
      <c r="B19" s="61">
        <f t="shared" si="2"/>
        <v>13</v>
      </c>
      <c r="C19" s="67" t="s">
        <v>47</v>
      </c>
      <c r="D19" s="36">
        <f>'[1]Appendix 1'!E59</f>
        <v>1294344.7649999999</v>
      </c>
      <c r="E19" s="36">
        <f>'[1]Appendix 1'!G59+'[2]Appendix 1'!G59+'[3]Appendix 1'!G59</f>
        <v>105930.141</v>
      </c>
      <c r="F19" s="36">
        <f>'[1]Appendix 1'!I59+'[2]Appendix 1'!I59+'[3]Appendix 1'!I59</f>
        <v>68986.8</v>
      </c>
      <c r="G19" s="36">
        <f>'[1]Appendix 1'!K59+'[2]Appendix 1'!K59+'[3]Appendix 1'!K59</f>
        <v>112904.02099999999</v>
      </c>
      <c r="H19" s="36">
        <f>'[1]Appendix 1'!M59+'[2]Appendix 1'!M59+'[3]Appendix 1'!M59</f>
        <v>1635.1889999999999</v>
      </c>
      <c r="I19" s="36">
        <f>'[1]Appendix 1'!O59+'[2]Appendix 1'!O59+'[3]Appendix 1'!O59</f>
        <v>2434.3580000000002</v>
      </c>
      <c r="J19" s="36">
        <f>'[3]Appendix 1'!Q59</f>
        <v>1352288.139</v>
      </c>
      <c r="K19" s="28">
        <f t="shared" si="0"/>
        <v>0.11129324287221759</v>
      </c>
      <c r="L19" s="28">
        <f t="shared" si="0"/>
        <v>0.16568579909229203</v>
      </c>
      <c r="M19" s="59">
        <f t="shared" si="1"/>
        <v>7.6844050629027922</v>
      </c>
      <c r="N19" s="33">
        <v>8.8350696981197352</v>
      </c>
    </row>
    <row r="20" spans="2:14" ht="15.5" x14ac:dyDescent="0.35">
      <c r="B20" s="61">
        <f t="shared" si="2"/>
        <v>14</v>
      </c>
      <c r="C20" s="67" t="s">
        <v>60</v>
      </c>
      <c r="D20" s="36">
        <f>'[1]Appendix 1'!E60</f>
        <v>98712.729000000007</v>
      </c>
      <c r="E20" s="36">
        <f>'[1]Appendix 1'!G60+'[2]Appendix 1'!G60+'[3]Appendix 1'!G60</f>
        <v>20742.571</v>
      </c>
      <c r="F20" s="36">
        <f>'[1]Appendix 1'!I60+'[2]Appendix 1'!I60+'[3]Appendix 1'!I60</f>
        <v>-24982.969000000001</v>
      </c>
      <c r="G20" s="36">
        <f>'[1]Appendix 1'!K60+'[2]Appendix 1'!K60+'[3]Appendix 1'!K60</f>
        <v>11616.154999999999</v>
      </c>
      <c r="H20" s="36">
        <f>'[1]Appendix 1'!M60+'[2]Appendix 1'!M60+'[3]Appendix 1'!M60</f>
        <v>0.02</v>
      </c>
      <c r="I20" s="36">
        <f>'[1]Appendix 1'!O60+'[2]Appendix 1'!O60+'[3]Appendix 1'!O60</f>
        <v>-1703.9319999999998</v>
      </c>
      <c r="J20" s="36">
        <f>'[3]Appendix 1'!Q60</f>
        <v>84560.088000000003</v>
      </c>
      <c r="K20" s="28">
        <f t="shared" si="0"/>
        <v>2.1170219669926423E-5</v>
      </c>
      <c r="L20" s="28">
        <f t="shared" si="0"/>
        <v>-1.8036307371308533</v>
      </c>
      <c r="M20" s="59">
        <f t="shared" si="1"/>
        <v>12.295827653495708</v>
      </c>
      <c r="N20" s="33">
        <v>21.525238054832332</v>
      </c>
    </row>
    <row r="21" spans="2:14" ht="15.5" x14ac:dyDescent="0.35">
      <c r="B21" s="61">
        <f t="shared" si="2"/>
        <v>15</v>
      </c>
      <c r="C21" s="67" t="s">
        <v>41</v>
      </c>
      <c r="D21" s="36">
        <f>'[1]Appendix 1'!E61</f>
        <v>394750.23100000003</v>
      </c>
      <c r="E21" s="36">
        <f>'[1]Appendix 1'!G61+'[2]Appendix 1'!G61+'[3]Appendix 1'!G61</f>
        <v>65621.14</v>
      </c>
      <c r="F21" s="36">
        <f>'[1]Appendix 1'!I61+'[2]Appendix 1'!I61+'[3]Appendix 1'!I61</f>
        <v>12655.237999999999</v>
      </c>
      <c r="G21" s="36">
        <f>'[1]Appendix 1'!K61+'[2]Appendix 1'!K61+'[3]Appendix 1'!K61</f>
        <v>69653.404999999999</v>
      </c>
      <c r="H21" s="36">
        <f>'[1]Appendix 1'!M61+'[2]Appendix 1'!M61+'[3]Appendix 1'!M61</f>
        <v>0</v>
      </c>
      <c r="I21" s="36">
        <f>'[1]Appendix 1'!O61+'[2]Appendix 1'!O61+'[3]Appendix 1'!O61</f>
        <v>280</v>
      </c>
      <c r="J21" s="36">
        <f>'[3]Appendix 1'!Q61</f>
        <v>403093.20400000003</v>
      </c>
      <c r="K21" s="28">
        <f t="shared" si="0"/>
        <v>0</v>
      </c>
      <c r="L21" s="28">
        <f t="shared" si="0"/>
        <v>5.9193287369590654E-2</v>
      </c>
      <c r="M21" s="59">
        <f t="shared" si="1"/>
        <v>14.725050065841009</v>
      </c>
      <c r="N21" s="33">
        <v>19.11608607131063</v>
      </c>
    </row>
    <row r="22" spans="2:14" ht="15.5" x14ac:dyDescent="0.35">
      <c r="B22" s="61">
        <f t="shared" si="2"/>
        <v>16</v>
      </c>
      <c r="C22" s="67" t="s">
        <v>48</v>
      </c>
      <c r="D22" s="36">
        <f>'[1]Appendix 1'!E62</f>
        <v>3618093.2209999999</v>
      </c>
      <c r="E22" s="36">
        <f>'[1]Appendix 1'!G62+'[2]Appendix 1'!G62+'[3]Appendix 1'!G62</f>
        <v>34234.603999999999</v>
      </c>
      <c r="F22" s="36">
        <f>'[1]Appendix 1'!I62+'[2]Appendix 1'!I62+'[3]Appendix 1'!I62</f>
        <v>88232.054999999993</v>
      </c>
      <c r="G22" s="36">
        <f>'[1]Appendix 1'!K62+'[2]Appendix 1'!K62+'[3]Appendix 1'!K62</f>
        <v>48206.523000000001</v>
      </c>
      <c r="H22" s="36">
        <f>'[1]Appendix 1'!M62+'[2]Appendix 1'!M62+'[3]Appendix 1'!M62</f>
        <v>0</v>
      </c>
      <c r="I22" s="36">
        <f>'[1]Appendix 1'!O62+'[2]Appendix 1'!O62+'[3]Appendix 1'!O62</f>
        <v>0</v>
      </c>
      <c r="J22" s="36">
        <f>'[3]Appendix 1'!Q62</f>
        <v>3692353.3569999998</v>
      </c>
      <c r="K22" s="28">
        <f t="shared" si="0"/>
        <v>0</v>
      </c>
      <c r="L22" s="28">
        <f t="shared" si="0"/>
        <v>0</v>
      </c>
      <c r="M22" s="72">
        <f t="shared" si="1"/>
        <v>1.2887515384461645</v>
      </c>
      <c r="N22" s="33">
        <v>0</v>
      </c>
    </row>
    <row r="23" spans="2:14" ht="15.5" x14ac:dyDescent="0.35">
      <c r="B23" s="61">
        <f t="shared" si="2"/>
        <v>17</v>
      </c>
      <c r="C23" s="67" t="s">
        <v>73</v>
      </c>
      <c r="D23" s="36">
        <f>'[1]Appendix 1'!E63</f>
        <v>2069938.0179999999</v>
      </c>
      <c r="E23" s="36">
        <f>'[1]Appendix 1'!G63+'[2]Appendix 1'!G63+'[3]Appendix 1'!G63</f>
        <v>94920.304999999993</v>
      </c>
      <c r="F23" s="36">
        <f>'[1]Appendix 1'!I63+'[2]Appendix 1'!I63+'[3]Appendix 1'!I63</f>
        <v>-140.7489999999998</v>
      </c>
      <c r="G23" s="36">
        <f>'[1]Appendix 1'!K63+'[2]Appendix 1'!K63+'[3]Appendix 1'!K63</f>
        <v>112400.098</v>
      </c>
      <c r="H23" s="36">
        <f>'[1]Appendix 1'!M63+'[2]Appendix 1'!M63+'[3]Appendix 1'!M63</f>
        <v>0</v>
      </c>
      <c r="I23" s="36">
        <f>'[1]Appendix 1'!O63+'[2]Appendix 1'!O63+'[3]Appendix 1'!O63</f>
        <v>14563.067999999999</v>
      </c>
      <c r="J23" s="36">
        <f>'[3]Appendix 1'!Q63</f>
        <v>2037754.4080000001</v>
      </c>
      <c r="K23" s="28">
        <f t="shared" si="0"/>
        <v>0</v>
      </c>
      <c r="L23" s="28">
        <f>IFERROR((I23/SUM($G23:$J23))*100,0)</f>
        <v>0.67274679038569118</v>
      </c>
      <c r="M23" s="59">
        <f t="shared" si="1"/>
        <v>5.1923677873740033</v>
      </c>
      <c r="N23" s="33">
        <v>6.3842322529687818</v>
      </c>
    </row>
    <row r="24" spans="2:14" ht="15.5" customHeight="1" x14ac:dyDescent="0.35">
      <c r="B24" s="61">
        <f t="shared" si="2"/>
        <v>18</v>
      </c>
      <c r="C24" s="67" t="s">
        <v>72</v>
      </c>
      <c r="D24" s="36">
        <f>'[1]Appendix 1'!E64</f>
        <v>0</v>
      </c>
      <c r="E24" s="36">
        <f>'[1]Appendix 1'!G64+'[2]Appendix 1'!G64+'[3]Appendix 1'!G64</f>
        <v>0</v>
      </c>
      <c r="F24" s="36">
        <f>'[1]Appendix 1'!I64+'[2]Appendix 1'!I64+'[3]Appendix 1'!I64</f>
        <v>0</v>
      </c>
      <c r="G24" s="36">
        <f>'[1]Appendix 1'!K64+'[2]Appendix 1'!K64+'[3]Appendix 1'!K64</f>
        <v>0</v>
      </c>
      <c r="H24" s="36">
        <f>'[1]Appendix 1'!M64+'[2]Appendix 1'!M64+'[3]Appendix 1'!M64</f>
        <v>0</v>
      </c>
      <c r="I24" s="36">
        <f>'[1]Appendix 1'!O64+'[2]Appendix 1'!O64+'[3]Appendix 1'!O64</f>
        <v>0</v>
      </c>
      <c r="J24" s="36">
        <f>'[3]Appendix 1'!Q64</f>
        <v>0</v>
      </c>
      <c r="K24" s="28">
        <f t="shared" si="0"/>
        <v>0</v>
      </c>
      <c r="L24" s="28">
        <f t="shared" si="0"/>
        <v>0</v>
      </c>
      <c r="M24" s="72">
        <f t="shared" si="1"/>
        <v>0</v>
      </c>
      <c r="N24" s="33">
        <v>0</v>
      </c>
    </row>
    <row r="25" spans="2:14" ht="15.5" x14ac:dyDescent="0.35">
      <c r="B25" s="61">
        <f t="shared" si="2"/>
        <v>19</v>
      </c>
      <c r="C25" s="68" t="s">
        <v>14</v>
      </c>
      <c r="D25" s="36">
        <f>'[1]Appendix 1'!E65</f>
        <v>1453894.4450000001</v>
      </c>
      <c r="E25" s="36">
        <f>'[1]Appendix 1'!G65+'[2]Appendix 1'!G65+'[3]Appendix 1'!G65</f>
        <v>69488.82699999999</v>
      </c>
      <c r="F25" s="36">
        <f>'[1]Appendix 1'!I65+'[2]Appendix 1'!I65+'[3]Appendix 1'!I65</f>
        <v>-42508.606</v>
      </c>
      <c r="G25" s="36">
        <f>'[1]Appendix 1'!K65+'[2]Appendix 1'!K65+'[3]Appendix 1'!K65</f>
        <v>135700.79200000002</v>
      </c>
      <c r="H25" s="36">
        <f>'[1]Appendix 1'!M65+'[2]Appendix 1'!M65+'[3]Appendix 1'!M65</f>
        <v>0</v>
      </c>
      <c r="I25" s="36">
        <f>'[1]Appendix 1'!O65+'[2]Appendix 1'!O65+'[3]Appendix 1'!O65</f>
        <v>48404.728999999999</v>
      </c>
      <c r="J25" s="36">
        <f>'[3]Appendix 1'!Q65</f>
        <v>1296769.145</v>
      </c>
      <c r="K25" s="28">
        <f t="shared" si="0"/>
        <v>0</v>
      </c>
      <c r="L25" s="28">
        <f t="shared" si="0"/>
        <v>3.2686580513087122</v>
      </c>
      <c r="M25" s="59">
        <f t="shared" si="1"/>
        <v>9.1635568570122334</v>
      </c>
      <c r="N25" s="33">
        <v>7.2365151170278166</v>
      </c>
    </row>
    <row r="26" spans="2:14" ht="15.5" x14ac:dyDescent="0.35">
      <c r="B26" s="61">
        <f t="shared" si="2"/>
        <v>20</v>
      </c>
      <c r="C26" s="67" t="s">
        <v>59</v>
      </c>
      <c r="D26" s="36">
        <f>'[1]Appendix 1'!E66</f>
        <v>327058.43800000002</v>
      </c>
      <c r="E26" s="36">
        <f>'[1]Appendix 1'!G66+'[2]Appendix 1'!G66+'[3]Appendix 1'!G66</f>
        <v>135319.00700000001</v>
      </c>
      <c r="F26" s="36">
        <f>'[1]Appendix 1'!I66+'[2]Appendix 1'!I66+'[3]Appendix 1'!I66</f>
        <v>79403.62000000001</v>
      </c>
      <c r="G26" s="36">
        <f>'[1]Appendix 1'!K66+'[2]Appendix 1'!K66+'[3]Appendix 1'!K66</f>
        <v>171719.50200000001</v>
      </c>
      <c r="H26" s="36">
        <f>'[1]Appendix 1'!M66+'[2]Appendix 1'!M66+'[3]Appendix 1'!M66</f>
        <v>0</v>
      </c>
      <c r="I26" s="36">
        <f>'[1]Appendix 1'!O66+'[2]Appendix 1'!O66+'[3]Appendix 1'!O66</f>
        <v>0</v>
      </c>
      <c r="J26" s="36">
        <f>'[3]Appendix 1'!Q66</f>
        <v>370061.56300000002</v>
      </c>
      <c r="K26" s="28">
        <f t="shared" si="0"/>
        <v>0</v>
      </c>
      <c r="L26" s="28">
        <f t="shared" si="0"/>
        <v>0</v>
      </c>
      <c r="M26" s="59">
        <f t="shared" si="1"/>
        <v>31.695367943506845</v>
      </c>
      <c r="N26" s="33">
        <v>33.712513015321576</v>
      </c>
    </row>
    <row r="27" spans="2:14" ht="15.5" x14ac:dyDescent="0.35">
      <c r="B27" s="61">
        <f t="shared" si="2"/>
        <v>21</v>
      </c>
      <c r="C27" s="67" t="s">
        <v>38</v>
      </c>
      <c r="D27" s="36">
        <f>'[1]Appendix 1'!E67</f>
        <v>411210.33899999998</v>
      </c>
      <c r="E27" s="36">
        <f>'[1]Appendix 1'!G67+'[2]Appendix 1'!G67+'[3]Appendix 1'!G67</f>
        <v>58770.93</v>
      </c>
      <c r="F27" s="36">
        <f>'[1]Appendix 1'!I67+'[2]Appendix 1'!I67+'[3]Appendix 1'!I67</f>
        <v>109990.43100000001</v>
      </c>
      <c r="G27" s="36">
        <f>'[1]Appendix 1'!K67+'[2]Appendix 1'!K67+'[3]Appendix 1'!K67</f>
        <v>177449.476</v>
      </c>
      <c r="H27" s="36">
        <f>'[1]Appendix 1'!M67+'[2]Appendix 1'!M67+'[3]Appendix 1'!M67</f>
        <v>0</v>
      </c>
      <c r="I27" s="36">
        <f>'[1]Appendix 1'!O67+'[2]Appendix 1'!O67+'[3]Appendix 1'!O67</f>
        <v>0</v>
      </c>
      <c r="J27" s="36">
        <f>'[3]Appendix 1'!Q67</f>
        <v>402522.22399999999</v>
      </c>
      <c r="K27" s="28">
        <f t="shared" si="0"/>
        <v>0</v>
      </c>
      <c r="L27" s="28">
        <f t="shared" si="0"/>
        <v>0</v>
      </c>
      <c r="M27" s="59">
        <f t="shared" si="1"/>
        <v>30.596230126400997</v>
      </c>
      <c r="N27" s="33">
        <v>33.885369064666037</v>
      </c>
    </row>
    <row r="28" spans="2:14" ht="15.5" x14ac:dyDescent="0.35">
      <c r="B28" s="61">
        <f t="shared" si="2"/>
        <v>22</v>
      </c>
      <c r="C28" s="67" t="s">
        <v>42</v>
      </c>
      <c r="D28" s="36">
        <f>'[1]Appendix 1'!E68</f>
        <v>1863872.5260000001</v>
      </c>
      <c r="E28" s="36">
        <f>'[1]Appendix 1'!G68+'[2]Appendix 1'!G68+'[3]Appendix 1'!G68</f>
        <v>655784.17100000009</v>
      </c>
      <c r="F28" s="36">
        <f>'[1]Appendix 1'!I68+'[2]Appendix 1'!I68+'[3]Appendix 1'!I68</f>
        <v>-463112.25099999999</v>
      </c>
      <c r="G28" s="36">
        <f>'[1]Appendix 1'!K68+'[2]Appendix 1'!K68+'[3]Appendix 1'!K68</f>
        <v>213008.61299999998</v>
      </c>
      <c r="H28" s="36">
        <f>'[1]Appendix 1'!M68+'[2]Appendix 1'!M68+'[3]Appendix 1'!M68</f>
        <v>231.93600000000001</v>
      </c>
      <c r="I28" s="36">
        <f>'[1]Appendix 1'!O68+'[2]Appendix 1'!O68+'[3]Appendix 1'!O68</f>
        <v>0</v>
      </c>
      <c r="J28" s="36">
        <f>'[3]Appendix 1'!Q68</f>
        <v>1843303.8970000001</v>
      </c>
      <c r="K28" s="28">
        <f t="shared" si="0"/>
        <v>1.127794735733127E-2</v>
      </c>
      <c r="L28" s="28">
        <f t="shared" si="0"/>
        <v>0</v>
      </c>
      <c r="M28" s="59">
        <f t="shared" si="1"/>
        <v>10.357598320537342</v>
      </c>
      <c r="N28" s="33">
        <v>10.421666346859263</v>
      </c>
    </row>
    <row r="29" spans="2:14" ht="15.5" x14ac:dyDescent="0.35">
      <c r="B29" s="61">
        <f t="shared" si="2"/>
        <v>23</v>
      </c>
      <c r="C29" s="68" t="s">
        <v>69</v>
      </c>
      <c r="D29" s="36">
        <f>'[1]Appendix 1'!E69</f>
        <v>605381.88699999999</v>
      </c>
      <c r="E29" s="36">
        <f>'[1]Appendix 1'!G69+'[2]Appendix 1'!G69+'[3]Appendix 1'!G69</f>
        <v>11918.380999999999</v>
      </c>
      <c r="F29" s="36">
        <f>'[1]Appendix 1'!I69+'[2]Appendix 1'!I69+'[3]Appendix 1'!I69</f>
        <v>22846.769</v>
      </c>
      <c r="G29" s="36">
        <f>'[1]Appendix 1'!K69+'[2]Appendix 1'!K69+'[3]Appendix 1'!K69</f>
        <v>52449.747000000003</v>
      </c>
      <c r="H29" s="36">
        <f>'[1]Appendix 1'!M69+'[2]Appendix 1'!M69+'[3]Appendix 1'!M69</f>
        <v>1950</v>
      </c>
      <c r="I29" s="36">
        <f>'[1]Appendix 1'!O69+'[2]Appendix 1'!O69+'[3]Appendix 1'!O69</f>
        <v>67823.122000000003</v>
      </c>
      <c r="J29" s="36">
        <f>'[3]Appendix 1'!Q69</f>
        <v>517924.16800000001</v>
      </c>
      <c r="K29" s="28">
        <f t="shared" si="0"/>
        <v>0.30461751555369615</v>
      </c>
      <c r="L29" s="28">
        <f t="shared" si="0"/>
        <v>10.594928677300119</v>
      </c>
      <c r="M29" s="59">
        <f t="shared" si="1"/>
        <v>8.1933905756717582</v>
      </c>
      <c r="N29" s="33">
        <v>10.734495767929426</v>
      </c>
    </row>
    <row r="30" spans="2:14" ht="15.5" x14ac:dyDescent="0.35">
      <c r="B30" s="61">
        <f t="shared" si="2"/>
        <v>24</v>
      </c>
      <c r="C30" s="67" t="s">
        <v>68</v>
      </c>
      <c r="D30" s="36">
        <f>'[1]Appendix 1'!E70</f>
        <v>237216.66</v>
      </c>
      <c r="E30" s="36">
        <f>'[1]Appendix 1'!G70+'[2]Appendix 1'!G70+'[3]Appendix 1'!G70</f>
        <v>43015.373</v>
      </c>
      <c r="F30" s="36">
        <f>'[1]Appendix 1'!I70+'[2]Appendix 1'!I70+'[3]Appendix 1'!I70</f>
        <v>7881.8319999999994</v>
      </c>
      <c r="G30" s="36">
        <f>'[1]Appendix 1'!K70+'[2]Appendix 1'!K70+'[3]Appendix 1'!K70</f>
        <v>48790.423000000003</v>
      </c>
      <c r="H30" s="36">
        <f>'[1]Appendix 1'!M70+'[2]Appendix 1'!M70+'[3]Appendix 1'!M70</f>
        <v>2522.12</v>
      </c>
      <c r="I30" s="36">
        <f>'[1]Appendix 1'!O70+'[2]Appendix 1'!O70+'[3]Appendix 1'!O70</f>
        <v>24994.848999999998</v>
      </c>
      <c r="J30" s="36">
        <f>'[3]Appendix 1'!Q70</f>
        <v>211806.473</v>
      </c>
      <c r="K30" s="28">
        <f t="shared" si="0"/>
        <v>0.87539001290340546</v>
      </c>
      <c r="L30" s="28">
        <f t="shared" si="0"/>
        <v>8.675337092853896</v>
      </c>
      <c r="M30" s="59">
        <f t="shared" si="1"/>
        <v>16.934423825802345</v>
      </c>
      <c r="N30" s="33">
        <v>23.183500601710733</v>
      </c>
    </row>
    <row r="31" spans="2:14" ht="15.5" x14ac:dyDescent="0.35">
      <c r="B31" s="61">
        <f t="shared" si="2"/>
        <v>25</v>
      </c>
      <c r="C31" s="67" t="s">
        <v>51</v>
      </c>
      <c r="D31" s="36">
        <f>'[1]Appendix 1'!E71</f>
        <v>491588.05099999998</v>
      </c>
      <c r="E31" s="36">
        <f>'[1]Appendix 1'!G71+'[2]Appendix 1'!G71+'[3]Appendix 1'!G71</f>
        <v>133343.16400000002</v>
      </c>
      <c r="F31" s="36">
        <f>'[1]Appendix 1'!I71+'[2]Appendix 1'!I71+'[3]Appendix 1'!I71</f>
        <v>-34481.300000000003</v>
      </c>
      <c r="G31" s="36">
        <f>'[1]Appendix 1'!K71+'[2]Appendix 1'!K71+'[3]Appendix 1'!K71</f>
        <v>180689.99099999998</v>
      </c>
      <c r="H31" s="36">
        <f>'[1]Appendix 1'!M71+'[2]Appendix 1'!M71+'[3]Appendix 1'!M71</f>
        <v>562</v>
      </c>
      <c r="I31" s="36">
        <f>'[1]Appendix 1'!O71+'[2]Appendix 1'!O71+'[3]Appendix 1'!O71</f>
        <v>0</v>
      </c>
      <c r="J31" s="36">
        <f>'[3]Appendix 1'!Q71</f>
        <v>409197.924</v>
      </c>
      <c r="K31" s="28">
        <f t="shared" si="0"/>
        <v>9.5181654823339248E-2</v>
      </c>
      <c r="L31" s="28">
        <f t="shared" si="0"/>
        <v>0</v>
      </c>
      <c r="M31" s="59">
        <f t="shared" si="1"/>
        <v>30.602086038068098</v>
      </c>
      <c r="N31" s="33">
        <v>24.354754937341358</v>
      </c>
    </row>
    <row r="32" spans="2:14" ht="15.5" x14ac:dyDescent="0.35">
      <c r="B32" s="61">
        <f t="shared" si="2"/>
        <v>26</v>
      </c>
      <c r="C32" s="67" t="s">
        <v>108</v>
      </c>
      <c r="D32" s="36">
        <f>'[1]Appendix 1'!E72</f>
        <v>1343153.085</v>
      </c>
      <c r="E32" s="36">
        <f>'[1]Appendix 1'!G72+'[2]Appendix 1'!G72+'[3]Appendix 1'!G72</f>
        <v>209207.60199999998</v>
      </c>
      <c r="F32" s="36">
        <f>'[1]Appendix 1'!I72+'[2]Appendix 1'!I72+'[3]Appendix 1'!I72</f>
        <v>84693.369000000006</v>
      </c>
      <c r="G32" s="36">
        <f>'[1]Appendix 1'!K72+'[2]Appendix 1'!K72+'[3]Appendix 1'!K72</f>
        <v>126232.14400000001</v>
      </c>
      <c r="H32" s="36">
        <f>'[1]Appendix 1'!M72+'[2]Appendix 1'!M72+'[3]Appendix 1'!M72</f>
        <v>9918.3950000000004</v>
      </c>
      <c r="I32" s="36">
        <f>'[1]Appendix 1'!O72+'[2]Appendix 1'!O72+'[3]Appendix 1'!O72</f>
        <v>121853.48700000001</v>
      </c>
      <c r="J32" s="36">
        <f>'[3]Appendix 1'!Q72</f>
        <v>1379050.03</v>
      </c>
      <c r="K32" s="28">
        <f t="shared" si="0"/>
        <v>0.60586850896266309</v>
      </c>
      <c r="L32" s="28">
        <f t="shared" si="0"/>
        <v>7.4434614149357081</v>
      </c>
      <c r="M32" s="59">
        <f t="shared" si="1"/>
        <v>7.7109331568706612</v>
      </c>
      <c r="N32" s="33">
        <v>8.050322975123775</v>
      </c>
    </row>
    <row r="33" spans="1:14" ht="15.5" x14ac:dyDescent="0.35">
      <c r="B33" s="61">
        <f t="shared" si="2"/>
        <v>27</v>
      </c>
      <c r="C33" s="67" t="s">
        <v>56</v>
      </c>
      <c r="D33" s="36">
        <f>'[1]Appendix 1'!E73</f>
        <v>502764.701</v>
      </c>
      <c r="E33" s="36">
        <f>'[1]Appendix 1'!G73+'[2]Appendix 1'!G73+'[3]Appendix 1'!G73</f>
        <v>18043.167000000001</v>
      </c>
      <c r="F33" s="36">
        <f>'[1]Appendix 1'!I73+'[2]Appendix 1'!I73+'[3]Appendix 1'!I73</f>
        <v>102402.05600000001</v>
      </c>
      <c r="G33" s="36">
        <f>'[1]Appendix 1'!K73+'[2]Appendix 1'!K73+'[3]Appendix 1'!K73</f>
        <v>54085.895000000004</v>
      </c>
      <c r="H33" s="36">
        <f>'[1]Appendix 1'!M73+'[2]Appendix 1'!M73+'[3]Appendix 1'!M73</f>
        <v>1580.5</v>
      </c>
      <c r="I33" s="36">
        <f>'[1]Appendix 1'!O73+'[2]Appendix 1'!O73+'[3]Appendix 1'!O73</f>
        <v>416.346</v>
      </c>
      <c r="J33" s="36">
        <f>'[3]Appendix 1'!Q73</f>
        <v>567127.18299999996</v>
      </c>
      <c r="K33" s="28">
        <f t="shared" si="0"/>
        <v>0.25360635945200383</v>
      </c>
      <c r="L33" s="28">
        <f t="shared" si="0"/>
        <v>6.6806702519711492E-2</v>
      </c>
      <c r="M33" s="59">
        <f t="shared" si="1"/>
        <v>8.6785997650448206</v>
      </c>
      <c r="N33" s="33">
        <v>13.068384063279904</v>
      </c>
    </row>
    <row r="34" spans="1:14" ht="15.5" x14ac:dyDescent="0.35">
      <c r="B34" s="61">
        <f t="shared" si="2"/>
        <v>28</v>
      </c>
      <c r="C34" s="67" t="s">
        <v>64</v>
      </c>
      <c r="D34" s="36">
        <f>'[1]Appendix 1'!E74</f>
        <v>308051.848</v>
      </c>
      <c r="E34" s="36">
        <f>'[1]Appendix 1'!G74+'[2]Appendix 1'!G74+'[3]Appendix 1'!G74</f>
        <v>18616.439000000002</v>
      </c>
      <c r="F34" s="36">
        <f>'[1]Appendix 1'!I74+'[2]Appendix 1'!I74+'[3]Appendix 1'!I74</f>
        <v>4469.7809999999999</v>
      </c>
      <c r="G34" s="36">
        <f>'[1]Appendix 1'!K74+'[2]Appendix 1'!K74+'[3]Appendix 1'!K74</f>
        <v>23434.010999999999</v>
      </c>
      <c r="H34" s="36">
        <f>'[1]Appendix 1'!M74+'[2]Appendix 1'!M74+'[3]Appendix 1'!M74</f>
        <v>11526.895</v>
      </c>
      <c r="I34" s="36">
        <f>'[1]Appendix 1'!O74+'[2]Appendix 1'!O74+'[3]Appendix 1'!O74</f>
        <v>0</v>
      </c>
      <c r="J34" s="36">
        <f>'[3]Appendix 1'!Q74</f>
        <v>296177.16200000001</v>
      </c>
      <c r="K34" s="28">
        <f t="shared" si="0"/>
        <v>3.4809936138179074</v>
      </c>
      <c r="L34" s="28">
        <f t="shared" si="0"/>
        <v>0</v>
      </c>
      <c r="M34" s="59">
        <f t="shared" si="1"/>
        <v>7.0768097251808566</v>
      </c>
      <c r="N34" s="33">
        <v>9.4926195495387855</v>
      </c>
    </row>
    <row r="35" spans="1:14" ht="15.5" x14ac:dyDescent="0.35">
      <c r="B35" s="61">
        <f t="shared" si="2"/>
        <v>29</v>
      </c>
      <c r="C35" s="67" t="s">
        <v>55</v>
      </c>
      <c r="D35" s="36">
        <f>'[1]Appendix 1'!E75</f>
        <v>1101593.727</v>
      </c>
      <c r="E35" s="36">
        <f>'[1]Appendix 1'!G75+'[2]Appendix 1'!G75+'[3]Appendix 1'!G75</f>
        <v>99331.297999999995</v>
      </c>
      <c r="F35" s="36">
        <f>'[1]Appendix 1'!I75+'[2]Appendix 1'!I75+'[3]Appendix 1'!I75</f>
        <v>23626.402000000002</v>
      </c>
      <c r="G35" s="36">
        <f>'[1]Appendix 1'!K75+'[2]Appendix 1'!K75+'[3]Appendix 1'!K75</f>
        <v>111394.12299999999</v>
      </c>
      <c r="H35" s="36">
        <f>'[1]Appendix 1'!M75+'[2]Appendix 1'!M75+'[3]Appendix 1'!M75</f>
        <v>0</v>
      </c>
      <c r="I35" s="36">
        <f>'[1]Appendix 1'!O75+'[2]Appendix 1'!O75+'[3]Appendix 1'!O75</f>
        <v>14163.213</v>
      </c>
      <c r="J35" s="36">
        <f>'[3]Appendix 1'!Q75</f>
        <v>1098994.091</v>
      </c>
      <c r="K35" s="28">
        <f t="shared" si="0"/>
        <v>0</v>
      </c>
      <c r="L35" s="28">
        <f t="shared" si="0"/>
        <v>1.1566041807405449</v>
      </c>
      <c r="M35" s="59">
        <f t="shared" si="1"/>
        <v>9.096728854655117</v>
      </c>
      <c r="N35" s="33">
        <v>9.3003323706628329</v>
      </c>
    </row>
    <row r="36" spans="1:14" ht="15.5" x14ac:dyDescent="0.35">
      <c r="B36" s="61">
        <f t="shared" si="2"/>
        <v>30</v>
      </c>
      <c r="C36" s="67" t="s">
        <v>111</v>
      </c>
      <c r="D36" s="36">
        <f>'[1]Appendix 1'!E76</f>
        <v>0</v>
      </c>
      <c r="E36" s="36">
        <f>'[1]Appendix 1'!G76+'[2]Appendix 1'!G76+'[3]Appendix 1'!G76</f>
        <v>0</v>
      </c>
      <c r="F36" s="36">
        <f>'[1]Appendix 1'!I76+'[2]Appendix 1'!I76+'[3]Appendix 1'!I76</f>
        <v>0</v>
      </c>
      <c r="G36" s="36">
        <f>'[1]Appendix 1'!K76+'[2]Appendix 1'!K76+'[3]Appendix 1'!K76</f>
        <v>0</v>
      </c>
      <c r="H36" s="36">
        <f>'[1]Appendix 1'!M76+'[2]Appendix 1'!M76+'[3]Appendix 1'!M76</f>
        <v>0</v>
      </c>
      <c r="I36" s="36">
        <f>'[1]Appendix 1'!O76+'[2]Appendix 1'!O76+'[3]Appendix 1'!O76</f>
        <v>0</v>
      </c>
      <c r="J36" s="36">
        <f>'[3]Appendix 1'!Q76</f>
        <v>0</v>
      </c>
      <c r="K36" s="28">
        <f t="shared" si="0"/>
        <v>0</v>
      </c>
      <c r="L36" s="28">
        <f t="shared" si="0"/>
        <v>0</v>
      </c>
      <c r="M36" s="72">
        <f t="shared" si="1"/>
        <v>0</v>
      </c>
      <c r="N36" s="33">
        <v>94.659668194252006</v>
      </c>
    </row>
    <row r="37" spans="1:14" ht="15.5" x14ac:dyDescent="0.35">
      <c r="B37" s="61">
        <f t="shared" si="2"/>
        <v>31</v>
      </c>
      <c r="C37" s="67" t="s">
        <v>15</v>
      </c>
      <c r="D37" s="36">
        <f>'[1]Appendix 1'!E77</f>
        <v>110611.66099999999</v>
      </c>
      <c r="E37" s="36">
        <f>'[1]Appendix 1'!G77+'[2]Appendix 1'!G77+'[3]Appendix 1'!G77</f>
        <v>25486.82</v>
      </c>
      <c r="F37" s="36">
        <f>'[1]Appendix 1'!I77+'[2]Appendix 1'!I77+'[3]Appendix 1'!I77</f>
        <v>0</v>
      </c>
      <c r="G37" s="36">
        <f>'[1]Appendix 1'!K77+'[2]Appendix 1'!K77+'[3]Appendix 1'!K77</f>
        <v>31580.079999999998</v>
      </c>
      <c r="H37" s="36">
        <f>'[1]Appendix 1'!M77+'[2]Appendix 1'!M77+'[3]Appendix 1'!M77</f>
        <v>0</v>
      </c>
      <c r="I37" s="36">
        <f>'[1]Appendix 1'!O77+'[2]Appendix 1'!O77+'[3]Appendix 1'!O77</f>
        <v>0</v>
      </c>
      <c r="J37" s="36">
        <f>'[3]Appendix 1'!Q77</f>
        <v>104518.401</v>
      </c>
      <c r="K37" s="28">
        <f t="shared" si="0"/>
        <v>0</v>
      </c>
      <c r="L37" s="28">
        <f t="shared" si="0"/>
        <v>0</v>
      </c>
      <c r="M37" s="59">
        <f t="shared" si="1"/>
        <v>23.20384457487075</v>
      </c>
      <c r="N37" s="33">
        <v>24.520746855810575</v>
      </c>
    </row>
    <row r="38" spans="1:14" ht="15.5" x14ac:dyDescent="0.35">
      <c r="B38" s="61">
        <f t="shared" si="2"/>
        <v>32</v>
      </c>
      <c r="C38" s="67" t="s">
        <v>62</v>
      </c>
      <c r="D38" s="36">
        <f>'[1]Appendix 1'!E78</f>
        <v>366193.47600000002</v>
      </c>
      <c r="E38" s="36">
        <f>'[1]Appendix 1'!G78+'[2]Appendix 1'!G78+'[3]Appendix 1'!G78</f>
        <v>6043.0650000000005</v>
      </c>
      <c r="F38" s="36">
        <f>'[1]Appendix 1'!I78+'[2]Appendix 1'!I78+'[3]Appendix 1'!I78</f>
        <v>16754.668000000001</v>
      </c>
      <c r="G38" s="36">
        <f>'[1]Appendix 1'!K78+'[2]Appendix 1'!K78+'[3]Appendix 1'!K78</f>
        <v>8523.8940000000002</v>
      </c>
      <c r="H38" s="36">
        <f>'[1]Appendix 1'!M78+'[2]Appendix 1'!M78+'[3]Appendix 1'!M78</f>
        <v>0</v>
      </c>
      <c r="I38" s="36">
        <f>'[1]Appendix 1'!O78+'[2]Appendix 1'!O78+'[3]Appendix 1'!O78</f>
        <v>41695.862999999998</v>
      </c>
      <c r="J38" s="36">
        <f>'[3]Appendix 1'!Q78</f>
        <v>338771.45199999999</v>
      </c>
      <c r="K38" s="28">
        <f t="shared" si="0"/>
        <v>0</v>
      </c>
      <c r="L38" s="28">
        <f t="shared" si="0"/>
        <v>10.718973086098714</v>
      </c>
      <c r="M38" s="59">
        <f t="shared" si="1"/>
        <v>2.1912819114634545</v>
      </c>
      <c r="N38" s="33">
        <v>5.4222155090728368</v>
      </c>
    </row>
    <row r="39" spans="1:14" ht="15.5" x14ac:dyDescent="0.35">
      <c r="B39" s="61">
        <f t="shared" si="2"/>
        <v>33</v>
      </c>
      <c r="C39" s="67" t="s">
        <v>44</v>
      </c>
      <c r="D39" s="36">
        <f>'[1]Appendix 1'!E79</f>
        <v>517281.84700000001</v>
      </c>
      <c r="E39" s="36">
        <f>'[1]Appendix 1'!G79+'[2]Appendix 1'!G79+'[3]Appendix 1'!G79</f>
        <v>4894.7889999999998</v>
      </c>
      <c r="F39" s="36">
        <f>'[1]Appendix 1'!I79+'[2]Appendix 1'!I79+'[3]Appendix 1'!I79</f>
        <v>-33149.306999999993</v>
      </c>
      <c r="G39" s="36">
        <f>'[1]Appendix 1'!K79+'[2]Appendix 1'!K79+'[3]Appendix 1'!K79</f>
        <v>22179.351999999999</v>
      </c>
      <c r="H39" s="36">
        <f>'[1]Appendix 1'!M79+'[2]Appendix 1'!M79+'[3]Appendix 1'!M79</f>
        <v>0</v>
      </c>
      <c r="I39" s="36">
        <f>'[1]Appendix 1'!O79+'[2]Appendix 1'!O79+'[3]Appendix 1'!O79</f>
        <v>0</v>
      </c>
      <c r="J39" s="36">
        <f>'[3]Appendix 1'!Q79</f>
        <v>466847.97700000001</v>
      </c>
      <c r="K39" s="28">
        <f t="shared" si="0"/>
        <v>0</v>
      </c>
      <c r="L39" s="28">
        <f t="shared" si="0"/>
        <v>0</v>
      </c>
      <c r="M39" s="59">
        <f t="shared" si="1"/>
        <v>4.5354013333680161</v>
      </c>
      <c r="N39" s="33">
        <v>2.5790853441057977</v>
      </c>
    </row>
    <row r="40" spans="1:14" ht="15.5" x14ac:dyDescent="0.35">
      <c r="B40" s="61">
        <f t="shared" si="2"/>
        <v>34</v>
      </c>
      <c r="C40" s="68" t="s">
        <v>16</v>
      </c>
      <c r="D40" s="36">
        <f>'[1]Appendix 1'!E80</f>
        <v>1406207.6259999999</v>
      </c>
      <c r="E40" s="36">
        <f>'[1]Appendix 1'!G80+'[2]Appendix 1'!G80+'[3]Appendix 1'!G80</f>
        <v>67040.78</v>
      </c>
      <c r="F40" s="36">
        <f>'[1]Appendix 1'!I80+'[2]Appendix 1'!I80+'[3]Appendix 1'!I80</f>
        <v>51178.837</v>
      </c>
      <c r="G40" s="36">
        <f>'[1]Appendix 1'!K80+'[2]Appendix 1'!K80+'[3]Appendix 1'!K80</f>
        <v>258381.25899999999</v>
      </c>
      <c r="H40" s="36">
        <f>'[1]Appendix 1'!M80+'[2]Appendix 1'!M80+'[3]Appendix 1'!M80</f>
        <v>348.29199999999997</v>
      </c>
      <c r="I40" s="36">
        <f>'[1]Appendix 1'!O80+'[2]Appendix 1'!O80+'[3]Appendix 1'!O80</f>
        <v>11176.376</v>
      </c>
      <c r="J40" s="36">
        <f>'[3]Appendix 1'!Q80</f>
        <v>1254521.3160000001</v>
      </c>
      <c r="K40" s="28">
        <f t="shared" si="0"/>
        <v>2.2847400661416807E-2</v>
      </c>
      <c r="L40" s="28">
        <f t="shared" si="0"/>
        <v>0.73315247095725122</v>
      </c>
      <c r="M40" s="72">
        <f t="shared" si="1"/>
        <v>16.949399204616551</v>
      </c>
      <c r="N40" s="33">
        <v>9.1147727657361752</v>
      </c>
    </row>
    <row r="41" spans="1:14" ht="15.5" x14ac:dyDescent="0.35">
      <c r="B41" s="61">
        <f t="shared" si="2"/>
        <v>35</v>
      </c>
      <c r="C41" s="68" t="s">
        <v>63</v>
      </c>
      <c r="D41" s="36">
        <f>'[1]Appendix 1'!E81</f>
        <v>762845.83799999999</v>
      </c>
      <c r="E41" s="36">
        <f>'[1]Appendix 1'!G81+'[2]Appendix 1'!G81+'[3]Appendix 1'!G81</f>
        <v>73374.917000000001</v>
      </c>
      <c r="F41" s="36">
        <f>'[1]Appendix 1'!I81+'[2]Appendix 1'!I81+'[3]Appendix 1'!I81</f>
        <v>-8791.9409999999989</v>
      </c>
      <c r="G41" s="36">
        <f>'[1]Appendix 1'!K81+'[2]Appendix 1'!K81+'[3]Appendix 1'!K81</f>
        <v>115750.44999999998</v>
      </c>
      <c r="H41" s="36">
        <f>'[1]Appendix 1'!M81+'[2]Appendix 1'!M81+'[3]Appendix 1'!M81</f>
        <v>0</v>
      </c>
      <c r="I41" s="36">
        <f>'[1]Appendix 1'!O81+'[2]Appendix 1'!O81+'[3]Appendix 1'!O81</f>
        <v>20488.998</v>
      </c>
      <c r="J41" s="36">
        <f>'[3]Appendix 1'!Q81</f>
        <v>691189.36600000004</v>
      </c>
      <c r="K41" s="28">
        <f t="shared" si="0"/>
        <v>0</v>
      </c>
      <c r="L41" s="28">
        <f t="shared" si="0"/>
        <v>2.4762248610791069</v>
      </c>
      <c r="M41" s="72">
        <f t="shared" si="1"/>
        <v>13.989173212428154</v>
      </c>
      <c r="N41" s="33">
        <v>0</v>
      </c>
    </row>
    <row r="42" spans="1:14" s="34" customFormat="1" ht="15.5" x14ac:dyDescent="0.35">
      <c r="A42" s="24"/>
      <c r="B42" s="61">
        <f t="shared" si="2"/>
        <v>36</v>
      </c>
      <c r="C42" s="68" t="s">
        <v>114</v>
      </c>
      <c r="D42" s="36">
        <v>0</v>
      </c>
      <c r="E42" s="36">
        <v>0</v>
      </c>
      <c r="F42" s="36">
        <v>0</v>
      </c>
      <c r="G42" s="36">
        <v>0</v>
      </c>
      <c r="H42" s="36">
        <v>0</v>
      </c>
      <c r="I42" s="36">
        <v>0</v>
      </c>
      <c r="J42" s="36">
        <v>0</v>
      </c>
      <c r="K42" s="28">
        <f t="shared" si="0"/>
        <v>0</v>
      </c>
      <c r="L42" s="28">
        <f t="shared" si="0"/>
        <v>0</v>
      </c>
      <c r="M42" s="72">
        <f t="shared" si="1"/>
        <v>0</v>
      </c>
      <c r="N42" s="33">
        <v>0</v>
      </c>
    </row>
    <row r="43" spans="1:14" ht="16" thickBot="1" x14ac:dyDescent="0.4">
      <c r="B43" s="62"/>
      <c r="C43" s="69" t="s">
        <v>12</v>
      </c>
      <c r="D43" s="39">
        <f t="shared" ref="D43:J43" si="3">SUM(D7:D42)</f>
        <v>30045675.246000003</v>
      </c>
      <c r="E43" s="21">
        <f t="shared" si="3"/>
        <v>3413458.254999999</v>
      </c>
      <c r="F43" s="21">
        <f t="shared" si="3"/>
        <v>1672540.865</v>
      </c>
      <c r="G43" s="21">
        <f t="shared" si="3"/>
        <v>4205692.4279999994</v>
      </c>
      <c r="H43" s="21">
        <f t="shared" si="3"/>
        <v>33380.902000000002</v>
      </c>
      <c r="I43" s="21">
        <f t="shared" si="3"/>
        <v>1159988.9559999998</v>
      </c>
      <c r="J43" s="21">
        <f t="shared" si="3"/>
        <v>29732612.079999998</v>
      </c>
      <c r="K43" s="55">
        <f t="shared" ref="K43" si="4">IFERROR((H43/SUM($G43:$J43))*100,0)</f>
        <v>9.5016541632031146E-2</v>
      </c>
      <c r="L43" s="22">
        <f t="shared" ref="L43" si="5">IFERROR((I43/SUM($G43:$J43))*100,0)</f>
        <v>3.3018322551760382</v>
      </c>
      <c r="M43" s="22">
        <f>IFERROR((G43/SUM($G43:$J43))*100,0)</f>
        <v>11.971226831335477</v>
      </c>
      <c r="N43" s="30">
        <v>13.650510735383644</v>
      </c>
    </row>
    <row r="44" spans="1:14" x14ac:dyDescent="0.35">
      <c r="B44" s="166" t="s">
        <v>110</v>
      </c>
      <c r="C44" s="166"/>
      <c r="D44" s="166"/>
      <c r="E44" s="166"/>
      <c r="F44" s="166"/>
      <c r="G44" s="166"/>
      <c r="H44" s="166"/>
      <c r="I44" s="166"/>
      <c r="J44" s="151" t="s">
        <v>127</v>
      </c>
      <c r="K44" s="151"/>
      <c r="L44" s="151"/>
      <c r="M44" s="151"/>
      <c r="N44" s="151"/>
    </row>
    <row r="45" spans="1:14" hidden="1" x14ac:dyDescent="0.35">
      <c r="E45" s="26"/>
      <c r="F45" s="26"/>
      <c r="G45" s="26"/>
      <c r="H45" s="26"/>
      <c r="I45" s="129">
        <f>G43/J45</f>
        <v>0.11971226831335477</v>
      </c>
      <c r="J45" s="26">
        <f>G43+H43+I43+J43</f>
        <v>35131674.365999997</v>
      </c>
    </row>
    <row r="46" spans="1:14" hidden="1" x14ac:dyDescent="0.35">
      <c r="D46" s="26"/>
      <c r="E46" s="26"/>
      <c r="F46" s="26"/>
      <c r="G46" s="26"/>
      <c r="H46" s="26"/>
      <c r="I46" s="26"/>
      <c r="J46" s="26"/>
    </row>
    <row r="47" spans="1:14" hidden="1" x14ac:dyDescent="0.35">
      <c r="D47" s="26"/>
      <c r="E47" s="26"/>
      <c r="F47" s="26"/>
      <c r="G47" s="26"/>
      <c r="H47" s="26"/>
      <c r="I47" s="26"/>
      <c r="J47" s="26"/>
    </row>
    <row r="48" spans="1:14" hidden="1" x14ac:dyDescent="0.35"/>
    <row r="49" spans="3:15" hidden="1" x14ac:dyDescent="0.35">
      <c r="E49" s="26"/>
      <c r="F49" s="26"/>
      <c r="G49" s="26"/>
      <c r="H49" s="26"/>
      <c r="I49" s="26"/>
      <c r="J49" s="26"/>
    </row>
    <row r="50" spans="3:15" hidden="1" x14ac:dyDescent="0.35"/>
    <row r="51" spans="3:15" hidden="1" x14ac:dyDescent="0.35">
      <c r="C51" s="133" t="s">
        <v>126</v>
      </c>
      <c r="D51" s="134">
        <v>31077586.439999998</v>
      </c>
      <c r="E51" s="134">
        <v>2707298.1869999999</v>
      </c>
      <c r="F51" s="134">
        <v>1808693.8279999995</v>
      </c>
      <c r="G51" s="134">
        <v>4082020.7569999998</v>
      </c>
      <c r="H51" s="134">
        <v>31158.880999999998</v>
      </c>
      <c r="I51" s="134">
        <v>1045993.6699999999</v>
      </c>
      <c r="J51" s="134">
        <v>24744621.766999993</v>
      </c>
      <c r="K51" s="135">
        <f t="shared" ref="K51" si="6">IFERROR((H51/SUM($G51:$J51))*100,0)</f>
        <v>0.1041970790725799</v>
      </c>
      <c r="L51" s="137">
        <f t="shared" ref="L51" si="7">IFERROR((I51/SUM($G51:$J51))*100,0)</f>
        <v>3.4978626203684282</v>
      </c>
      <c r="M51" s="137">
        <f>IFERROR((G51/SUM($G51:$J51))*100,0)</f>
        <v>13.650510735383644</v>
      </c>
      <c r="N51" s="132"/>
    </row>
    <row r="52" spans="3:15" hidden="1" x14ac:dyDescent="0.35">
      <c r="E52" s="58"/>
      <c r="F52" s="58"/>
      <c r="G52" s="58"/>
      <c r="H52" s="58"/>
      <c r="I52" s="58"/>
      <c r="J52" s="138">
        <f>G51+H51+I51+J51</f>
        <v>29903795.074999996</v>
      </c>
      <c r="K52" s="58"/>
      <c r="L52" s="58"/>
      <c r="M52" s="58"/>
      <c r="N52" s="58"/>
      <c r="O52" s="58"/>
    </row>
    <row r="53" spans="3:15" hidden="1" x14ac:dyDescent="0.35">
      <c r="D53" s="129">
        <f>D43/D51-1</f>
        <v>-3.3204354398378211E-2</v>
      </c>
      <c r="E53" s="129">
        <f t="shared" ref="E53:J53" si="8">E43/E51-1</f>
        <v>0.26083571857391386</v>
      </c>
      <c r="F53" s="129">
        <f t="shared" si="8"/>
        <v>-7.5276954502882076E-2</v>
      </c>
      <c r="G53" s="129">
        <f t="shared" si="8"/>
        <v>3.0296678621225315E-2</v>
      </c>
      <c r="H53" s="129">
        <f t="shared" si="8"/>
        <v>7.1312605866687084E-2</v>
      </c>
      <c r="I53" s="129">
        <f t="shared" si="8"/>
        <v>0.10898276850948796</v>
      </c>
      <c r="J53" s="129">
        <f t="shared" si="8"/>
        <v>0.20157876567958311</v>
      </c>
    </row>
    <row r="54" spans="3:15" x14ac:dyDescent="0.35">
      <c r="J54" s="26"/>
    </row>
    <row r="55" spans="3:15" x14ac:dyDescent="0.35">
      <c r="D55" s="26"/>
      <c r="E55" s="26"/>
      <c r="F55" s="26"/>
      <c r="G55" s="26"/>
      <c r="H55" s="26"/>
      <c r="I55" s="26"/>
      <c r="J55" s="129"/>
    </row>
    <row r="56" spans="3:15" x14ac:dyDescent="0.35">
      <c r="D56" s="129"/>
      <c r="J56" s="129"/>
    </row>
  </sheetData>
  <sheetProtection algorithmName="SHA-512" hashValue="lhW77KMP603fXYBogcofWQk0Rd1MJfTM1CyoQhFR4YELtKl4jmN91BulIiy1uajkRhwGt9Mn2JFEMmvanaQuWQ==" saltValue="DwmlLYJAOTYPDRwPOjVBZg==" spinCount="100000" sheet="1" objects="1" scenarios="1"/>
  <mergeCells count="15">
    <mergeCell ref="B44:I44"/>
    <mergeCell ref="J44:N44"/>
    <mergeCell ref="K4:K5"/>
    <mergeCell ref="L4:L5"/>
    <mergeCell ref="M4:N4"/>
    <mergeCell ref="B3:N3"/>
    <mergeCell ref="B4:B6"/>
    <mergeCell ref="C4:C6"/>
    <mergeCell ref="D4:D5"/>
    <mergeCell ref="E4:E5"/>
    <mergeCell ref="F4:F5"/>
    <mergeCell ref="G4:G5"/>
    <mergeCell ref="H4:H5"/>
    <mergeCell ref="I4:I5"/>
    <mergeCell ref="J4:J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O57"/>
  <sheetViews>
    <sheetView showGridLines="0" zoomScale="59" zoomScaleNormal="59" workbookViewId="0">
      <selection activeCell="H14" sqref="H14"/>
    </sheetView>
  </sheetViews>
  <sheetFormatPr defaultColWidth="9.1796875" defaultRowHeight="14.5" x14ac:dyDescent="0.35"/>
  <cols>
    <col min="1" max="1" width="15.816406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customWidth="1"/>
    <col min="8" max="8" width="25.1796875" style="24" bestFit="1" customWidth="1"/>
    <col min="9" max="9" width="25.1796875" style="24" customWidth="1"/>
    <col min="10" max="10" width="20.1796875" style="24" customWidth="1"/>
    <col min="11" max="11" width="19.81640625" style="24" customWidth="1"/>
    <col min="12" max="12" width="17.453125" style="24" customWidth="1"/>
    <col min="13" max="13" width="28.45312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2" spans="2:14" ht="15" thickBot="1" x14ac:dyDescent="0.4"/>
    <row r="3" spans="2:14" ht="25.5" customHeight="1" thickBot="1" x14ac:dyDescent="0.4">
      <c r="B3" s="154" t="s">
        <v>129</v>
      </c>
      <c r="C3" s="155"/>
      <c r="D3" s="155"/>
      <c r="E3" s="155"/>
      <c r="F3" s="155"/>
      <c r="G3" s="155"/>
      <c r="H3" s="155"/>
      <c r="I3" s="155"/>
      <c r="J3" s="155"/>
      <c r="K3" s="155"/>
      <c r="L3" s="155"/>
      <c r="M3" s="155"/>
      <c r="N3" s="156"/>
    </row>
    <row r="4" spans="2:14" ht="51.75" customHeight="1" x14ac:dyDescent="0.35">
      <c r="B4" s="157" t="s">
        <v>7</v>
      </c>
      <c r="C4" s="159" t="s">
        <v>8</v>
      </c>
      <c r="D4" s="162" t="s">
        <v>9</v>
      </c>
      <c r="E4" s="159" t="s">
        <v>83</v>
      </c>
      <c r="F4" s="164" t="s">
        <v>82</v>
      </c>
      <c r="G4" s="164" t="s">
        <v>10</v>
      </c>
      <c r="H4" s="164" t="s">
        <v>78</v>
      </c>
      <c r="I4" s="164" t="s">
        <v>34</v>
      </c>
      <c r="J4" s="164" t="s">
        <v>11</v>
      </c>
      <c r="K4" s="164" t="s">
        <v>80</v>
      </c>
      <c r="L4" s="159" t="s">
        <v>67</v>
      </c>
      <c r="M4" s="152" t="s">
        <v>71</v>
      </c>
      <c r="N4" s="153"/>
    </row>
    <row r="5" spans="2:14" ht="70.5" customHeight="1" x14ac:dyDescent="0.35">
      <c r="B5" s="157"/>
      <c r="C5" s="160"/>
      <c r="D5" s="163"/>
      <c r="E5" s="160"/>
      <c r="F5" s="165"/>
      <c r="G5" s="165"/>
      <c r="H5" s="165"/>
      <c r="I5" s="165"/>
      <c r="J5" s="165"/>
      <c r="K5" s="165"/>
      <c r="L5" s="165"/>
      <c r="M5" s="50" t="s">
        <v>122</v>
      </c>
      <c r="N5" s="31" t="s">
        <v>121</v>
      </c>
    </row>
    <row r="6" spans="2:14" ht="21" customHeight="1" thickBot="1" x14ac:dyDescent="0.4">
      <c r="B6" s="158"/>
      <c r="C6" s="161"/>
      <c r="D6" s="97">
        <v>-1</v>
      </c>
      <c r="E6" s="42">
        <v>-2</v>
      </c>
      <c r="F6" s="42">
        <v>-3</v>
      </c>
      <c r="G6" s="42">
        <v>-4</v>
      </c>
      <c r="H6" s="42">
        <v>-5</v>
      </c>
      <c r="I6" s="42">
        <v>-6</v>
      </c>
      <c r="J6" s="42">
        <v>-7</v>
      </c>
      <c r="K6" s="42">
        <v>-8</v>
      </c>
      <c r="L6" s="42">
        <v>-9</v>
      </c>
      <c r="M6" s="51">
        <v>-10</v>
      </c>
      <c r="N6" s="46">
        <v>-11</v>
      </c>
    </row>
    <row r="7" spans="2:14" ht="15.5" x14ac:dyDescent="0.35">
      <c r="B7" s="32">
        <v>1</v>
      </c>
      <c r="C7" s="99" t="s">
        <v>66</v>
      </c>
      <c r="D7" s="98">
        <f>'[1]Appendix 3'!D47</f>
        <v>31937</v>
      </c>
      <c r="E7" s="36">
        <f>'[1]Appendix 3'!F47+'[2]Appendix 3'!F47+'[3]Appendix 3'!F47</f>
        <v>125094</v>
      </c>
      <c r="F7" s="36">
        <f>'[1]Appendix 3'!H47+'[2]Appendix 3'!H47+'[3]Appendix 3'!H47</f>
        <v>0</v>
      </c>
      <c r="G7" s="36">
        <f>'[1]Appendix 3'!J47+'[2]Appendix 3'!J47+'[3]Appendix 3'!J47</f>
        <v>101028</v>
      </c>
      <c r="H7" s="36">
        <f>'[1]Appendix 3'!L47+'[2]Appendix 3'!L47+'[3]Appendix 3'!L47</f>
        <v>84</v>
      </c>
      <c r="I7" s="36">
        <f>'[1]Appendix 3'!N47+'[2]Appendix 3'!N47+'[3]Appendix 3'!N47</f>
        <v>6209</v>
      </c>
      <c r="J7" s="36">
        <f>'[3]Appendix 3'!P47</f>
        <v>49711</v>
      </c>
      <c r="K7" s="28">
        <f t="shared" ref="K7" si="0">IFERROR((H7/SUM($G7:$J7))*100,0)</f>
        <v>5.3492281827907683E-2</v>
      </c>
      <c r="L7" s="28">
        <f t="shared" ref="L7" si="1">IFERROR((I7/SUM($G7:$J7))*100,0)</f>
        <v>3.9539711651128435</v>
      </c>
      <c r="M7" s="28">
        <f t="shared" ref="M7" si="2">IFERROR((G7/SUM($G7:$J7))*100,0)</f>
        <v>64.335931529879261</v>
      </c>
      <c r="N7" s="57">
        <v>79.148521723555035</v>
      </c>
    </row>
    <row r="8" spans="2:14" ht="15.5" x14ac:dyDescent="0.35">
      <c r="B8" s="27">
        <f>B7+1</f>
        <v>2</v>
      </c>
      <c r="C8" s="100" t="s">
        <v>115</v>
      </c>
      <c r="D8" s="98">
        <v>0</v>
      </c>
      <c r="E8" s="36">
        <v>0</v>
      </c>
      <c r="F8" s="36">
        <v>0</v>
      </c>
      <c r="G8" s="36">
        <v>0</v>
      </c>
      <c r="H8" s="36">
        <v>0</v>
      </c>
      <c r="I8" s="36">
        <v>0</v>
      </c>
      <c r="J8" s="36">
        <v>0</v>
      </c>
      <c r="K8" s="28">
        <f t="shared" ref="K8:K42" si="3">IFERROR((H8/SUM($G8:$J8))*100,0)</f>
        <v>0</v>
      </c>
      <c r="L8" s="28">
        <f t="shared" ref="L8:L42" si="4">IFERROR((I8/SUM($G8:$J8))*100,0)</f>
        <v>0</v>
      </c>
      <c r="M8" s="28">
        <f t="shared" ref="M8:M42" si="5">IFERROR((G8/SUM($G8:$J8))*100,0)</f>
        <v>0</v>
      </c>
      <c r="N8" s="57">
        <v>0</v>
      </c>
    </row>
    <row r="9" spans="2:14" ht="15.5" x14ac:dyDescent="0.35">
      <c r="B9" s="27">
        <f t="shared" ref="B9:B42" si="6">B8+1</f>
        <v>3</v>
      </c>
      <c r="C9" s="100" t="s">
        <v>46</v>
      </c>
      <c r="D9" s="98">
        <f>'[1]Appendix 3'!D49</f>
        <v>1364</v>
      </c>
      <c r="E9" s="36">
        <f>'[1]Appendix 3'!F49+'[2]Appendix 3'!F49+'[3]Appendix 3'!F49</f>
        <v>1379</v>
      </c>
      <c r="F9" s="36">
        <f>'[1]Appendix 3'!H49+'[2]Appendix 3'!H49+'[3]Appendix 3'!H49</f>
        <v>341</v>
      </c>
      <c r="G9" s="36">
        <f>'[1]Appendix 3'!J49+'[2]Appendix 3'!J49+'[3]Appendix 3'!J49</f>
        <v>1285</v>
      </c>
      <c r="H9" s="36">
        <f>'[1]Appendix 3'!L49+'[2]Appendix 3'!L49+'[3]Appendix 3'!L49</f>
        <v>9</v>
      </c>
      <c r="I9" s="36">
        <f>'[1]Appendix 3'!N49+'[2]Appendix 3'!N49+'[3]Appendix 3'!N49</f>
        <v>149</v>
      </c>
      <c r="J9" s="36">
        <f>'[3]Appendix 3'!P49</f>
        <v>1300</v>
      </c>
      <c r="K9" s="28">
        <f t="shared" si="3"/>
        <v>0.32810791104629966</v>
      </c>
      <c r="L9" s="28">
        <f t="shared" si="4"/>
        <v>5.4320087495442948</v>
      </c>
      <c r="M9" s="28">
        <f t="shared" si="5"/>
        <v>46.846518410499456</v>
      </c>
      <c r="N9" s="57">
        <v>0</v>
      </c>
    </row>
    <row r="10" spans="2:14" ht="15.5" x14ac:dyDescent="0.35">
      <c r="B10" s="27">
        <f t="shared" si="6"/>
        <v>4</v>
      </c>
      <c r="C10" s="100" t="s">
        <v>54</v>
      </c>
      <c r="D10" s="98">
        <f>'[1]Appendix 3'!D50</f>
        <v>3949</v>
      </c>
      <c r="E10" s="36">
        <f>'[1]Appendix 3'!F50+'[2]Appendix 3'!F50+'[3]Appendix 3'!F50</f>
        <v>3081</v>
      </c>
      <c r="F10" s="36">
        <f>'[1]Appendix 3'!H50+'[2]Appendix 3'!H50+'[3]Appendix 3'!H50</f>
        <v>5548</v>
      </c>
      <c r="G10" s="36">
        <f>'[1]Appendix 3'!J50+'[2]Appendix 3'!J50+'[3]Appendix 3'!J50</f>
        <v>3028</v>
      </c>
      <c r="H10" s="36">
        <f>'[1]Appendix 3'!L50+'[2]Appendix 3'!L50+'[3]Appendix 3'!L50</f>
        <v>0</v>
      </c>
      <c r="I10" s="36">
        <f>'[1]Appendix 3'!N50+'[2]Appendix 3'!N50+'[3]Appendix 3'!N50</f>
        <v>0</v>
      </c>
      <c r="J10" s="36">
        <f>'[3]Appendix 3'!P50</f>
        <v>4002</v>
      </c>
      <c r="K10" s="28">
        <f t="shared" si="3"/>
        <v>0</v>
      </c>
      <c r="L10" s="28">
        <f t="shared" si="4"/>
        <v>0</v>
      </c>
      <c r="M10" s="28">
        <f t="shared" si="5"/>
        <v>43.072546230440963</v>
      </c>
      <c r="N10" s="57">
        <v>44.0809968847352</v>
      </c>
    </row>
    <row r="11" spans="2:14" ht="15.5" x14ac:dyDescent="0.35">
      <c r="B11" s="27">
        <f t="shared" si="6"/>
        <v>5</v>
      </c>
      <c r="C11" s="100" t="s">
        <v>58</v>
      </c>
      <c r="D11" s="98">
        <f>'[1]Appendix 3'!D51</f>
        <v>156963</v>
      </c>
      <c r="E11" s="36">
        <f>'[1]Appendix 3'!F51+'[2]Appendix 3'!F51+'[3]Appendix 3'!F51</f>
        <v>99070</v>
      </c>
      <c r="F11" s="36">
        <f>'[1]Appendix 3'!H51+'[2]Appendix 3'!H51+'[3]Appendix 3'!H51</f>
        <v>0</v>
      </c>
      <c r="G11" s="36">
        <f>'[1]Appendix 3'!J51+'[2]Appendix 3'!J51+'[3]Appendix 3'!J51</f>
        <v>66432</v>
      </c>
      <c r="H11" s="36">
        <f>'[1]Appendix 3'!L51+'[2]Appendix 3'!L51+'[3]Appendix 3'!L51</f>
        <v>0</v>
      </c>
      <c r="I11" s="36">
        <f>'[1]Appendix 3'!N51+'[2]Appendix 3'!N51+'[3]Appendix 3'!N51</f>
        <v>0</v>
      </c>
      <c r="J11" s="36">
        <f>'[3]Appendix 3'!P51</f>
        <v>189601</v>
      </c>
      <c r="K11" s="28">
        <f t="shared" si="3"/>
        <v>0</v>
      </c>
      <c r="L11" s="28">
        <f t="shared" si="4"/>
        <v>0</v>
      </c>
      <c r="M11" s="28">
        <f t="shared" si="5"/>
        <v>25.946655313963436</v>
      </c>
      <c r="N11" s="57">
        <v>33.756072032986282</v>
      </c>
    </row>
    <row r="12" spans="2:14" ht="15.5" x14ac:dyDescent="0.35">
      <c r="B12" s="27">
        <f t="shared" si="6"/>
        <v>6</v>
      </c>
      <c r="C12" s="100" t="s">
        <v>50</v>
      </c>
      <c r="D12" s="98">
        <f>'[1]Appendix 3'!D52</f>
        <v>2472</v>
      </c>
      <c r="E12" s="36">
        <f>'[1]Appendix 3'!F52+'[2]Appendix 3'!F52+'[3]Appendix 3'!F52</f>
        <v>2088</v>
      </c>
      <c r="F12" s="36">
        <f>'[1]Appendix 3'!H52+'[2]Appendix 3'!H52+'[3]Appendix 3'!H52</f>
        <v>1629</v>
      </c>
      <c r="G12" s="36">
        <f>'[1]Appendix 3'!J52+'[2]Appendix 3'!J52+'[3]Appendix 3'!J52</f>
        <v>2876</v>
      </c>
      <c r="H12" s="36">
        <f>'[1]Appendix 3'!L52+'[2]Appendix 3'!L52+'[3]Appendix 3'!L52</f>
        <v>0</v>
      </c>
      <c r="I12" s="36">
        <f>'[1]Appendix 3'!N52+'[2]Appendix 3'!N52+'[3]Appendix 3'!N52</f>
        <v>0</v>
      </c>
      <c r="J12" s="36">
        <f>'[3]Appendix 3'!P52</f>
        <v>1684</v>
      </c>
      <c r="K12" s="28">
        <f t="shared" si="3"/>
        <v>0</v>
      </c>
      <c r="L12" s="28">
        <f t="shared" si="4"/>
        <v>0</v>
      </c>
      <c r="M12" s="28">
        <f t="shared" si="5"/>
        <v>63.070175438596486</v>
      </c>
      <c r="N12" s="57">
        <v>53.957906500279385</v>
      </c>
    </row>
    <row r="13" spans="2:14" ht="15.5" x14ac:dyDescent="0.35">
      <c r="B13" s="27">
        <f t="shared" si="6"/>
        <v>7</v>
      </c>
      <c r="C13" s="101" t="s">
        <v>52</v>
      </c>
      <c r="D13" s="98">
        <f>'[1]Appendix 3'!D53</f>
        <v>2859</v>
      </c>
      <c r="E13" s="36">
        <f>'[1]Appendix 3'!F53+'[2]Appendix 3'!F53+'[3]Appendix 3'!F53</f>
        <v>209</v>
      </c>
      <c r="F13" s="36">
        <f>'[1]Appendix 3'!H53+'[2]Appendix 3'!H53+'[3]Appendix 3'!H53</f>
        <v>0</v>
      </c>
      <c r="G13" s="36">
        <f>'[1]Appendix 3'!J53+'[2]Appendix 3'!J53+'[3]Appendix 3'!J53</f>
        <v>180</v>
      </c>
      <c r="H13" s="36">
        <f>'[1]Appendix 3'!L53+'[2]Appendix 3'!L53+'[3]Appendix 3'!L53</f>
        <v>0</v>
      </c>
      <c r="I13" s="36">
        <f>'[1]Appendix 3'!N53+'[2]Appendix 3'!N53+'[3]Appendix 3'!N53</f>
        <v>2</v>
      </c>
      <c r="J13" s="36">
        <f>'[3]Appendix 3'!P53</f>
        <v>2886</v>
      </c>
      <c r="K13" s="28">
        <f t="shared" si="3"/>
        <v>0</v>
      </c>
      <c r="L13" s="28">
        <f t="shared" si="4"/>
        <v>6.51890482398957E-2</v>
      </c>
      <c r="M13" s="28">
        <f t="shared" si="5"/>
        <v>5.8670143415906129</v>
      </c>
      <c r="N13" s="57">
        <v>0</v>
      </c>
    </row>
    <row r="14" spans="2:14" ht="15.5" x14ac:dyDescent="0.35">
      <c r="B14" s="27">
        <f t="shared" si="6"/>
        <v>8</v>
      </c>
      <c r="C14" s="100" t="s">
        <v>53</v>
      </c>
      <c r="D14" s="98">
        <f>'[1]Appendix 3'!D54</f>
        <v>959</v>
      </c>
      <c r="E14" s="36">
        <f>'[1]Appendix 3'!F54+'[2]Appendix 3'!F54+'[3]Appendix 3'!F54</f>
        <v>359</v>
      </c>
      <c r="F14" s="36">
        <f>'[1]Appendix 3'!H54+'[2]Appendix 3'!H54+'[3]Appendix 3'!H54</f>
        <v>0</v>
      </c>
      <c r="G14" s="36">
        <f>'[1]Appendix 3'!J54+'[2]Appendix 3'!J54+'[3]Appendix 3'!J54</f>
        <v>259</v>
      </c>
      <c r="H14" s="36">
        <f>'[1]Appendix 3'!L54+'[2]Appendix 3'!L54+'[3]Appendix 3'!L54</f>
        <v>0</v>
      </c>
      <c r="I14" s="36">
        <f>'[1]Appendix 3'!N54+'[2]Appendix 3'!N54+'[3]Appendix 3'!N54</f>
        <v>0</v>
      </c>
      <c r="J14" s="36">
        <f>'[3]Appendix 3'!P54</f>
        <v>1059</v>
      </c>
      <c r="K14" s="28">
        <f t="shared" si="3"/>
        <v>0</v>
      </c>
      <c r="L14" s="28">
        <f t="shared" si="4"/>
        <v>0</v>
      </c>
      <c r="M14" s="28">
        <f t="shared" si="5"/>
        <v>19.650986342943856</v>
      </c>
      <c r="N14" s="57">
        <v>17.327586206896552</v>
      </c>
    </row>
    <row r="15" spans="2:14" ht="15.5" x14ac:dyDescent="0.35">
      <c r="B15" s="27">
        <f t="shared" si="6"/>
        <v>9</v>
      </c>
      <c r="C15" s="100" t="s">
        <v>57</v>
      </c>
      <c r="D15" s="98">
        <f>'[1]Appendix 3'!D55</f>
        <v>4084</v>
      </c>
      <c r="E15" s="36">
        <f>'[1]Appendix 3'!F55+'[2]Appendix 3'!F55+'[3]Appendix 3'!F55</f>
        <v>1364</v>
      </c>
      <c r="F15" s="36">
        <f>'[1]Appendix 3'!H55+'[2]Appendix 3'!H55+'[3]Appendix 3'!H55</f>
        <v>1121</v>
      </c>
      <c r="G15" s="36">
        <f>'[1]Appendix 3'!J55+'[2]Appendix 3'!J55+'[3]Appendix 3'!J55</f>
        <v>1300</v>
      </c>
      <c r="H15" s="36">
        <f>'[1]Appendix 3'!L55+'[2]Appendix 3'!L55+'[3]Appendix 3'!L55</f>
        <v>6</v>
      </c>
      <c r="I15" s="36">
        <f>'[1]Appendix 3'!N55+'[2]Appendix 3'!N55+'[3]Appendix 3'!N55</f>
        <v>117</v>
      </c>
      <c r="J15" s="36">
        <f>'[3]Appendix 3'!P55</f>
        <v>4025</v>
      </c>
      <c r="K15" s="28">
        <f t="shared" si="3"/>
        <v>0.11013215859030838</v>
      </c>
      <c r="L15" s="28">
        <f t="shared" si="4"/>
        <v>2.1475770925110131</v>
      </c>
      <c r="M15" s="28">
        <f t="shared" si="5"/>
        <v>23.861967694566815</v>
      </c>
      <c r="N15" s="57">
        <v>27.088473739866053</v>
      </c>
    </row>
    <row r="16" spans="2:14" ht="15.5" x14ac:dyDescent="0.35">
      <c r="B16" s="27">
        <f t="shared" si="6"/>
        <v>10</v>
      </c>
      <c r="C16" s="100" t="s">
        <v>124</v>
      </c>
      <c r="D16" s="98">
        <f>'[1]Appendix 3'!D56</f>
        <v>34985</v>
      </c>
      <c r="E16" s="36">
        <f>'[1]Appendix 3'!F56+'[2]Appendix 3'!F56+'[3]Appendix 3'!F56</f>
        <v>54707</v>
      </c>
      <c r="F16" s="36">
        <f>'[1]Appendix 3'!H56+'[2]Appendix 3'!H56+'[3]Appendix 3'!H56</f>
        <v>0</v>
      </c>
      <c r="G16" s="36">
        <f>'[1]Appendix 3'!J56+'[2]Appendix 3'!J56+'[3]Appendix 3'!J56</f>
        <v>44940</v>
      </c>
      <c r="H16" s="36">
        <f>'[1]Appendix 3'!L56+'[2]Appendix 3'!L56+'[3]Appendix 3'!L56</f>
        <v>0</v>
      </c>
      <c r="I16" s="36">
        <f>'[1]Appendix 3'!N56+'[2]Appendix 3'!N56+'[3]Appendix 3'!N56</f>
        <v>6901</v>
      </c>
      <c r="J16" s="36">
        <f>'[3]Appendix 3'!P56</f>
        <v>37851</v>
      </c>
      <c r="K16" s="28">
        <f t="shared" si="3"/>
        <v>0</v>
      </c>
      <c r="L16" s="28">
        <f t="shared" si="4"/>
        <v>7.6941087276457214</v>
      </c>
      <c r="M16" s="28">
        <f t="shared" si="5"/>
        <v>50.104803103955767</v>
      </c>
      <c r="N16" s="57">
        <v>0</v>
      </c>
    </row>
    <row r="17" spans="2:14" ht="15.5" x14ac:dyDescent="0.35">
      <c r="B17" s="27">
        <f t="shared" si="6"/>
        <v>11</v>
      </c>
      <c r="C17" s="100" t="s">
        <v>61</v>
      </c>
      <c r="D17" s="98">
        <f>'[1]Appendix 3'!D57</f>
        <v>4602</v>
      </c>
      <c r="E17" s="36">
        <f>'[1]Appendix 3'!F57+'[2]Appendix 3'!F57+'[3]Appendix 3'!F57</f>
        <v>2842</v>
      </c>
      <c r="F17" s="36">
        <f>'[1]Appendix 3'!H57+'[2]Appendix 3'!H57+'[3]Appendix 3'!H57</f>
        <v>517</v>
      </c>
      <c r="G17" s="36">
        <f>'[1]Appendix 3'!J57+'[2]Appendix 3'!J57+'[3]Appendix 3'!J57</f>
        <v>2737</v>
      </c>
      <c r="H17" s="36">
        <f>'[1]Appendix 3'!L57+'[2]Appendix 3'!L57+'[3]Appendix 3'!L57</f>
        <v>35</v>
      </c>
      <c r="I17" s="36">
        <f>'[1]Appendix 3'!N57+'[2]Appendix 3'!N57+'[3]Appendix 3'!N57</f>
        <v>0</v>
      </c>
      <c r="J17" s="36">
        <f>'[3]Appendix 3'!P57</f>
        <v>4672</v>
      </c>
      <c r="K17" s="28">
        <f t="shared" si="3"/>
        <v>0.47017732401934442</v>
      </c>
      <c r="L17" s="28">
        <f t="shared" si="4"/>
        <v>0</v>
      </c>
      <c r="M17" s="28">
        <f t="shared" si="5"/>
        <v>36.76786673831274</v>
      </c>
      <c r="N17" s="57">
        <v>40.188362791897816</v>
      </c>
    </row>
    <row r="18" spans="2:14" ht="15.5" x14ac:dyDescent="0.35">
      <c r="B18" s="27">
        <f t="shared" si="6"/>
        <v>12</v>
      </c>
      <c r="C18" s="100" t="s">
        <v>39</v>
      </c>
      <c r="D18" s="98">
        <f>'[1]Appendix 3'!D58</f>
        <v>5742</v>
      </c>
      <c r="E18" s="36">
        <f>'[1]Appendix 3'!F58+'[2]Appendix 3'!F58+'[3]Appendix 3'!F58</f>
        <v>1800</v>
      </c>
      <c r="F18" s="36">
        <f>'[1]Appendix 3'!H58+'[2]Appendix 3'!H58+'[3]Appendix 3'!H58</f>
        <v>6573</v>
      </c>
      <c r="G18" s="36">
        <f>'[1]Appendix 3'!J58+'[2]Appendix 3'!J58+'[3]Appendix 3'!J58</f>
        <v>3404</v>
      </c>
      <c r="H18" s="36">
        <f>'[1]Appendix 3'!L58+'[2]Appendix 3'!L58+'[3]Appendix 3'!L58</f>
        <v>0</v>
      </c>
      <c r="I18" s="36">
        <f>'[1]Appendix 3'!N58+'[2]Appendix 3'!N58+'[3]Appendix 3'!N58</f>
        <v>553</v>
      </c>
      <c r="J18" s="36">
        <f>'[3]Appendix 3'!P58</f>
        <v>3585</v>
      </c>
      <c r="K18" s="28">
        <f t="shared" si="3"/>
        <v>0</v>
      </c>
      <c r="L18" s="28">
        <f t="shared" si="4"/>
        <v>7.3322726067356143</v>
      </c>
      <c r="M18" s="28">
        <f t="shared" si="5"/>
        <v>45.133916732962085</v>
      </c>
      <c r="N18" s="57">
        <v>25.737100737100739</v>
      </c>
    </row>
    <row r="19" spans="2:14" ht="15.5" x14ac:dyDescent="0.35">
      <c r="B19" s="27">
        <f t="shared" si="6"/>
        <v>13</v>
      </c>
      <c r="C19" s="100" t="s">
        <v>47</v>
      </c>
      <c r="D19" s="98">
        <f>'[1]Appendix 3'!D59</f>
        <v>6842</v>
      </c>
      <c r="E19" s="36">
        <f>'[1]Appendix 3'!F59+'[2]Appendix 3'!F59+'[3]Appendix 3'!F59</f>
        <v>33390</v>
      </c>
      <c r="F19" s="36">
        <f>'[1]Appendix 3'!H59+'[2]Appendix 3'!H59+'[3]Appendix 3'!H59</f>
        <v>5534</v>
      </c>
      <c r="G19" s="36">
        <f>'[1]Appendix 3'!J59+'[2]Appendix 3'!J59+'[3]Appendix 3'!J59</f>
        <v>35529</v>
      </c>
      <c r="H19" s="36">
        <f>'[1]Appendix 3'!L59+'[2]Appendix 3'!L59+'[3]Appendix 3'!L59</f>
        <v>18</v>
      </c>
      <c r="I19" s="36">
        <f>'[1]Appendix 3'!N59+'[2]Appendix 3'!N59+'[3]Appendix 3'!N59</f>
        <v>36</v>
      </c>
      <c r="J19" s="36">
        <f>'[3]Appendix 3'!P59</f>
        <v>4649</v>
      </c>
      <c r="K19" s="28">
        <f t="shared" si="3"/>
        <v>4.4740505070590575E-2</v>
      </c>
      <c r="L19" s="28">
        <f t="shared" si="4"/>
        <v>8.948101014118115E-2</v>
      </c>
      <c r="M19" s="28">
        <f t="shared" si="5"/>
        <v>88.310300258500689</v>
      </c>
      <c r="N19" s="57">
        <v>82.102693296626242</v>
      </c>
    </row>
    <row r="20" spans="2:14" ht="15.5" x14ac:dyDescent="0.35">
      <c r="B20" s="27">
        <f t="shared" si="6"/>
        <v>14</v>
      </c>
      <c r="C20" s="100" t="s">
        <v>60</v>
      </c>
      <c r="D20" s="98">
        <f>'[1]Appendix 3'!D60</f>
        <v>3104</v>
      </c>
      <c r="E20" s="36">
        <f>'[1]Appendix 3'!F60+'[2]Appendix 3'!F60+'[3]Appendix 3'!F60</f>
        <v>3317</v>
      </c>
      <c r="F20" s="36">
        <f>'[1]Appendix 3'!H60+'[2]Appendix 3'!H60+'[3]Appendix 3'!H60</f>
        <v>2173</v>
      </c>
      <c r="G20" s="36">
        <f>'[1]Appendix 3'!J60+'[2]Appendix 3'!J60+'[3]Appendix 3'!J60</f>
        <v>1985</v>
      </c>
      <c r="H20" s="36">
        <f>'[1]Appendix 3'!L60+'[2]Appendix 3'!L60+'[3]Appendix 3'!L60</f>
        <v>19</v>
      </c>
      <c r="I20" s="36">
        <f>'[1]Appendix 3'!N60+'[2]Appendix 3'!N60+'[3]Appendix 3'!N60</f>
        <v>43</v>
      </c>
      <c r="J20" s="36">
        <f>'[3]Appendix 3'!P60</f>
        <v>4374</v>
      </c>
      <c r="K20" s="28">
        <f t="shared" si="3"/>
        <v>0.29590406478741627</v>
      </c>
      <c r="L20" s="28">
        <f t="shared" si="4"/>
        <v>0.6696776203083632</v>
      </c>
      <c r="M20" s="28">
        <f t="shared" si="5"/>
        <v>30.914187821211648</v>
      </c>
      <c r="N20" s="57">
        <v>44.387755102040813</v>
      </c>
    </row>
    <row r="21" spans="2:14" ht="15.5" x14ac:dyDescent="0.35">
      <c r="B21" s="27">
        <f t="shared" si="6"/>
        <v>15</v>
      </c>
      <c r="C21" s="100" t="s">
        <v>41</v>
      </c>
      <c r="D21" s="98">
        <f>'[1]Appendix 3'!D61</f>
        <v>1111</v>
      </c>
      <c r="E21" s="36">
        <f>'[1]Appendix 3'!F61+'[2]Appendix 3'!F61+'[3]Appendix 3'!F61</f>
        <v>788</v>
      </c>
      <c r="F21" s="36">
        <f>'[1]Appendix 3'!H61+'[2]Appendix 3'!H61+'[3]Appendix 3'!H61</f>
        <v>201</v>
      </c>
      <c r="G21" s="36">
        <f>'[1]Appendix 3'!J61+'[2]Appendix 3'!J61+'[3]Appendix 3'!J61</f>
        <v>668</v>
      </c>
      <c r="H21" s="36">
        <f>'[1]Appendix 3'!L61+'[2]Appendix 3'!L61+'[3]Appendix 3'!L61</f>
        <v>1</v>
      </c>
      <c r="I21" s="36">
        <f>'[1]Appendix 3'!N61+'[2]Appendix 3'!N61+'[3]Appendix 3'!N61</f>
        <v>12</v>
      </c>
      <c r="J21" s="36">
        <f>'[3]Appendix 3'!P61</f>
        <v>1218</v>
      </c>
      <c r="K21" s="28">
        <f t="shared" si="3"/>
        <v>5.2659294365455502E-2</v>
      </c>
      <c r="L21" s="28">
        <f t="shared" si="4"/>
        <v>0.63191153238546605</v>
      </c>
      <c r="M21" s="28">
        <f t="shared" si="5"/>
        <v>35.176408636124272</v>
      </c>
      <c r="N21" s="57">
        <v>39.577836411609496</v>
      </c>
    </row>
    <row r="22" spans="2:14" ht="15.5" x14ac:dyDescent="0.35">
      <c r="B22" s="27">
        <f t="shared" si="6"/>
        <v>16</v>
      </c>
      <c r="C22" s="100" t="s">
        <v>48</v>
      </c>
      <c r="D22" s="98">
        <f>'[1]Appendix 3'!D62</f>
        <v>1280</v>
      </c>
      <c r="E22" s="36">
        <f>'[1]Appendix 3'!F62+'[2]Appendix 3'!F62+'[3]Appendix 3'!F62</f>
        <v>73</v>
      </c>
      <c r="F22" s="36">
        <f>'[1]Appendix 3'!H62+'[2]Appendix 3'!H62+'[3]Appendix 3'!H62</f>
        <v>94</v>
      </c>
      <c r="G22" s="36">
        <f>'[1]Appendix 3'!J62+'[2]Appendix 3'!J62+'[3]Appendix 3'!J62</f>
        <v>105</v>
      </c>
      <c r="H22" s="36">
        <f>'[1]Appendix 3'!L62+'[2]Appendix 3'!L62+'[3]Appendix 3'!L62</f>
        <v>0</v>
      </c>
      <c r="I22" s="36">
        <f>'[1]Appendix 3'!N62+'[2]Appendix 3'!N62+'[3]Appendix 3'!N62</f>
        <v>0</v>
      </c>
      <c r="J22" s="36">
        <f>'[3]Appendix 3'!P62</f>
        <v>1248</v>
      </c>
      <c r="K22" s="28">
        <f t="shared" si="3"/>
        <v>0</v>
      </c>
      <c r="L22" s="28">
        <f t="shared" si="4"/>
        <v>0</v>
      </c>
      <c r="M22" s="28">
        <f t="shared" si="5"/>
        <v>7.7605321507760534</v>
      </c>
      <c r="N22" s="57">
        <v>0</v>
      </c>
    </row>
    <row r="23" spans="2:14" ht="15.5" x14ac:dyDescent="0.35">
      <c r="B23" s="27">
        <f t="shared" si="6"/>
        <v>17</v>
      </c>
      <c r="C23" s="100" t="s">
        <v>73</v>
      </c>
      <c r="D23" s="98">
        <f>'[1]Appendix 3'!D63</f>
        <v>4381</v>
      </c>
      <c r="E23" s="36">
        <f>'[1]Appendix 3'!F63+'[2]Appendix 3'!F63+'[3]Appendix 3'!F63</f>
        <v>1200</v>
      </c>
      <c r="F23" s="36">
        <f>'[1]Appendix 3'!H63+'[2]Appendix 3'!H63+'[3]Appendix 3'!H63</f>
        <v>1496</v>
      </c>
      <c r="G23" s="36">
        <f>'[1]Appendix 3'!J63+'[2]Appendix 3'!J63+'[3]Appendix 3'!J63</f>
        <v>1686</v>
      </c>
      <c r="H23" s="36">
        <f>'[1]Appendix 3'!L63+'[2]Appendix 3'!L63+'[3]Appendix 3'!L63</f>
        <v>0</v>
      </c>
      <c r="I23" s="36">
        <f>'[1]Appendix 3'!N63+'[2]Appendix 3'!N63+'[3]Appendix 3'!N63</f>
        <v>437</v>
      </c>
      <c r="J23" s="36">
        <f>'[3]Appendix 3'!P63</f>
        <v>3452</v>
      </c>
      <c r="K23" s="28">
        <f t="shared" si="3"/>
        <v>0</v>
      </c>
      <c r="L23" s="28">
        <f t="shared" si="4"/>
        <v>7.8385650224215242</v>
      </c>
      <c r="M23" s="28">
        <f t="shared" si="5"/>
        <v>30.24215246636771</v>
      </c>
      <c r="N23" s="57">
        <v>21.171724258901946</v>
      </c>
    </row>
    <row r="24" spans="2:14" ht="15.5" x14ac:dyDescent="0.35">
      <c r="B24" s="27">
        <f t="shared" si="6"/>
        <v>18</v>
      </c>
      <c r="C24" s="100" t="s">
        <v>72</v>
      </c>
      <c r="D24" s="98">
        <f>'[1]Appendix 3'!D64</f>
        <v>149107</v>
      </c>
      <c r="E24" s="36">
        <f>'[1]Appendix 3'!F64+'[2]Appendix 3'!F64+'[3]Appendix 3'!F64</f>
        <v>1442493</v>
      </c>
      <c r="F24" s="36">
        <f>'[1]Appendix 3'!H64+'[2]Appendix 3'!H64+'[3]Appendix 3'!H64</f>
        <v>0</v>
      </c>
      <c r="G24" s="36">
        <f>'[1]Appendix 3'!J64+'[2]Appendix 3'!J64+'[3]Appendix 3'!J64</f>
        <v>1294247</v>
      </c>
      <c r="H24" s="36">
        <f>'[1]Appendix 3'!L64+'[2]Appendix 3'!L64+'[3]Appendix 3'!L64</f>
        <v>0</v>
      </c>
      <c r="I24" s="36">
        <f>'[1]Appendix 3'!N64+'[2]Appendix 3'!N64+'[3]Appendix 3'!N64</f>
        <v>0</v>
      </c>
      <c r="J24" s="36">
        <f>'[3]Appendix 3'!P64</f>
        <v>297353</v>
      </c>
      <c r="K24" s="28">
        <f t="shared" si="3"/>
        <v>0</v>
      </c>
      <c r="L24" s="28">
        <f t="shared" si="4"/>
        <v>0</v>
      </c>
      <c r="M24" s="28">
        <f t="shared" si="5"/>
        <v>81.31735360643377</v>
      </c>
      <c r="N24" s="57">
        <v>88.922444406802825</v>
      </c>
    </row>
    <row r="25" spans="2:14" ht="15.5" x14ac:dyDescent="0.35">
      <c r="B25" s="27">
        <f t="shared" si="6"/>
        <v>19</v>
      </c>
      <c r="C25" s="101" t="s">
        <v>14</v>
      </c>
      <c r="D25" s="98">
        <f>'[1]Appendix 3'!D65</f>
        <v>5480</v>
      </c>
      <c r="E25" s="36">
        <f>'[1]Appendix 3'!F65+'[2]Appendix 3'!F65+'[3]Appendix 3'!F65</f>
        <v>4351</v>
      </c>
      <c r="F25" s="36">
        <f>'[1]Appendix 3'!H65+'[2]Appendix 3'!H65+'[3]Appendix 3'!H65</f>
        <v>226</v>
      </c>
      <c r="G25" s="36">
        <f>'[1]Appendix 3'!J65+'[2]Appendix 3'!J65+'[3]Appendix 3'!J65</f>
        <v>2773</v>
      </c>
      <c r="H25" s="36">
        <f>'[1]Appendix 3'!L65+'[2]Appendix 3'!L65+'[3]Appendix 3'!L65</f>
        <v>0</v>
      </c>
      <c r="I25" s="36">
        <f>'[1]Appendix 3'!N65+'[2]Appendix 3'!N65+'[3]Appendix 3'!N65</f>
        <v>2084</v>
      </c>
      <c r="J25" s="36">
        <f>'[3]Appendix 3'!P65</f>
        <v>4974</v>
      </c>
      <c r="K25" s="28">
        <f t="shared" si="3"/>
        <v>0</v>
      </c>
      <c r="L25" s="28">
        <f t="shared" si="4"/>
        <v>21.198250432305972</v>
      </c>
      <c r="M25" s="28">
        <f t="shared" si="5"/>
        <v>28.20669311362018</v>
      </c>
      <c r="N25" s="57">
        <v>31.523982999392835</v>
      </c>
    </row>
    <row r="26" spans="2:14" ht="15.5" x14ac:dyDescent="0.35">
      <c r="B26" s="27">
        <f t="shared" si="6"/>
        <v>20</v>
      </c>
      <c r="C26" s="100" t="s">
        <v>59</v>
      </c>
      <c r="D26" s="98">
        <f>'[1]Appendix 3'!D66</f>
        <v>10605</v>
      </c>
      <c r="E26" s="36">
        <f>'[1]Appendix 3'!F66+'[2]Appendix 3'!F66+'[3]Appendix 3'!F66</f>
        <v>1788</v>
      </c>
      <c r="F26" s="36">
        <f>'[1]Appendix 3'!H66+'[2]Appendix 3'!H66+'[3]Appendix 3'!H66</f>
        <v>816</v>
      </c>
      <c r="G26" s="36">
        <f>'[1]Appendix 3'!J66+'[2]Appendix 3'!J66+'[3]Appendix 3'!J66</f>
        <v>1443</v>
      </c>
      <c r="H26" s="36">
        <f>'[1]Appendix 3'!L66+'[2]Appendix 3'!L66+'[3]Appendix 3'!L66</f>
        <v>27</v>
      </c>
      <c r="I26" s="36">
        <f>'[1]Appendix 3'!N66+'[2]Appendix 3'!N66+'[3]Appendix 3'!N66</f>
        <v>18</v>
      </c>
      <c r="J26" s="36">
        <f>'[3]Appendix 3'!P66</f>
        <v>10905</v>
      </c>
      <c r="K26" s="28">
        <f t="shared" si="3"/>
        <v>0.2178649237472767</v>
      </c>
      <c r="L26" s="28">
        <f t="shared" si="4"/>
        <v>0.14524328249818447</v>
      </c>
      <c r="M26" s="28">
        <f t="shared" si="5"/>
        <v>11.643669813604454</v>
      </c>
      <c r="N26" s="57">
        <v>11.972238288027762</v>
      </c>
    </row>
    <row r="27" spans="2:14" ht="15.5" x14ac:dyDescent="0.35">
      <c r="B27" s="27">
        <f t="shared" si="6"/>
        <v>21</v>
      </c>
      <c r="C27" s="100" t="s">
        <v>38</v>
      </c>
      <c r="D27" s="98">
        <f>'[1]Appendix 3'!D67</f>
        <v>25137</v>
      </c>
      <c r="E27" s="36">
        <f>'[1]Appendix 3'!F67+'[2]Appendix 3'!F67+'[3]Appendix 3'!F67</f>
        <v>80240</v>
      </c>
      <c r="F27" s="36">
        <f>'[1]Appendix 3'!H67+'[2]Appendix 3'!H67+'[3]Appendix 3'!H67</f>
        <v>570</v>
      </c>
      <c r="G27" s="36">
        <f>'[1]Appendix 3'!J67+'[2]Appendix 3'!J67+'[3]Appendix 3'!J67</f>
        <v>77932</v>
      </c>
      <c r="H27" s="36">
        <f>'[1]Appendix 3'!L67+'[2]Appendix 3'!L67+'[3]Appendix 3'!L67</f>
        <v>0</v>
      </c>
      <c r="I27" s="36">
        <f>'[1]Appendix 3'!N67+'[2]Appendix 3'!N67+'[3]Appendix 3'!N67</f>
        <v>0</v>
      </c>
      <c r="J27" s="36">
        <f>'[3]Appendix 3'!P67</f>
        <v>27445</v>
      </c>
      <c r="K27" s="28">
        <f t="shared" si="3"/>
        <v>0</v>
      </c>
      <c r="L27" s="28">
        <f t="shared" si="4"/>
        <v>0</v>
      </c>
      <c r="M27" s="28">
        <f t="shared" si="5"/>
        <v>73.955417216280594</v>
      </c>
      <c r="N27" s="57">
        <v>82.796074244415237</v>
      </c>
    </row>
    <row r="28" spans="2:14" ht="15.5" x14ac:dyDescent="0.35">
      <c r="B28" s="27">
        <f t="shared" si="6"/>
        <v>22</v>
      </c>
      <c r="C28" s="100" t="s">
        <v>42</v>
      </c>
      <c r="D28" s="98">
        <f>'[1]Appendix 3'!D68</f>
        <v>822</v>
      </c>
      <c r="E28" s="36">
        <f>'[1]Appendix 3'!F68+'[2]Appendix 3'!F68+'[3]Appendix 3'!F68</f>
        <v>444</v>
      </c>
      <c r="F28" s="36">
        <f>'[1]Appendix 3'!H68+'[2]Appendix 3'!H68+'[3]Appendix 3'!H68</f>
        <v>0</v>
      </c>
      <c r="G28" s="36">
        <f>'[1]Appendix 3'!J68+'[2]Appendix 3'!J68+'[3]Appendix 3'!J68</f>
        <v>308</v>
      </c>
      <c r="H28" s="36">
        <f>'[1]Appendix 3'!L68+'[2]Appendix 3'!L68+'[3]Appendix 3'!L68</f>
        <v>8</v>
      </c>
      <c r="I28" s="36">
        <f>'[1]Appendix 3'!N68+'[2]Appendix 3'!N68+'[3]Appendix 3'!N68</f>
        <v>0</v>
      </c>
      <c r="J28" s="36">
        <f>'[3]Appendix 3'!P68</f>
        <v>950</v>
      </c>
      <c r="K28" s="28">
        <f t="shared" si="3"/>
        <v>0.63191153238546605</v>
      </c>
      <c r="L28" s="28">
        <f t="shared" si="4"/>
        <v>0</v>
      </c>
      <c r="M28" s="28">
        <f t="shared" si="5"/>
        <v>24.328593996840443</v>
      </c>
      <c r="N28" s="57">
        <v>25.48197820620285</v>
      </c>
    </row>
    <row r="29" spans="2:14" ht="15.5" x14ac:dyDescent="0.35">
      <c r="B29" s="27">
        <f t="shared" si="6"/>
        <v>23</v>
      </c>
      <c r="C29" s="101" t="s">
        <v>69</v>
      </c>
      <c r="D29" s="98">
        <f>'[1]Appendix 3'!D69</f>
        <v>5139</v>
      </c>
      <c r="E29" s="36">
        <f>'[1]Appendix 3'!F69+'[2]Appendix 3'!F69+'[3]Appendix 3'!F69</f>
        <v>634</v>
      </c>
      <c r="F29" s="36">
        <f>'[1]Appendix 3'!H69+'[2]Appendix 3'!H69+'[3]Appendix 3'!H69</f>
        <v>2724</v>
      </c>
      <c r="G29" s="36">
        <f>'[1]Appendix 3'!J69+'[2]Appendix 3'!J69+'[3]Appendix 3'!J69</f>
        <v>668</v>
      </c>
      <c r="H29" s="36">
        <f>'[1]Appendix 3'!L69+'[2]Appendix 3'!L69+'[3]Appendix 3'!L69</f>
        <v>8</v>
      </c>
      <c r="I29" s="36">
        <f>'[1]Appendix 3'!N69+'[2]Appendix 3'!N69+'[3]Appendix 3'!N69</f>
        <v>1391</v>
      </c>
      <c r="J29" s="36">
        <f>'[3]Appendix 3'!P69</f>
        <v>3706</v>
      </c>
      <c r="K29" s="28">
        <f t="shared" si="3"/>
        <v>0.13857613026156246</v>
      </c>
      <c r="L29" s="28">
        <f t="shared" si="4"/>
        <v>24.094924649229171</v>
      </c>
      <c r="M29" s="28">
        <f t="shared" si="5"/>
        <v>11.571106876840464</v>
      </c>
      <c r="N29" s="57">
        <v>17.355500310752021</v>
      </c>
    </row>
    <row r="30" spans="2:14" ht="15.5" x14ac:dyDescent="0.35">
      <c r="B30" s="27">
        <f t="shared" si="6"/>
        <v>24</v>
      </c>
      <c r="C30" s="100" t="s">
        <v>68</v>
      </c>
      <c r="D30" s="98">
        <f>'[1]Appendix 3'!D70</f>
        <v>7921</v>
      </c>
      <c r="E30" s="36">
        <f>'[1]Appendix 3'!F70+'[2]Appendix 3'!F70+'[3]Appendix 3'!F70</f>
        <v>32378</v>
      </c>
      <c r="F30" s="36">
        <f>'[1]Appendix 3'!H70+'[2]Appendix 3'!H70+'[3]Appendix 3'!H70</f>
        <v>236</v>
      </c>
      <c r="G30" s="36">
        <f>'[1]Appendix 3'!J70+'[2]Appendix 3'!J70+'[3]Appendix 3'!J70</f>
        <v>25128</v>
      </c>
      <c r="H30" s="36">
        <f>'[1]Appendix 3'!L70+'[2]Appendix 3'!L70+'[3]Appendix 3'!L70</f>
        <v>2447</v>
      </c>
      <c r="I30" s="36">
        <f>'[1]Appendix 3'!N70+'[2]Appendix 3'!N70+'[3]Appendix 3'!N70</f>
        <v>2460</v>
      </c>
      <c r="J30" s="36">
        <f>'[3]Appendix 3'!P70</f>
        <v>10264</v>
      </c>
      <c r="K30" s="28">
        <f t="shared" si="3"/>
        <v>6.0721109704955456</v>
      </c>
      <c r="L30" s="28">
        <f t="shared" si="4"/>
        <v>6.1043698354797886</v>
      </c>
      <c r="M30" s="28">
        <f t="shared" si="5"/>
        <v>62.353904563388674</v>
      </c>
      <c r="N30" s="57">
        <v>78.86204560848951</v>
      </c>
    </row>
    <row r="31" spans="2:14" ht="15.5" x14ac:dyDescent="0.35">
      <c r="B31" s="27">
        <f t="shared" si="6"/>
        <v>25</v>
      </c>
      <c r="C31" s="100" t="s">
        <v>51</v>
      </c>
      <c r="D31" s="98">
        <f>'[1]Appendix 3'!D71</f>
        <v>3846</v>
      </c>
      <c r="E31" s="36">
        <f>'[1]Appendix 3'!F71+'[2]Appendix 3'!F71+'[3]Appendix 3'!F71</f>
        <v>1187</v>
      </c>
      <c r="F31" s="36">
        <f>'[1]Appendix 3'!H71+'[2]Appendix 3'!H71+'[3]Appendix 3'!H71</f>
        <v>0</v>
      </c>
      <c r="G31" s="36">
        <f>'[1]Appendix 3'!J71+'[2]Appendix 3'!J71+'[3]Appendix 3'!J71</f>
        <v>1776</v>
      </c>
      <c r="H31" s="36">
        <f>'[1]Appendix 3'!L71+'[2]Appendix 3'!L71+'[3]Appendix 3'!L71</f>
        <v>26</v>
      </c>
      <c r="I31" s="36">
        <f>'[1]Appendix 3'!N71+'[2]Appendix 3'!N71+'[3]Appendix 3'!N71</f>
        <v>1</v>
      </c>
      <c r="J31" s="36">
        <f>'[3]Appendix 3'!P71</f>
        <v>3230</v>
      </c>
      <c r="K31" s="28">
        <f t="shared" si="3"/>
        <v>0.51659050268229689</v>
      </c>
      <c r="L31" s="28">
        <f t="shared" si="4"/>
        <v>1.9868865487780649E-2</v>
      </c>
      <c r="M31" s="28">
        <f t="shared" si="5"/>
        <v>35.287105106298434</v>
      </c>
      <c r="N31" s="57">
        <v>23.633564280215548</v>
      </c>
    </row>
    <row r="32" spans="2:14" ht="15.5" x14ac:dyDescent="0.35">
      <c r="B32" s="27">
        <f t="shared" si="6"/>
        <v>26</v>
      </c>
      <c r="C32" s="100" t="s">
        <v>108</v>
      </c>
      <c r="D32" s="98">
        <f>'[1]Appendix 3'!D72</f>
        <v>1575</v>
      </c>
      <c r="E32" s="36">
        <f>'[1]Appendix 3'!F72+'[2]Appendix 3'!F72+'[3]Appendix 3'!F72</f>
        <v>1495</v>
      </c>
      <c r="F32" s="36">
        <f>'[1]Appendix 3'!H72+'[2]Appendix 3'!H72+'[3]Appendix 3'!H72</f>
        <v>1087</v>
      </c>
      <c r="G32" s="36">
        <f>'[1]Appendix 3'!J72+'[2]Appendix 3'!J72+'[3]Appendix 3'!J72</f>
        <v>454</v>
      </c>
      <c r="H32" s="36">
        <f>'[1]Appendix 3'!L72+'[2]Appendix 3'!L72+'[3]Appendix 3'!L72</f>
        <v>16</v>
      </c>
      <c r="I32" s="36">
        <f>'[1]Appendix 3'!N72+'[2]Appendix 3'!N72+'[3]Appendix 3'!N72</f>
        <v>1109</v>
      </c>
      <c r="J32" s="36">
        <f>'[3]Appendix 3'!P72</f>
        <v>1491</v>
      </c>
      <c r="K32" s="28">
        <f t="shared" si="3"/>
        <v>0.52117263843648209</v>
      </c>
      <c r="L32" s="28">
        <f t="shared" si="4"/>
        <v>36.123778501628664</v>
      </c>
      <c r="M32" s="28">
        <f t="shared" si="5"/>
        <v>14.788273615635179</v>
      </c>
      <c r="N32" s="57">
        <v>13.680895731280614</v>
      </c>
    </row>
    <row r="33" spans="1:15" ht="15.5" x14ac:dyDescent="0.35">
      <c r="B33" s="27">
        <f t="shared" si="6"/>
        <v>27</v>
      </c>
      <c r="C33" s="100" t="s">
        <v>56</v>
      </c>
      <c r="D33" s="98">
        <f>'[1]Appendix 3'!D73</f>
        <v>3033</v>
      </c>
      <c r="E33" s="36">
        <f>'[1]Appendix 3'!F73+'[2]Appendix 3'!F73+'[3]Appendix 3'!F73</f>
        <v>1093</v>
      </c>
      <c r="F33" s="36">
        <f>'[1]Appendix 3'!H73+'[2]Appendix 3'!H73+'[3]Appendix 3'!H73</f>
        <v>1159</v>
      </c>
      <c r="G33" s="36">
        <f>'[1]Appendix 3'!J73+'[2]Appendix 3'!J73+'[3]Appendix 3'!J73</f>
        <v>1417</v>
      </c>
      <c r="H33" s="36">
        <f>'[1]Appendix 3'!L73+'[2]Appendix 3'!L73+'[3]Appendix 3'!L73</f>
        <v>0</v>
      </c>
      <c r="I33" s="36">
        <f>'[1]Appendix 3'!N73+'[2]Appendix 3'!N73+'[3]Appendix 3'!N73</f>
        <v>245</v>
      </c>
      <c r="J33" s="36">
        <f>'[3]Appendix 3'!P73</f>
        <v>2464</v>
      </c>
      <c r="K33" s="28">
        <f t="shared" si="3"/>
        <v>0</v>
      </c>
      <c r="L33" s="28">
        <f t="shared" si="4"/>
        <v>5.9379544352884155</v>
      </c>
      <c r="M33" s="28">
        <f t="shared" si="5"/>
        <v>34.34318952981095</v>
      </c>
      <c r="N33" s="57">
        <v>29.751062537947782</v>
      </c>
    </row>
    <row r="34" spans="1:15" ht="15.5" x14ac:dyDescent="0.35">
      <c r="B34" s="27">
        <f t="shared" si="6"/>
        <v>28</v>
      </c>
      <c r="C34" s="100" t="s">
        <v>64</v>
      </c>
      <c r="D34" s="98">
        <f>'[1]Appendix 3'!D74</f>
        <v>700</v>
      </c>
      <c r="E34" s="36">
        <f>'[1]Appendix 3'!F74+'[2]Appendix 3'!F74+'[3]Appendix 3'!F74</f>
        <v>809</v>
      </c>
      <c r="F34" s="36">
        <f>'[1]Appendix 3'!H74+'[2]Appendix 3'!H74+'[3]Appendix 3'!H74</f>
        <v>1591</v>
      </c>
      <c r="G34" s="36">
        <f>'[1]Appendix 3'!J74+'[2]Appendix 3'!J74+'[3]Appendix 3'!J74</f>
        <v>915</v>
      </c>
      <c r="H34" s="36">
        <f>'[1]Appendix 3'!L74+'[2]Appendix 3'!L74+'[3]Appendix 3'!L74</f>
        <v>22</v>
      </c>
      <c r="I34" s="36">
        <f>'[1]Appendix 3'!N74+'[2]Appendix 3'!N74+'[3]Appendix 3'!N74</f>
        <v>0</v>
      </c>
      <c r="J34" s="36">
        <f>'[3]Appendix 3'!P74</f>
        <v>574</v>
      </c>
      <c r="K34" s="28">
        <f t="shared" si="3"/>
        <v>1.455989410986102</v>
      </c>
      <c r="L34" s="28">
        <f t="shared" si="4"/>
        <v>0</v>
      </c>
      <c r="M34" s="28">
        <f t="shared" si="5"/>
        <v>60.555923229649245</v>
      </c>
      <c r="N34" s="57">
        <v>49.444175930401158</v>
      </c>
    </row>
    <row r="35" spans="1:15" ht="15.5" x14ac:dyDescent="0.35">
      <c r="B35" s="27">
        <f t="shared" si="6"/>
        <v>29</v>
      </c>
      <c r="C35" s="100" t="s">
        <v>55</v>
      </c>
      <c r="D35" s="98">
        <f>'[1]Appendix 3'!D75</f>
        <v>11918</v>
      </c>
      <c r="E35" s="36">
        <f>'[1]Appendix 3'!F75+'[2]Appendix 3'!F75+'[3]Appendix 3'!F75</f>
        <v>1507</v>
      </c>
      <c r="F35" s="36">
        <f>'[1]Appendix 3'!H75+'[2]Appendix 3'!H75+'[3]Appendix 3'!H75</f>
        <v>1556</v>
      </c>
      <c r="G35" s="36">
        <f>'[1]Appendix 3'!J75+'[2]Appendix 3'!J75+'[3]Appendix 3'!J75</f>
        <v>3041</v>
      </c>
      <c r="H35" s="36">
        <f>'[1]Appendix 3'!L75+'[2]Appendix 3'!L75+'[3]Appendix 3'!L75</f>
        <v>3</v>
      </c>
      <c r="I35" s="36">
        <f>'[1]Appendix 3'!N75+'[2]Appendix 3'!N75+'[3]Appendix 3'!N75</f>
        <v>548</v>
      </c>
      <c r="J35" s="36">
        <f>'[3]Appendix 3'!P75</f>
        <v>9833</v>
      </c>
      <c r="K35" s="28">
        <f t="shared" si="3"/>
        <v>2.23463687150838E-2</v>
      </c>
      <c r="L35" s="28">
        <f t="shared" si="4"/>
        <v>4.0819366852886407</v>
      </c>
      <c r="M35" s="28">
        <f t="shared" si="5"/>
        <v>22.651769087523277</v>
      </c>
      <c r="N35" s="57">
        <v>51.495003223726634</v>
      </c>
    </row>
    <row r="36" spans="1:15" ht="15.5" x14ac:dyDescent="0.35">
      <c r="B36" s="27">
        <f t="shared" si="6"/>
        <v>30</v>
      </c>
      <c r="C36" s="67" t="s">
        <v>111</v>
      </c>
      <c r="D36" s="98">
        <f>'[1]Appendix 3'!D76</f>
        <v>0</v>
      </c>
      <c r="E36" s="36">
        <f>'[1]Appendix 3'!F76+'[2]Appendix 3'!F76+'[3]Appendix 3'!F76</f>
        <v>0</v>
      </c>
      <c r="F36" s="36">
        <f>'[1]Appendix 3'!H76+'[2]Appendix 3'!H76+'[3]Appendix 3'!H76</f>
        <v>0</v>
      </c>
      <c r="G36" s="36">
        <f>'[1]Appendix 3'!J76+'[2]Appendix 3'!J76+'[3]Appendix 3'!J76</f>
        <v>0</v>
      </c>
      <c r="H36" s="36">
        <f>'[1]Appendix 3'!L76+'[2]Appendix 3'!L76+'[3]Appendix 3'!L76</f>
        <v>0</v>
      </c>
      <c r="I36" s="36">
        <f>'[1]Appendix 3'!N76+'[2]Appendix 3'!N76+'[3]Appendix 3'!N76</f>
        <v>0</v>
      </c>
      <c r="J36" s="36">
        <f>'[3]Appendix 3'!P76</f>
        <v>0</v>
      </c>
      <c r="K36" s="28">
        <f t="shared" si="3"/>
        <v>0</v>
      </c>
      <c r="L36" s="28">
        <f t="shared" si="4"/>
        <v>0</v>
      </c>
      <c r="M36" s="28">
        <f t="shared" si="5"/>
        <v>0</v>
      </c>
      <c r="N36" s="57">
        <v>0</v>
      </c>
    </row>
    <row r="37" spans="1:15" ht="15.5" x14ac:dyDescent="0.35">
      <c r="B37" s="27">
        <f t="shared" si="6"/>
        <v>31</v>
      </c>
      <c r="C37" s="100" t="s">
        <v>15</v>
      </c>
      <c r="D37" s="98">
        <f>'[1]Appendix 3'!D77</f>
        <v>1530</v>
      </c>
      <c r="E37" s="36">
        <f>'[1]Appendix 3'!F77+'[2]Appendix 3'!F77+'[3]Appendix 3'!F77</f>
        <v>361</v>
      </c>
      <c r="F37" s="36">
        <f>'[1]Appendix 3'!H77+'[2]Appendix 3'!H77+'[3]Appendix 3'!H77</f>
        <v>0</v>
      </c>
      <c r="G37" s="36">
        <f>'[1]Appendix 3'!J77+'[2]Appendix 3'!J77+'[3]Appendix 3'!J77</f>
        <v>1160</v>
      </c>
      <c r="H37" s="36">
        <f>'[1]Appendix 3'!L77+'[2]Appendix 3'!L77+'[3]Appendix 3'!L77</f>
        <v>0</v>
      </c>
      <c r="I37" s="36">
        <f>'[1]Appendix 3'!N77+'[2]Appendix 3'!N77+'[3]Appendix 3'!N77</f>
        <v>0</v>
      </c>
      <c r="J37" s="36">
        <f>'[3]Appendix 3'!P77</f>
        <v>731</v>
      </c>
      <c r="K37" s="28">
        <f t="shared" si="3"/>
        <v>0</v>
      </c>
      <c r="L37" s="28">
        <f t="shared" si="4"/>
        <v>0</v>
      </c>
      <c r="M37" s="28">
        <f t="shared" si="5"/>
        <v>61.343204653622422</v>
      </c>
      <c r="N37" s="57">
        <v>61.631467378503565</v>
      </c>
    </row>
    <row r="38" spans="1:15" ht="15.5" x14ac:dyDescent="0.35">
      <c r="B38" s="27">
        <f t="shared" si="6"/>
        <v>32</v>
      </c>
      <c r="C38" s="100" t="s">
        <v>62</v>
      </c>
      <c r="D38" s="98">
        <f>'[1]Appendix 3'!D78</f>
        <v>867</v>
      </c>
      <c r="E38" s="36">
        <f>'[1]Appendix 3'!F78+'[2]Appendix 3'!F78+'[3]Appendix 3'!F78</f>
        <v>595</v>
      </c>
      <c r="F38" s="36">
        <f>'[1]Appendix 3'!H78+'[2]Appendix 3'!H78+'[3]Appendix 3'!H78</f>
        <v>120</v>
      </c>
      <c r="G38" s="36">
        <f>'[1]Appendix 3'!J78+'[2]Appendix 3'!J78+'[3]Appendix 3'!J78</f>
        <v>372</v>
      </c>
      <c r="H38" s="36">
        <f>'[1]Appendix 3'!L78+'[2]Appendix 3'!L78+'[3]Appendix 3'!L78</f>
        <v>0</v>
      </c>
      <c r="I38" s="36">
        <f>'[1]Appendix 3'!N78+'[2]Appendix 3'!N78+'[3]Appendix 3'!N78</f>
        <v>64</v>
      </c>
      <c r="J38" s="36">
        <f>'[3]Appendix 3'!P78</f>
        <v>1026</v>
      </c>
      <c r="K38" s="28">
        <f t="shared" si="3"/>
        <v>0</v>
      </c>
      <c r="L38" s="28">
        <f t="shared" si="4"/>
        <v>4.3775649794801641</v>
      </c>
      <c r="M38" s="28">
        <f t="shared" si="5"/>
        <v>25.444596443228455</v>
      </c>
      <c r="N38" s="57">
        <v>34.791813690896262</v>
      </c>
    </row>
    <row r="39" spans="1:15" ht="15.5" x14ac:dyDescent="0.35">
      <c r="B39" s="27">
        <f t="shared" si="6"/>
        <v>33</v>
      </c>
      <c r="C39" s="100" t="s">
        <v>44</v>
      </c>
      <c r="D39" s="98">
        <f>'[1]Appendix 3'!D79</f>
        <v>76988</v>
      </c>
      <c r="E39" s="36">
        <f>'[1]Appendix 3'!F79+'[2]Appendix 3'!F79+'[3]Appendix 3'!F79</f>
        <v>17035</v>
      </c>
      <c r="F39" s="36">
        <f>'[1]Appendix 3'!H79+'[2]Appendix 3'!H79+'[3]Appendix 3'!H79</f>
        <v>0</v>
      </c>
      <c r="G39" s="36">
        <f>'[1]Appendix 3'!J79+'[2]Appendix 3'!J79+'[3]Appendix 3'!J79</f>
        <v>29694</v>
      </c>
      <c r="H39" s="36">
        <f>'[1]Appendix 3'!L79+'[2]Appendix 3'!L79+'[3]Appendix 3'!L79</f>
        <v>3614</v>
      </c>
      <c r="I39" s="36">
        <f>'[1]Appendix 3'!N79+'[2]Appendix 3'!N79+'[3]Appendix 3'!N79</f>
        <v>0</v>
      </c>
      <c r="J39" s="36">
        <f>'[3]Appendix 3'!P79</f>
        <v>60715</v>
      </c>
      <c r="K39" s="28">
        <f t="shared" si="3"/>
        <v>3.843740361400934</v>
      </c>
      <c r="L39" s="28">
        <f t="shared" si="4"/>
        <v>0</v>
      </c>
      <c r="M39" s="28">
        <f t="shared" si="5"/>
        <v>31.581634280973802</v>
      </c>
      <c r="N39" s="57">
        <v>27.23758942324957</v>
      </c>
    </row>
    <row r="40" spans="1:15" ht="15.5" x14ac:dyDescent="0.35">
      <c r="B40" s="27">
        <f t="shared" si="6"/>
        <v>34</v>
      </c>
      <c r="C40" s="101" t="s">
        <v>16</v>
      </c>
      <c r="D40" s="98">
        <f>'[1]Appendix 3'!D80</f>
        <v>528</v>
      </c>
      <c r="E40" s="36">
        <f>'[1]Appendix 3'!F80+'[2]Appendix 3'!F80+'[3]Appendix 3'!F80</f>
        <v>558</v>
      </c>
      <c r="F40" s="36">
        <f>'[1]Appendix 3'!H80+'[2]Appendix 3'!H80+'[3]Appendix 3'!H80</f>
        <v>851</v>
      </c>
      <c r="G40" s="36">
        <f>'[1]Appendix 3'!J80+'[2]Appendix 3'!J80+'[3]Appendix 3'!J80</f>
        <v>466</v>
      </c>
      <c r="H40" s="36">
        <f>'[1]Appendix 3'!L80+'[2]Appendix 3'!L80+'[3]Appendix 3'!L80</f>
        <v>22</v>
      </c>
      <c r="I40" s="36">
        <f>'[1]Appendix 3'!N80+'[2]Appendix 3'!N80+'[3]Appendix 3'!N80</f>
        <v>30</v>
      </c>
      <c r="J40" s="36">
        <f>'[3]Appendix 3'!P80</f>
        <v>568</v>
      </c>
      <c r="K40" s="28">
        <f t="shared" si="3"/>
        <v>2.0257826887661143</v>
      </c>
      <c r="L40" s="28">
        <f t="shared" si="4"/>
        <v>2.7624309392265194</v>
      </c>
      <c r="M40" s="28">
        <f t="shared" si="5"/>
        <v>42.909760589318601</v>
      </c>
      <c r="N40" s="57">
        <v>50.241935483870968</v>
      </c>
    </row>
    <row r="41" spans="1:15" ht="15.5" x14ac:dyDescent="0.35">
      <c r="B41" s="27">
        <f t="shared" si="6"/>
        <v>35</v>
      </c>
      <c r="C41" s="101" t="s">
        <v>63</v>
      </c>
      <c r="D41" s="98">
        <f>'[1]Appendix 3'!D81</f>
        <v>43057</v>
      </c>
      <c r="E41" s="36">
        <f>'[1]Appendix 3'!F81+'[2]Appendix 3'!F81+'[3]Appendix 3'!F81</f>
        <v>6748</v>
      </c>
      <c r="F41" s="36">
        <f>'[1]Appendix 3'!H81+'[2]Appendix 3'!H81+'[3]Appendix 3'!H81</f>
        <v>635</v>
      </c>
      <c r="G41" s="36">
        <f>'[1]Appendix 3'!J81+'[2]Appendix 3'!J81+'[3]Appendix 3'!J81</f>
        <v>5487</v>
      </c>
      <c r="H41" s="36">
        <f>'[1]Appendix 3'!L81+'[2]Appendix 3'!L81+'[3]Appendix 3'!L81</f>
        <v>0</v>
      </c>
      <c r="I41" s="36">
        <f>'[1]Appendix 3'!N81+'[2]Appendix 3'!N81+'[3]Appendix 3'!N81</f>
        <v>1164</v>
      </c>
      <c r="J41" s="36">
        <f>'[3]Appendix 3'!P81</f>
        <v>43155</v>
      </c>
      <c r="K41" s="28">
        <f t="shared" si="3"/>
        <v>0</v>
      </c>
      <c r="L41" s="28">
        <f t="shared" si="4"/>
        <v>2.3370678231538369</v>
      </c>
      <c r="M41" s="28">
        <f t="shared" si="5"/>
        <v>11.016744970485485</v>
      </c>
      <c r="N41" s="57">
        <v>0</v>
      </c>
    </row>
    <row r="42" spans="1:15" s="34" customFormat="1" ht="15.5" x14ac:dyDescent="0.35">
      <c r="A42" s="24"/>
      <c r="B42" s="27">
        <f t="shared" si="6"/>
        <v>36</v>
      </c>
      <c r="C42" s="101" t="s">
        <v>114</v>
      </c>
      <c r="D42" s="98">
        <v>0</v>
      </c>
      <c r="E42" s="36">
        <v>0</v>
      </c>
      <c r="F42" s="36">
        <v>0</v>
      </c>
      <c r="G42" s="36">
        <v>0</v>
      </c>
      <c r="H42" s="36">
        <v>0</v>
      </c>
      <c r="I42" s="36">
        <v>0</v>
      </c>
      <c r="J42" s="36">
        <v>0</v>
      </c>
      <c r="K42" s="28">
        <f t="shared" si="3"/>
        <v>0</v>
      </c>
      <c r="L42" s="28">
        <f t="shared" si="4"/>
        <v>0</v>
      </c>
      <c r="M42" s="28">
        <f t="shared" si="5"/>
        <v>0</v>
      </c>
      <c r="N42" s="57">
        <v>0</v>
      </c>
    </row>
    <row r="43" spans="1:15" ht="16" thickBot="1" x14ac:dyDescent="0.4">
      <c r="B43" s="29"/>
      <c r="C43" s="45" t="s">
        <v>12</v>
      </c>
      <c r="D43" s="39">
        <f t="shared" ref="D43:J43" si="7">SUM(D7:D42)</f>
        <v>614887</v>
      </c>
      <c r="E43" s="21">
        <f t="shared" si="7"/>
        <v>1924477</v>
      </c>
      <c r="F43" s="21">
        <f t="shared" si="7"/>
        <v>36798</v>
      </c>
      <c r="G43" s="21">
        <f t="shared" si="7"/>
        <v>1714723</v>
      </c>
      <c r="H43" s="21">
        <f t="shared" si="7"/>
        <v>6365</v>
      </c>
      <c r="I43" s="21">
        <f t="shared" si="7"/>
        <v>23573</v>
      </c>
      <c r="J43" s="21">
        <f t="shared" si="7"/>
        <v>794701</v>
      </c>
      <c r="K43" s="55">
        <f>IFERROR((H43/SUM($G43:$J43))*100,0)</f>
        <v>0.25065351060620739</v>
      </c>
      <c r="L43" s="22">
        <f>IFERROR((I43/SUM($G43:$J43))*100,0)</f>
        <v>0.92830403857346844</v>
      </c>
      <c r="M43" s="22">
        <f>IFERROR((G43/SUM($G43:$J43))*100,0)</f>
        <v>67.525740717550306</v>
      </c>
      <c r="N43" s="30">
        <v>75.519903173749327</v>
      </c>
    </row>
    <row r="44" spans="1:15" x14ac:dyDescent="0.35">
      <c r="B44" s="166" t="s">
        <v>110</v>
      </c>
      <c r="C44" s="166"/>
      <c r="D44" s="166"/>
      <c r="E44" s="166"/>
      <c r="F44" s="166"/>
      <c r="G44" s="166"/>
      <c r="H44" s="166"/>
      <c r="I44" s="166"/>
      <c r="J44" s="166"/>
      <c r="K44" s="166"/>
      <c r="L44" s="166"/>
      <c r="M44" s="166"/>
      <c r="N44" s="166"/>
      <c r="O44" s="54"/>
    </row>
    <row r="45" spans="1:15" hidden="1" x14ac:dyDescent="0.35">
      <c r="D45" s="26"/>
      <c r="E45" s="26"/>
      <c r="F45" s="26"/>
      <c r="G45" s="26"/>
      <c r="H45" s="26"/>
      <c r="I45" s="26"/>
      <c r="J45" s="26"/>
    </row>
    <row r="46" spans="1:15" hidden="1" x14ac:dyDescent="0.35">
      <c r="D46" s="24">
        <f>'[4]Appendix 3'!$D$85</f>
        <v>2468</v>
      </c>
      <c r="E46" s="24">
        <f>+'[5]Appendix 3'!$F$85+'[6]Appendix 3'!$F$85+'[4]Appendix 3'!$F$85</f>
        <v>929527</v>
      </c>
      <c r="F46" s="24">
        <f>+'[5]Appendix 3'!H85+'[6]Appendix 3'!H85+'[4]Appendix 3'!H85</f>
        <v>22020</v>
      </c>
      <c r="G46" s="24">
        <f>+'[5]Appendix 3'!J85+'[6]Appendix 3'!J85+'[4]Appendix 3'!J85</f>
        <v>869143</v>
      </c>
      <c r="H46" s="24">
        <f>+'[5]Appendix 3'!L85+'[6]Appendix 3'!L85+'[4]Appendix 3'!L85</f>
        <v>6594</v>
      </c>
      <c r="I46" s="24">
        <f>+'[5]Appendix 3'!N85+'[6]Appendix 3'!N85+'[4]Appendix 3'!N85</f>
        <v>9537</v>
      </c>
      <c r="J46" s="24">
        <f>'[5]Appendix 3'!$P$85</f>
        <v>622541</v>
      </c>
    </row>
    <row r="47" spans="1:15" hidden="1" x14ac:dyDescent="0.35">
      <c r="D47" s="26"/>
    </row>
    <row r="48" spans="1:15" hidden="1" x14ac:dyDescent="0.35">
      <c r="D48" s="26">
        <f>D43-D46</f>
        <v>612419</v>
      </c>
      <c r="E48" s="26">
        <f t="shared" ref="E48:J48" si="8">E43-E46</f>
        <v>994950</v>
      </c>
      <c r="F48" s="26">
        <f t="shared" si="8"/>
        <v>14778</v>
      </c>
      <c r="G48" s="26">
        <f t="shared" si="8"/>
        <v>845580</v>
      </c>
      <c r="H48" s="26">
        <f t="shared" si="8"/>
        <v>-229</v>
      </c>
      <c r="I48" s="26">
        <f t="shared" si="8"/>
        <v>14036</v>
      </c>
      <c r="J48" s="26">
        <f t="shared" si="8"/>
        <v>172160</v>
      </c>
    </row>
    <row r="49" spans="3:14" hidden="1" x14ac:dyDescent="0.35">
      <c r="I49" s="129">
        <f>G43/J49</f>
        <v>0.67525740717550309</v>
      </c>
      <c r="J49" s="26">
        <f>G43+H43+I43+J43</f>
        <v>2539362</v>
      </c>
      <c r="N49" s="25"/>
    </row>
    <row r="50" spans="3:14" hidden="1" x14ac:dyDescent="0.35">
      <c r="C50" s="133" t="s">
        <v>126</v>
      </c>
      <c r="D50" s="134">
        <v>474897</v>
      </c>
      <c r="E50" s="134">
        <v>1691285</v>
      </c>
      <c r="F50" s="134">
        <v>32093</v>
      </c>
      <c r="G50" s="134">
        <v>1684698</v>
      </c>
      <c r="H50" s="134">
        <v>1794</v>
      </c>
      <c r="I50" s="134">
        <v>11602</v>
      </c>
      <c r="J50" s="134">
        <v>532706</v>
      </c>
      <c r="K50" s="135">
        <v>8.0419580419580416E-2</v>
      </c>
      <c r="L50" s="137">
        <v>0.52008248162094295</v>
      </c>
      <c r="M50" s="135">
        <v>75.519903173749327</v>
      </c>
      <c r="N50" s="135">
        <v>75.270203108847426</v>
      </c>
    </row>
    <row r="51" spans="3:14" hidden="1" x14ac:dyDescent="0.35">
      <c r="D51" s="130"/>
      <c r="J51" s="26">
        <f>G50+H50+I50+J50</f>
        <v>2230800</v>
      </c>
    </row>
    <row r="52" spans="3:14" hidden="1" x14ac:dyDescent="0.35">
      <c r="D52" s="129">
        <f>D43/D50-1</f>
        <v>0.29477971012661697</v>
      </c>
      <c r="E52" s="129">
        <f t="shared" ref="E52:J52" si="9">E43/E50-1</f>
        <v>0.13787859526927759</v>
      </c>
      <c r="F52" s="129">
        <f t="shared" si="9"/>
        <v>0.14660517869940493</v>
      </c>
      <c r="G52" s="129">
        <f t="shared" si="9"/>
        <v>1.7822185341230368E-2</v>
      </c>
      <c r="H52" s="129">
        <f t="shared" si="9"/>
        <v>2.5479375696767002</v>
      </c>
      <c r="I52" s="129">
        <f t="shared" si="9"/>
        <v>1.0318048612308224</v>
      </c>
      <c r="J52" s="129">
        <f t="shared" si="9"/>
        <v>0.49181912724842602</v>
      </c>
    </row>
    <row r="53" spans="3:14" hidden="1" x14ac:dyDescent="0.35">
      <c r="J53" s="129">
        <f>G50/J51</f>
        <v>0.75519903173749325</v>
      </c>
    </row>
    <row r="54" spans="3:14" hidden="1" x14ac:dyDescent="0.35">
      <c r="J54" s="129"/>
    </row>
    <row r="55" spans="3:14" x14ac:dyDescent="0.35">
      <c r="J55" s="129"/>
    </row>
    <row r="57" spans="3:14" x14ac:dyDescent="0.35">
      <c r="L57" s="24" t="s">
        <v>84</v>
      </c>
    </row>
  </sheetData>
  <sheetProtection algorithmName="SHA-512" hashValue="gPDS7p6cBDE3S2GDg3AYquvU7haxilqWjVhH7ZAbnxCTZFZs/vhsRDN8WBRXw0E11gH62r1UG51SELX9MkTeIg==" saltValue="UQtro1xSg9WZv72VljaMoA==" spinCount="100000" sheet="1" objects="1" scenarios="1"/>
  <mergeCells count="14">
    <mergeCell ref="B44:N44"/>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8"/>
  <sheetViews>
    <sheetView showGridLines="0" zoomScale="59" zoomScaleNormal="59" workbookViewId="0">
      <selection activeCell="F17" sqref="F17"/>
    </sheetView>
  </sheetViews>
  <sheetFormatPr defaultColWidth="9.1796875" defaultRowHeight="14.5" x14ac:dyDescent="0.35"/>
  <cols>
    <col min="1" max="1" width="15.816406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customWidth="1"/>
    <col min="8" max="8" width="25.1796875" style="24" bestFit="1" customWidth="1"/>
    <col min="9" max="9" width="25.1796875" style="24" customWidth="1"/>
    <col min="10" max="10" width="20.1796875" style="24" customWidth="1"/>
    <col min="11" max="11" width="19.81640625" style="24" customWidth="1"/>
    <col min="12" max="12" width="17.453125" style="24" customWidth="1"/>
    <col min="13" max="13" width="28.45312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2" spans="2:14" ht="15" thickBot="1" x14ac:dyDescent="0.4"/>
    <row r="3" spans="2:14" ht="25.5" customHeight="1" thickBot="1" x14ac:dyDescent="0.4">
      <c r="B3" s="154" t="s">
        <v>130</v>
      </c>
      <c r="C3" s="155"/>
      <c r="D3" s="155"/>
      <c r="E3" s="155"/>
      <c r="F3" s="155"/>
      <c r="G3" s="155"/>
      <c r="H3" s="155"/>
      <c r="I3" s="155"/>
      <c r="J3" s="155"/>
      <c r="K3" s="155"/>
      <c r="L3" s="155"/>
      <c r="M3" s="155"/>
      <c r="N3" s="156"/>
    </row>
    <row r="4" spans="2:14" ht="51.75" customHeight="1" x14ac:dyDescent="0.35">
      <c r="B4" s="157" t="s">
        <v>7</v>
      </c>
      <c r="C4" s="159" t="s">
        <v>8</v>
      </c>
      <c r="D4" s="162" t="s">
        <v>9</v>
      </c>
      <c r="E4" s="159" t="s">
        <v>83</v>
      </c>
      <c r="F4" s="164" t="s">
        <v>82</v>
      </c>
      <c r="G4" s="164" t="s">
        <v>10</v>
      </c>
      <c r="H4" s="164" t="s">
        <v>78</v>
      </c>
      <c r="I4" s="164" t="s">
        <v>34</v>
      </c>
      <c r="J4" s="164" t="s">
        <v>11</v>
      </c>
      <c r="K4" s="164" t="s">
        <v>80</v>
      </c>
      <c r="L4" s="159" t="s">
        <v>67</v>
      </c>
      <c r="M4" s="152" t="s">
        <v>71</v>
      </c>
      <c r="N4" s="153"/>
    </row>
    <row r="5" spans="2:14" ht="70.5" customHeight="1" x14ac:dyDescent="0.35">
      <c r="B5" s="157"/>
      <c r="C5" s="160"/>
      <c r="D5" s="163"/>
      <c r="E5" s="160"/>
      <c r="F5" s="165"/>
      <c r="G5" s="165"/>
      <c r="H5" s="165"/>
      <c r="I5" s="165"/>
      <c r="J5" s="165"/>
      <c r="K5" s="165"/>
      <c r="L5" s="165"/>
      <c r="M5" s="50" t="s">
        <v>122</v>
      </c>
      <c r="N5" s="31" t="s">
        <v>121</v>
      </c>
    </row>
    <row r="6" spans="2:14" ht="21" customHeight="1" thickBot="1" x14ac:dyDescent="0.4">
      <c r="B6" s="158"/>
      <c r="C6" s="161"/>
      <c r="D6" s="97">
        <v>-1</v>
      </c>
      <c r="E6" s="42">
        <v>-2</v>
      </c>
      <c r="F6" s="42">
        <v>-3</v>
      </c>
      <c r="G6" s="42">
        <v>-4</v>
      </c>
      <c r="H6" s="42">
        <v>-5</v>
      </c>
      <c r="I6" s="42">
        <v>-6</v>
      </c>
      <c r="J6" s="42">
        <v>-7</v>
      </c>
      <c r="K6" s="42">
        <v>-8</v>
      </c>
      <c r="L6" s="42">
        <v>-9</v>
      </c>
      <c r="M6" s="51">
        <v>-10</v>
      </c>
      <c r="N6" s="46">
        <v>-11</v>
      </c>
    </row>
    <row r="7" spans="2:14" ht="15.5" x14ac:dyDescent="0.35">
      <c r="B7" s="32">
        <v>1</v>
      </c>
      <c r="C7" s="99" t="s">
        <v>66</v>
      </c>
      <c r="D7" s="98">
        <f>'[1]Appendix 3'!E47</f>
        <v>267565.66200000001</v>
      </c>
      <c r="E7" s="36">
        <f>'[1]Appendix 3'!G47+'[2]Appendix 3'!G47+'[3]Appendix 3'!G47</f>
        <v>1304380.801</v>
      </c>
      <c r="F7" s="36">
        <f>'[1]Appendix 3'!I47+'[2]Appendix 3'!I47+'[3]Appendix 3'!I47</f>
        <v>0</v>
      </c>
      <c r="G7" s="36">
        <f>'[1]Appendix 3'!K47+'[2]Appendix 3'!K47+'[3]Appendix 3'!K47</f>
        <v>1143636.419</v>
      </c>
      <c r="H7" s="36">
        <f>'[1]Appendix 3'!M47+'[2]Appendix 3'!M47+'[3]Appendix 3'!M47</f>
        <v>6078.2170000000006</v>
      </c>
      <c r="I7" s="36">
        <f>'[1]Appendix 3'!O47+'[2]Appendix 3'!O47+'[3]Appendix 3'!O47</f>
        <v>8536</v>
      </c>
      <c r="J7" s="36">
        <f>'[3]Appendix 3'!Q47</f>
        <v>413734.72399999999</v>
      </c>
      <c r="K7" s="28">
        <f t="shared" ref="K7" si="0">IFERROR((H7/SUM($G7:$J7))*100,0)</f>
        <v>0.38665862638822546</v>
      </c>
      <c r="L7" s="28">
        <f t="shared" ref="L7:L42" si="1">IFERROR((I7/SUM($G7:$J7))*100,0)</f>
        <v>0.54300760154661998</v>
      </c>
      <c r="M7" s="28">
        <f t="shared" ref="M7:M42" si="2">IFERROR((G7/SUM($G7:$J7))*100,0)</f>
        <v>72.751085862529919</v>
      </c>
      <c r="N7" s="57">
        <v>81.199465318289853</v>
      </c>
    </row>
    <row r="8" spans="2:14" ht="15.5" x14ac:dyDescent="0.35">
      <c r="B8" s="27">
        <f>B7+1</f>
        <v>2</v>
      </c>
      <c r="C8" s="100" t="s">
        <v>115</v>
      </c>
      <c r="D8" s="98">
        <v>0</v>
      </c>
      <c r="E8" s="36">
        <v>0</v>
      </c>
      <c r="F8" s="36">
        <v>0</v>
      </c>
      <c r="G8" s="36">
        <v>0</v>
      </c>
      <c r="H8" s="36">
        <v>0</v>
      </c>
      <c r="I8" s="36">
        <v>0</v>
      </c>
      <c r="J8" s="36">
        <v>0</v>
      </c>
      <c r="K8" s="28">
        <f t="shared" ref="K8:K42" si="3">IFERROR((H8/SUM($G8:$J8))*100,0)</f>
        <v>0</v>
      </c>
      <c r="L8" s="28">
        <f t="shared" si="1"/>
        <v>0</v>
      </c>
      <c r="M8" s="28">
        <f t="shared" si="2"/>
        <v>0</v>
      </c>
      <c r="N8" s="57">
        <v>0</v>
      </c>
    </row>
    <row r="9" spans="2:14" ht="15.5" x14ac:dyDescent="0.35">
      <c r="B9" s="27">
        <f t="shared" ref="B9:B42" si="4">B8+1</f>
        <v>3</v>
      </c>
      <c r="C9" s="100" t="s">
        <v>49</v>
      </c>
      <c r="D9" s="98">
        <f>'[1]Appendix 3'!E49</f>
        <v>438889.69199999998</v>
      </c>
      <c r="E9" s="36">
        <f>'[1]Appendix 3'!G49+'[2]Appendix 3'!G49+'[3]Appendix 3'!G49</f>
        <v>232043.08</v>
      </c>
      <c r="F9" s="36">
        <f>'[1]Appendix 3'!I49+'[2]Appendix 3'!I49+'[3]Appendix 3'!I49</f>
        <v>225218.15400000001</v>
      </c>
      <c r="G9" s="36">
        <f>'[1]Appendix 3'!K49+'[2]Appendix 3'!K49+'[3]Appendix 3'!K49</f>
        <v>186628.50700000001</v>
      </c>
      <c r="H9" s="36">
        <f>'[1]Appendix 3'!M49+'[2]Appendix 3'!M49+'[3]Appendix 3'!M49</f>
        <v>13464.189</v>
      </c>
      <c r="I9" s="36">
        <f>'[1]Appendix 3'!O49+'[2]Appendix 3'!O49+'[3]Appendix 3'!O49</f>
        <v>16257.775000000001</v>
      </c>
      <c r="J9" s="36">
        <f>'[3]Appendix 3'!Q49</f>
        <v>679800.45499999996</v>
      </c>
      <c r="K9" s="28">
        <f t="shared" si="3"/>
        <v>1.5024465867705861</v>
      </c>
      <c r="L9" s="28">
        <f t="shared" si="1"/>
        <v>1.8141782291702953</v>
      </c>
      <c r="M9" s="28">
        <f t="shared" si="2"/>
        <v>20.825566496150675</v>
      </c>
      <c r="N9" s="57">
        <v>27.214584001669053</v>
      </c>
    </row>
    <row r="10" spans="2:14" ht="15.5" x14ac:dyDescent="0.35">
      <c r="B10" s="27">
        <f t="shared" si="4"/>
        <v>4</v>
      </c>
      <c r="C10" s="100" t="s">
        <v>54</v>
      </c>
      <c r="D10" s="98">
        <f>'[1]Appendix 3'!E50</f>
        <v>3531371.5460000001</v>
      </c>
      <c r="E10" s="36">
        <f>'[1]Appendix 3'!G50+'[2]Appendix 3'!G50+'[3]Appendix 3'!G50</f>
        <v>464906.152</v>
      </c>
      <c r="F10" s="36">
        <f>'[1]Appendix 3'!I50+'[2]Appendix 3'!I50+'[3]Appendix 3'!I50</f>
        <v>215161.04799999998</v>
      </c>
      <c r="G10" s="36">
        <f>'[1]Appendix 3'!K50+'[2]Appendix 3'!K50+'[3]Appendix 3'!K50</f>
        <v>1028817.716</v>
      </c>
      <c r="H10" s="36">
        <f>'[1]Appendix 3'!M50+'[2]Appendix 3'!M50+'[3]Appendix 3'!M50</f>
        <v>0</v>
      </c>
      <c r="I10" s="36">
        <f>'[1]Appendix 3'!O50+'[2]Appendix 3'!O50+'[3]Appendix 3'!O50</f>
        <v>0</v>
      </c>
      <c r="J10" s="36">
        <f>'[3]Appendix 3'!Q50</f>
        <v>3182621.03</v>
      </c>
      <c r="K10" s="28">
        <f t="shared" si="3"/>
        <v>0</v>
      </c>
      <c r="L10" s="28">
        <f t="shared" si="1"/>
        <v>0</v>
      </c>
      <c r="M10" s="28">
        <f t="shared" si="2"/>
        <v>24.429126910065239</v>
      </c>
      <c r="N10" s="57">
        <v>24.259164325036163</v>
      </c>
    </row>
    <row r="11" spans="2:14" ht="15.5" x14ac:dyDescent="0.35">
      <c r="B11" s="27">
        <f t="shared" si="4"/>
        <v>5</v>
      </c>
      <c r="C11" s="100" t="s">
        <v>58</v>
      </c>
      <c r="D11" s="98">
        <f>'[1]Appendix 3'!E51</f>
        <v>5012357.5319999997</v>
      </c>
      <c r="E11" s="36">
        <f>'[1]Appendix 3'!G51+'[2]Appendix 3'!G51+'[3]Appendix 3'!G51</f>
        <v>1762656.699</v>
      </c>
      <c r="F11" s="36">
        <f>'[1]Appendix 3'!I51+'[2]Appendix 3'!I51+'[3]Appendix 3'!I51</f>
        <v>1577948.3739999998</v>
      </c>
      <c r="G11" s="36">
        <f>'[1]Appendix 3'!K51+'[2]Appendix 3'!K51+'[3]Appendix 3'!K51</f>
        <v>2777015.4780000001</v>
      </c>
      <c r="H11" s="36">
        <f>'[1]Appendix 3'!M51+'[2]Appendix 3'!M51+'[3]Appendix 3'!M51</f>
        <v>0</v>
      </c>
      <c r="I11" s="36">
        <f>'[1]Appendix 3'!O51+'[2]Appendix 3'!O51+'[3]Appendix 3'!O51</f>
        <v>373903.14899999998</v>
      </c>
      <c r="J11" s="36">
        <f>'[3]Appendix 3'!Q51</f>
        <v>5202043.9790000003</v>
      </c>
      <c r="K11" s="28">
        <f t="shared" si="3"/>
        <v>0</v>
      </c>
      <c r="L11" s="28">
        <f t="shared" si="1"/>
        <v>4.4762938209662559</v>
      </c>
      <c r="M11" s="28">
        <f t="shared" si="2"/>
        <v>33.245874655361767</v>
      </c>
      <c r="N11" s="57">
        <v>31.839529025985296</v>
      </c>
    </row>
    <row r="12" spans="2:14" ht="15.5" x14ac:dyDescent="0.35">
      <c r="B12" s="27">
        <f t="shared" si="4"/>
        <v>6</v>
      </c>
      <c r="C12" s="100" t="s">
        <v>50</v>
      </c>
      <c r="D12" s="98">
        <f>'[1]Appendix 3'!E52</f>
        <v>1811957.43</v>
      </c>
      <c r="E12" s="36">
        <f>'[1]Appendix 3'!G52+'[2]Appendix 3'!G52+'[3]Appendix 3'!G52</f>
        <v>191620.63699999999</v>
      </c>
      <c r="F12" s="36">
        <f>'[1]Appendix 3'!I52+'[2]Appendix 3'!I52+'[3]Appendix 3'!I52</f>
        <v>418666.99599999998</v>
      </c>
      <c r="G12" s="36">
        <f>'[1]Appendix 3'!K52+'[2]Appendix 3'!K52+'[3]Appendix 3'!K52</f>
        <v>623981.60800000001</v>
      </c>
      <c r="H12" s="36">
        <f>'[1]Appendix 3'!M52+'[2]Appendix 3'!M52+'[3]Appendix 3'!M52</f>
        <v>0</v>
      </c>
      <c r="I12" s="36">
        <f>'[1]Appendix 3'!O52+'[2]Appendix 3'!O52+'[3]Appendix 3'!O52</f>
        <v>0</v>
      </c>
      <c r="J12" s="36">
        <f>'[3]Appendix 3'!Q52</f>
        <v>1798263.4550000001</v>
      </c>
      <c r="K12" s="28">
        <f t="shared" si="3"/>
        <v>0</v>
      </c>
      <c r="L12" s="28">
        <f t="shared" si="1"/>
        <v>0</v>
      </c>
      <c r="M12" s="28">
        <f t="shared" si="2"/>
        <v>25.760465674236364</v>
      </c>
      <c r="N12" s="57">
        <v>27.774448001068219</v>
      </c>
    </row>
    <row r="13" spans="2:14" ht="15.5" x14ac:dyDescent="0.35">
      <c r="B13" s="27">
        <f t="shared" si="4"/>
        <v>7</v>
      </c>
      <c r="C13" s="101" t="s">
        <v>52</v>
      </c>
      <c r="D13" s="98">
        <f>'[1]Appendix 3'!E53</f>
        <v>448254.06</v>
      </c>
      <c r="E13" s="36">
        <f>'[1]Appendix 3'!G53+'[2]Appendix 3'!G53+'[3]Appendix 3'!G53</f>
        <v>35064.233999999997</v>
      </c>
      <c r="F13" s="36">
        <f>'[1]Appendix 3'!I53+'[2]Appendix 3'!I53+'[3]Appendix 3'!I53</f>
        <v>-8080.0579999999991</v>
      </c>
      <c r="G13" s="36">
        <f>'[1]Appendix 3'!K53+'[2]Appendix 3'!K53+'[3]Appendix 3'!K53</f>
        <v>31620.998</v>
      </c>
      <c r="H13" s="36">
        <f>'[1]Appendix 3'!M53+'[2]Appendix 3'!M53+'[3]Appendix 3'!M53</f>
        <v>0</v>
      </c>
      <c r="I13" s="36">
        <f>'[1]Appendix 3'!O53+'[2]Appendix 3'!O53+'[3]Appendix 3'!O53</f>
        <v>1115.077</v>
      </c>
      <c r="J13" s="36">
        <f>'[3]Appendix 3'!Q53</f>
        <v>442502.16100000002</v>
      </c>
      <c r="K13" s="28">
        <f t="shared" si="3"/>
        <v>0</v>
      </c>
      <c r="L13" s="28">
        <f t="shared" si="1"/>
        <v>0.23463537138455332</v>
      </c>
      <c r="M13" s="28">
        <f t="shared" si="2"/>
        <v>6.6537150432483285</v>
      </c>
      <c r="N13" s="57">
        <v>0</v>
      </c>
    </row>
    <row r="14" spans="2:14" ht="15.5" x14ac:dyDescent="0.35">
      <c r="B14" s="27">
        <f t="shared" si="4"/>
        <v>8</v>
      </c>
      <c r="C14" s="100" t="s">
        <v>53</v>
      </c>
      <c r="D14" s="98">
        <f>'[1]Appendix 3'!E54</f>
        <v>114544.76700000001</v>
      </c>
      <c r="E14" s="36">
        <f>'[1]Appendix 3'!G54+'[2]Appendix 3'!G54+'[3]Appendix 3'!G54</f>
        <v>55526.185999999994</v>
      </c>
      <c r="F14" s="36">
        <f>'[1]Appendix 3'!I54+'[2]Appendix 3'!I54+'[3]Appendix 3'!I54</f>
        <v>48340.553</v>
      </c>
      <c r="G14" s="36">
        <f>'[1]Appendix 3'!K54+'[2]Appendix 3'!K54+'[3]Appendix 3'!K54</f>
        <v>72298.342999999993</v>
      </c>
      <c r="H14" s="36">
        <f>'[1]Appendix 3'!M54+'[2]Appendix 3'!M54+'[3]Appendix 3'!M54</f>
        <v>0</v>
      </c>
      <c r="I14" s="36">
        <f>'[1]Appendix 3'!O54+'[2]Appendix 3'!O54+'[3]Appendix 3'!O54</f>
        <v>0</v>
      </c>
      <c r="J14" s="36">
        <f>'[3]Appendix 3'!Q54</f>
        <v>146113.163</v>
      </c>
      <c r="K14" s="28">
        <f t="shared" si="3"/>
        <v>0</v>
      </c>
      <c r="L14" s="28">
        <f t="shared" si="1"/>
        <v>0</v>
      </c>
      <c r="M14" s="28">
        <f t="shared" si="2"/>
        <v>33.101892992762018</v>
      </c>
      <c r="N14" s="57">
        <v>34.487483637994842</v>
      </c>
    </row>
    <row r="15" spans="2:14" ht="15.5" x14ac:dyDescent="0.35">
      <c r="B15" s="27">
        <f t="shared" si="4"/>
        <v>9</v>
      </c>
      <c r="C15" s="100" t="s">
        <v>57</v>
      </c>
      <c r="D15" s="98">
        <f>'[1]Appendix 3'!E55</f>
        <v>1155040.007</v>
      </c>
      <c r="E15" s="36">
        <f>'[1]Appendix 3'!G55+'[2]Appendix 3'!G55+'[3]Appendix 3'!G55</f>
        <v>276139.049</v>
      </c>
      <c r="F15" s="36">
        <f>'[1]Appendix 3'!I55+'[2]Appendix 3'!I55+'[3]Appendix 3'!I55</f>
        <v>75972.693999999989</v>
      </c>
      <c r="G15" s="36">
        <f>'[1]Appendix 3'!K55+'[2]Appendix 3'!K55+'[3]Appendix 3'!K55</f>
        <v>279244.78000000003</v>
      </c>
      <c r="H15" s="36">
        <f>'[1]Appendix 3'!M55+'[2]Appendix 3'!M55+'[3]Appendix 3'!M55</f>
        <v>1885.4209999999998</v>
      </c>
      <c r="I15" s="36">
        <f>'[1]Appendix 3'!O55+'[2]Appendix 3'!O55+'[3]Appendix 3'!O55</f>
        <v>15116.254999999999</v>
      </c>
      <c r="J15" s="36">
        <f>'[3]Appendix 3'!Q55</f>
        <v>1210905.2949999999</v>
      </c>
      <c r="K15" s="28">
        <f t="shared" si="3"/>
        <v>0.12509828547450627</v>
      </c>
      <c r="L15" s="28">
        <f t="shared" si="1"/>
        <v>1.0029683467487807</v>
      </c>
      <c r="M15" s="28">
        <f t="shared" si="2"/>
        <v>18.52798033208801</v>
      </c>
      <c r="N15" s="57">
        <v>22.29750224219314</v>
      </c>
    </row>
    <row r="16" spans="2:14" ht="15.5" x14ac:dyDescent="0.35">
      <c r="B16" s="27">
        <f t="shared" si="4"/>
        <v>10</v>
      </c>
      <c r="C16" s="100" t="s">
        <v>124</v>
      </c>
      <c r="D16" s="98">
        <f>'[1]Appendix 3'!E56</f>
        <v>1847031.9439999999</v>
      </c>
      <c r="E16" s="36">
        <f>'[1]Appendix 3'!G56+'[2]Appendix 3'!G56+'[3]Appendix 3'!G56</f>
        <v>1011027.931</v>
      </c>
      <c r="F16" s="36">
        <f>'[1]Appendix 3'!I56+'[2]Appendix 3'!I56+'[3]Appendix 3'!I56</f>
        <v>0</v>
      </c>
      <c r="G16" s="36">
        <f>'[1]Appendix 3'!K56+'[2]Appendix 3'!K56+'[3]Appendix 3'!K56</f>
        <v>697597.13899999997</v>
      </c>
      <c r="H16" s="36">
        <f>'[1]Appendix 3'!M56+'[2]Appendix 3'!M56+'[3]Appendix 3'!M56</f>
        <v>0</v>
      </c>
      <c r="I16" s="36">
        <f>'[1]Appendix 3'!O56+'[2]Appendix 3'!O56+'[3]Appendix 3'!O56</f>
        <v>347987.55300000001</v>
      </c>
      <c r="J16" s="36">
        <f>'[3]Appendix 3'!Q56</f>
        <v>1812475.183</v>
      </c>
      <c r="K16" s="28">
        <f t="shared" si="3"/>
        <v>0</v>
      </c>
      <c r="L16" s="28">
        <f t="shared" si="1"/>
        <v>12.175656501947847</v>
      </c>
      <c r="M16" s="28">
        <f t="shared" si="2"/>
        <v>24.40806594368496</v>
      </c>
      <c r="N16" s="57">
        <v>0</v>
      </c>
    </row>
    <row r="17" spans="2:14" ht="15.5" x14ac:dyDescent="0.35">
      <c r="B17" s="27">
        <f t="shared" si="4"/>
        <v>11</v>
      </c>
      <c r="C17" s="100" t="s">
        <v>61</v>
      </c>
      <c r="D17" s="98">
        <f>'[1]Appendix 3'!E57</f>
        <v>2797857.8330000001</v>
      </c>
      <c r="E17" s="36">
        <f>'[1]Appendix 3'!G57+'[2]Appendix 3'!G57+'[3]Appendix 3'!G57</f>
        <v>1147300.8990000002</v>
      </c>
      <c r="F17" s="36">
        <f>'[1]Appendix 3'!I57+'[2]Appendix 3'!I57+'[3]Appendix 3'!I57</f>
        <v>197764.40100000001</v>
      </c>
      <c r="G17" s="36">
        <f>'[1]Appendix 3'!K57+'[2]Appendix 3'!K57+'[3]Appendix 3'!K57</f>
        <v>1505741.9419999998</v>
      </c>
      <c r="H17" s="36">
        <f>'[1]Appendix 3'!M57+'[2]Appendix 3'!M57+'[3]Appendix 3'!M57</f>
        <v>30025.759999999998</v>
      </c>
      <c r="I17" s="36">
        <f>'[1]Appendix 3'!O57+'[2]Appendix 3'!O57+'[3]Appendix 3'!O57</f>
        <v>0</v>
      </c>
      <c r="J17" s="36">
        <f>'[3]Appendix 3'!Q57</f>
        <v>2607155.4309999999</v>
      </c>
      <c r="K17" s="28">
        <f t="shared" si="3"/>
        <v>0.72474817987408702</v>
      </c>
      <c r="L17" s="28">
        <f t="shared" si="1"/>
        <v>0</v>
      </c>
      <c r="M17" s="28">
        <f t="shared" si="2"/>
        <v>36.344916226086305</v>
      </c>
      <c r="N17" s="57">
        <v>31.764802403078885</v>
      </c>
    </row>
    <row r="18" spans="2:14" ht="15.5" x14ac:dyDescent="0.35">
      <c r="B18" s="27">
        <f t="shared" si="4"/>
        <v>12</v>
      </c>
      <c r="C18" s="100" t="s">
        <v>39</v>
      </c>
      <c r="D18" s="98">
        <f>'[1]Appendix 3'!E58</f>
        <v>864503.31700000004</v>
      </c>
      <c r="E18" s="36">
        <f>'[1]Appendix 3'!G58+'[2]Appendix 3'!G58+'[3]Appendix 3'!G58</f>
        <v>267623.96799999999</v>
      </c>
      <c r="F18" s="36">
        <f>'[1]Appendix 3'!I58+'[2]Appendix 3'!I58+'[3]Appendix 3'!I58</f>
        <v>127283.55599999998</v>
      </c>
      <c r="G18" s="36">
        <f>'[1]Appendix 3'!K58+'[2]Appendix 3'!K58+'[3]Appendix 3'!K58</f>
        <v>608752.70900000003</v>
      </c>
      <c r="H18" s="36">
        <f>'[1]Appendix 3'!M58+'[2]Appendix 3'!M58+'[3]Appendix 3'!M58</f>
        <v>0</v>
      </c>
      <c r="I18" s="36">
        <f>'[1]Appendix 3'!O58+'[2]Appendix 3'!O58+'[3]Appendix 3'!O58</f>
        <v>26017.906000000003</v>
      </c>
      <c r="J18" s="36">
        <f>'[3]Appendix 3'!Q58</f>
        <v>624640.22600000002</v>
      </c>
      <c r="K18" s="28">
        <f t="shared" si="3"/>
        <v>0</v>
      </c>
      <c r="L18" s="28">
        <f t="shared" si="1"/>
        <v>2.0658791518215938</v>
      </c>
      <c r="M18" s="28">
        <f t="shared" si="2"/>
        <v>48.336308469175712</v>
      </c>
      <c r="N18" s="57">
        <v>43.468001070199122</v>
      </c>
    </row>
    <row r="19" spans="2:14" ht="15.5" x14ac:dyDescent="0.35">
      <c r="B19" s="27">
        <f t="shared" si="4"/>
        <v>13</v>
      </c>
      <c r="C19" s="100" t="s">
        <v>47</v>
      </c>
      <c r="D19" s="98">
        <f>'[1]Appendix 3'!E59</f>
        <v>2315876.659</v>
      </c>
      <c r="E19" s="36">
        <f>'[1]Appendix 3'!G59+'[2]Appendix 3'!G59+'[3]Appendix 3'!G59</f>
        <v>644781.84400000004</v>
      </c>
      <c r="F19" s="36">
        <f>'[1]Appendix 3'!I59+'[2]Appendix 3'!I59+'[3]Appendix 3'!I59</f>
        <v>115751.38399999999</v>
      </c>
      <c r="G19" s="36">
        <f>'[1]Appendix 3'!K59+'[2]Appendix 3'!K59+'[3]Appendix 3'!K59</f>
        <v>707083.49600000004</v>
      </c>
      <c r="H19" s="36">
        <f>'[1]Appendix 3'!M59+'[2]Appendix 3'!M59+'[3]Appendix 3'!M59</f>
        <v>29694.579000000002</v>
      </c>
      <c r="I19" s="36">
        <f>'[1]Appendix 3'!O59+'[2]Appendix 3'!O59+'[3]Appendix 3'!O59</f>
        <v>7841.5469999999987</v>
      </c>
      <c r="J19" s="36">
        <f>'[3]Appendix 3'!Q59</f>
        <v>2331790.2650000001</v>
      </c>
      <c r="K19" s="28">
        <f t="shared" si="3"/>
        <v>0.96523480585212418</v>
      </c>
      <c r="L19" s="28">
        <f t="shared" si="1"/>
        <v>0.25489279023370914</v>
      </c>
      <c r="M19" s="28">
        <f t="shared" si="2"/>
        <v>22.98404705393537</v>
      </c>
      <c r="N19" s="57">
        <v>21.741695310387588</v>
      </c>
    </row>
    <row r="20" spans="2:14" ht="15.5" x14ac:dyDescent="0.35">
      <c r="B20" s="27">
        <f t="shared" si="4"/>
        <v>14</v>
      </c>
      <c r="C20" s="100" t="s">
        <v>60</v>
      </c>
      <c r="D20" s="98">
        <f>'[1]Appendix 3'!E60</f>
        <v>2683199.409</v>
      </c>
      <c r="E20" s="36">
        <f>'[1]Appendix 3'!G60+'[2]Appendix 3'!G60+'[3]Appendix 3'!G60</f>
        <v>465447.68400000001</v>
      </c>
      <c r="F20" s="36">
        <f>'[1]Appendix 3'!I60+'[2]Appendix 3'!I60+'[3]Appendix 3'!I60</f>
        <v>37481.365000000005</v>
      </c>
      <c r="G20" s="36">
        <f>'[1]Appendix 3'!K60+'[2]Appendix 3'!K60+'[3]Appendix 3'!K60</f>
        <v>1263539.5989999999</v>
      </c>
      <c r="H20" s="36">
        <f>'[1]Appendix 3'!M60+'[2]Appendix 3'!M60+'[3]Appendix 3'!M60</f>
        <v>20863.753000000001</v>
      </c>
      <c r="I20" s="36">
        <f>'[1]Appendix 3'!O60+'[2]Appendix 3'!O60+'[3]Appendix 3'!O60</f>
        <v>-28123.477999999999</v>
      </c>
      <c r="J20" s="36">
        <f>'[3]Appendix 3'!Q60</f>
        <v>1929848.584</v>
      </c>
      <c r="K20" s="28">
        <f t="shared" si="3"/>
        <v>0.65483087938948381</v>
      </c>
      <c r="L20" s="28">
        <f t="shared" si="1"/>
        <v>-0.88268500064349886</v>
      </c>
      <c r="M20" s="28">
        <f t="shared" si="2"/>
        <v>39.657522151292994</v>
      </c>
      <c r="N20" s="57">
        <v>18.952773834191113</v>
      </c>
    </row>
    <row r="21" spans="2:14" ht="15.5" x14ac:dyDescent="0.35">
      <c r="B21" s="27">
        <f t="shared" si="4"/>
        <v>15</v>
      </c>
      <c r="C21" s="100" t="s">
        <v>41</v>
      </c>
      <c r="D21" s="98">
        <f>'[1]Appendix 3'!E61</f>
        <v>305998.70899999997</v>
      </c>
      <c r="E21" s="36">
        <f>'[1]Appendix 3'!G61+'[2]Appendix 3'!G61+'[3]Appendix 3'!G61</f>
        <v>217691.09100000001</v>
      </c>
      <c r="F21" s="36">
        <f>'[1]Appendix 3'!I61+'[2]Appendix 3'!I61+'[3]Appendix 3'!I61</f>
        <v>-9692.277</v>
      </c>
      <c r="G21" s="36">
        <f>'[1]Appendix 3'!K61+'[2]Appendix 3'!K61+'[3]Appendix 3'!K61</f>
        <v>165659.23699999999</v>
      </c>
      <c r="H21" s="36">
        <f>'[1]Appendix 3'!M61+'[2]Appendix 3'!M61+'[3]Appendix 3'!M61</f>
        <v>700</v>
      </c>
      <c r="I21" s="36">
        <f>'[1]Appendix 3'!O61+'[2]Appendix 3'!O61+'[3]Appendix 3'!O61</f>
        <v>2846</v>
      </c>
      <c r="J21" s="36">
        <f>'[3]Appendix 3'!Q61</f>
        <v>344792.28600000002</v>
      </c>
      <c r="K21" s="28">
        <f t="shared" si="3"/>
        <v>0.13618742672423345</v>
      </c>
      <c r="L21" s="28">
        <f t="shared" si="1"/>
        <v>0.55369916636738348</v>
      </c>
      <c r="M21" s="28">
        <f t="shared" si="2"/>
        <v>32.229578857328455</v>
      </c>
      <c r="N21" s="57">
        <v>41.960762591874939</v>
      </c>
    </row>
    <row r="22" spans="2:14" ht="15.5" x14ac:dyDescent="0.35">
      <c r="B22" s="27">
        <f t="shared" si="4"/>
        <v>16</v>
      </c>
      <c r="C22" s="100" t="s">
        <v>48</v>
      </c>
      <c r="D22" s="98">
        <f>'[1]Appendix 3'!E62</f>
        <v>143663.679</v>
      </c>
      <c r="E22" s="36">
        <f>'[1]Appendix 3'!G62+'[2]Appendix 3'!G62+'[3]Appendix 3'!G62</f>
        <v>4642.5680000000002</v>
      </c>
      <c r="F22" s="36">
        <f>'[1]Appendix 3'!I62+'[2]Appendix 3'!I62+'[3]Appendix 3'!I62</f>
        <v>9168.16</v>
      </c>
      <c r="G22" s="36">
        <f>'[1]Appendix 3'!K62+'[2]Appendix 3'!K62+'[3]Appendix 3'!K62</f>
        <v>24064.412000000004</v>
      </c>
      <c r="H22" s="36">
        <f>'[1]Appendix 3'!M62+'[2]Appendix 3'!M62+'[3]Appendix 3'!M62</f>
        <v>0</v>
      </c>
      <c r="I22" s="36">
        <f>'[1]Appendix 3'!O62+'[2]Appendix 3'!O62+'[3]Appendix 3'!O62</f>
        <v>0</v>
      </c>
      <c r="J22" s="36">
        <f>'[3]Appendix 3'!Q62</f>
        <v>133409.995</v>
      </c>
      <c r="K22" s="28">
        <f t="shared" si="3"/>
        <v>0</v>
      </c>
      <c r="L22" s="28">
        <f t="shared" si="1"/>
        <v>0</v>
      </c>
      <c r="M22" s="28">
        <f t="shared" si="2"/>
        <v>15.281474912936172</v>
      </c>
      <c r="N22" s="57">
        <v>0</v>
      </c>
    </row>
    <row r="23" spans="2:14" ht="15.5" x14ac:dyDescent="0.35">
      <c r="B23" s="27">
        <f t="shared" si="4"/>
        <v>17</v>
      </c>
      <c r="C23" s="100" t="s">
        <v>73</v>
      </c>
      <c r="D23" s="98">
        <f>'[1]Appendix 3'!E63</f>
        <v>1667949.227</v>
      </c>
      <c r="E23" s="36">
        <f>'[1]Appendix 3'!G63+'[2]Appendix 3'!G63+'[3]Appendix 3'!G63</f>
        <v>287748.15100000001</v>
      </c>
      <c r="F23" s="36">
        <f>'[1]Appendix 3'!I63+'[2]Appendix 3'!I63+'[3]Appendix 3'!I63</f>
        <v>-221663.337</v>
      </c>
      <c r="G23" s="36">
        <f>'[1]Appendix 3'!K63+'[2]Appendix 3'!K63+'[3]Appendix 3'!K63</f>
        <v>337963.32900000003</v>
      </c>
      <c r="H23" s="36">
        <f>'[1]Appendix 3'!M63+'[2]Appendix 3'!M63+'[3]Appendix 3'!M63</f>
        <v>0</v>
      </c>
      <c r="I23" s="36">
        <f>'[1]Appendix 3'!O63+'[2]Appendix 3'!O63+'[3]Appendix 3'!O63</f>
        <v>42528.139000000003</v>
      </c>
      <c r="J23" s="36">
        <f>'[3]Appendix 3'!Q63</f>
        <v>1353542.5730000001</v>
      </c>
      <c r="K23" s="28">
        <f t="shared" si="3"/>
        <v>0</v>
      </c>
      <c r="L23" s="28">
        <f t="shared" si="1"/>
        <v>2.4525550245527157</v>
      </c>
      <c r="M23" s="28">
        <f t="shared" si="2"/>
        <v>19.490005444477891</v>
      </c>
      <c r="N23" s="57">
        <v>14.201660182590578</v>
      </c>
    </row>
    <row r="24" spans="2:14" ht="15.5" x14ac:dyDescent="0.35">
      <c r="B24" s="27">
        <f t="shared" si="4"/>
        <v>18</v>
      </c>
      <c r="C24" s="100" t="s">
        <v>72</v>
      </c>
      <c r="D24" s="98">
        <f>'[1]Appendix 3'!E64</f>
        <v>198311.45</v>
      </c>
      <c r="E24" s="36">
        <f>'[1]Appendix 3'!G64+'[2]Appendix 3'!G64+'[3]Appendix 3'!G64</f>
        <v>1918517.5949999997</v>
      </c>
      <c r="F24" s="36">
        <f>'[1]Appendix 3'!I64+'[2]Appendix 3'!I64+'[3]Appendix 3'!I64</f>
        <v>0</v>
      </c>
      <c r="G24" s="36">
        <f>'[1]Appendix 3'!K64+'[2]Appendix 3'!K64+'[3]Appendix 3'!K64</f>
        <v>1721352.0090000001</v>
      </c>
      <c r="H24" s="36">
        <f>'[1]Appendix 3'!M64+'[2]Appendix 3'!M64+'[3]Appendix 3'!M64</f>
        <v>0</v>
      </c>
      <c r="I24" s="36">
        <f>'[1]Appendix 3'!O64+'[2]Appendix 3'!O64+'[3]Appendix 3'!O64</f>
        <v>0</v>
      </c>
      <c r="J24" s="36">
        <f>'[3]Appendix 3'!Q64</f>
        <v>395477.03600000002</v>
      </c>
      <c r="K24" s="28">
        <f t="shared" si="3"/>
        <v>0</v>
      </c>
      <c r="L24" s="28">
        <f t="shared" si="1"/>
        <v>0</v>
      </c>
      <c r="M24" s="28">
        <f t="shared" si="2"/>
        <v>81.317478757478028</v>
      </c>
      <c r="N24" s="57">
        <v>88.922496721434086</v>
      </c>
    </row>
    <row r="25" spans="2:14" ht="15.5" x14ac:dyDescent="0.35">
      <c r="B25" s="27">
        <f t="shared" si="4"/>
        <v>19</v>
      </c>
      <c r="C25" s="101" t="s">
        <v>14</v>
      </c>
      <c r="D25" s="98">
        <f>'[1]Appendix 3'!E65</f>
        <v>2411000.406</v>
      </c>
      <c r="E25" s="36">
        <f>'[1]Appendix 3'!G65+'[2]Appendix 3'!G65+'[3]Appendix 3'!G65</f>
        <v>339526.25300000003</v>
      </c>
      <c r="F25" s="36">
        <f>'[1]Appendix 3'!I65+'[2]Appendix 3'!I65+'[3]Appendix 3'!I65</f>
        <v>380614.93099999998</v>
      </c>
      <c r="G25" s="36">
        <f>'[1]Appendix 3'!K65+'[2]Appendix 3'!K65+'[3]Appendix 3'!K65</f>
        <v>179077.125</v>
      </c>
      <c r="H25" s="36">
        <f>'[1]Appendix 3'!M65+'[2]Appendix 3'!M65+'[3]Appendix 3'!M65</f>
        <v>0</v>
      </c>
      <c r="I25" s="36">
        <f>'[1]Appendix 3'!O65+'[2]Appendix 3'!O65+'[3]Appendix 3'!O65</f>
        <v>17130.828999999998</v>
      </c>
      <c r="J25" s="36">
        <f>'[3]Appendix 3'!Q65</f>
        <v>2934933.6359999999</v>
      </c>
      <c r="K25" s="28">
        <f t="shared" si="3"/>
        <v>0</v>
      </c>
      <c r="L25" s="28">
        <f t="shared" si="1"/>
        <v>0.54711128537627063</v>
      </c>
      <c r="M25" s="28">
        <f t="shared" si="2"/>
        <v>5.7192279509787358</v>
      </c>
      <c r="N25" s="57">
        <v>7.5691900915119588</v>
      </c>
    </row>
    <row r="26" spans="2:14" ht="15.5" x14ac:dyDescent="0.35">
      <c r="B26" s="27">
        <f t="shared" si="4"/>
        <v>20</v>
      </c>
      <c r="C26" s="100" t="s">
        <v>59</v>
      </c>
      <c r="D26" s="98">
        <f>'[1]Appendix 3'!E66</f>
        <v>715381.32900000003</v>
      </c>
      <c r="E26" s="36">
        <f>'[1]Appendix 3'!G66+'[2]Appendix 3'!G66+'[3]Appendix 3'!G66</f>
        <v>164560.59</v>
      </c>
      <c r="F26" s="36">
        <f>'[1]Appendix 3'!I66+'[2]Appendix 3'!I66+'[3]Appendix 3'!I66</f>
        <v>58923.785000000003</v>
      </c>
      <c r="G26" s="36">
        <f>'[1]Appendix 3'!K66+'[2]Appendix 3'!K66+'[3]Appendix 3'!K66</f>
        <v>154412.068</v>
      </c>
      <c r="H26" s="36">
        <f>'[1]Appendix 3'!M66+'[2]Appendix 3'!M66+'[3]Appendix 3'!M66</f>
        <v>19149.292000000001</v>
      </c>
      <c r="I26" s="36">
        <f>'[1]Appendix 3'!O66+'[2]Appendix 3'!O66+'[3]Appendix 3'!O66</f>
        <v>3127.078</v>
      </c>
      <c r="J26" s="36">
        <f>'[3]Appendix 3'!Q66</f>
        <v>762177.26599999995</v>
      </c>
      <c r="K26" s="28">
        <f t="shared" si="3"/>
        <v>2.0396199284322782</v>
      </c>
      <c r="L26" s="28">
        <f t="shared" si="1"/>
        <v>0.33306978694367134</v>
      </c>
      <c r="M26" s="28">
        <f t="shared" si="2"/>
        <v>16.446661896598581</v>
      </c>
      <c r="N26" s="57">
        <v>16.960460090256596</v>
      </c>
    </row>
    <row r="27" spans="2:14" ht="15.5" x14ac:dyDescent="0.35">
      <c r="B27" s="27">
        <f t="shared" si="4"/>
        <v>21</v>
      </c>
      <c r="C27" s="100" t="s">
        <v>38</v>
      </c>
      <c r="D27" s="98">
        <f>'[1]Appendix 3'!E67</f>
        <v>582296.02500000002</v>
      </c>
      <c r="E27" s="36">
        <f>'[1]Appendix 3'!G67+'[2]Appendix 3'!G67+'[3]Appendix 3'!G67</f>
        <v>661781.75899999996</v>
      </c>
      <c r="F27" s="36">
        <f>'[1]Appendix 3'!I67+'[2]Appendix 3'!I67+'[3]Appendix 3'!I67</f>
        <v>169214.95199999999</v>
      </c>
      <c r="G27" s="36">
        <f>'[1]Appendix 3'!K67+'[2]Appendix 3'!K67+'[3]Appendix 3'!K67</f>
        <v>782813.93700000003</v>
      </c>
      <c r="H27" s="36">
        <f>'[1]Appendix 3'!M67+'[2]Appendix 3'!M67+'[3]Appendix 3'!M67</f>
        <v>0</v>
      </c>
      <c r="I27" s="36">
        <f>'[1]Appendix 3'!O67+'[2]Appendix 3'!O67+'[3]Appendix 3'!O67</f>
        <v>0</v>
      </c>
      <c r="J27" s="36">
        <f>'[3]Appendix 3'!Q67</f>
        <v>630478.799</v>
      </c>
      <c r="K27" s="28">
        <f t="shared" si="3"/>
        <v>0</v>
      </c>
      <c r="L27" s="28">
        <f t="shared" si="1"/>
        <v>0</v>
      </c>
      <c r="M27" s="28">
        <f t="shared" si="2"/>
        <v>55.389369594835301</v>
      </c>
      <c r="N27" s="57">
        <v>67.367799123829357</v>
      </c>
    </row>
    <row r="28" spans="2:14" ht="15.5" x14ac:dyDescent="0.35">
      <c r="B28" s="27">
        <f t="shared" si="4"/>
        <v>22</v>
      </c>
      <c r="C28" s="100" t="s">
        <v>42</v>
      </c>
      <c r="D28" s="98">
        <f>'[1]Appendix 3'!E68</f>
        <v>1456273.4380000001</v>
      </c>
      <c r="E28" s="36">
        <f>'[1]Appendix 3'!G68+'[2]Appendix 3'!G68+'[3]Appendix 3'!G68</f>
        <v>409391.55699999997</v>
      </c>
      <c r="F28" s="36">
        <f>'[1]Appendix 3'!I68+'[2]Appendix 3'!I68+'[3]Appendix 3'!I68</f>
        <v>151299.74799999999</v>
      </c>
      <c r="G28" s="36">
        <f>'[1]Appendix 3'!K68+'[2]Appendix 3'!K68+'[3]Appendix 3'!K68</f>
        <v>195624.677</v>
      </c>
      <c r="H28" s="36">
        <f>'[1]Appendix 3'!M68+'[2]Appendix 3'!M68+'[3]Appendix 3'!M68</f>
        <v>4080.9319999999998</v>
      </c>
      <c r="I28" s="36">
        <f>'[1]Appendix 3'!O68+'[2]Appendix 3'!O68+'[3]Appendix 3'!O68</f>
        <v>0</v>
      </c>
      <c r="J28" s="36">
        <f>'[3]Appendix 3'!Q68</f>
        <v>1817259.1340000001</v>
      </c>
      <c r="K28" s="28">
        <f t="shared" si="3"/>
        <v>0.20233035873151103</v>
      </c>
      <c r="L28" s="28">
        <f t="shared" si="1"/>
        <v>0</v>
      </c>
      <c r="M28" s="28">
        <f t="shared" si="2"/>
        <v>9.6989636372637378</v>
      </c>
      <c r="N28" s="57">
        <v>10.501965817895414</v>
      </c>
    </row>
    <row r="29" spans="2:14" ht="15.5" x14ac:dyDescent="0.35">
      <c r="B29" s="27">
        <f t="shared" si="4"/>
        <v>23</v>
      </c>
      <c r="C29" s="101" t="s">
        <v>69</v>
      </c>
      <c r="D29" s="98">
        <f>'[1]Appendix 3'!E69</f>
        <v>596095.18700000003</v>
      </c>
      <c r="E29" s="36">
        <f>'[1]Appendix 3'!G69+'[2]Appendix 3'!G69+'[3]Appendix 3'!G69</f>
        <v>113316.823</v>
      </c>
      <c r="F29" s="36">
        <f>'[1]Appendix 3'!I69+'[2]Appendix 3'!I69+'[3]Appendix 3'!I69</f>
        <v>-5512.4290000000001</v>
      </c>
      <c r="G29" s="36">
        <f>'[1]Appendix 3'!K69+'[2]Appendix 3'!K69+'[3]Appendix 3'!K69</f>
        <v>210982.38399999999</v>
      </c>
      <c r="H29" s="36">
        <f>'[1]Appendix 3'!M69+'[2]Appendix 3'!M69+'[3]Appendix 3'!M69</f>
        <v>5797.4260000000004</v>
      </c>
      <c r="I29" s="36">
        <f>'[1]Appendix 3'!O69+'[2]Appendix 3'!O69+'[3]Appendix 3'!O69</f>
        <v>90558.091</v>
      </c>
      <c r="J29" s="36">
        <f>'[3]Appendix 3'!Q69</f>
        <v>396561.68</v>
      </c>
      <c r="K29" s="28">
        <f t="shared" si="3"/>
        <v>0.82361549239223097</v>
      </c>
      <c r="L29" s="28">
        <f t="shared" si="1"/>
        <v>12.865200299075047</v>
      </c>
      <c r="M29" s="28">
        <f t="shared" si="2"/>
        <v>29.9733640557459</v>
      </c>
      <c r="N29" s="57">
        <v>29.590774773852107</v>
      </c>
    </row>
    <row r="30" spans="2:14" ht="15.5" x14ac:dyDescent="0.35">
      <c r="B30" s="27">
        <f t="shared" si="4"/>
        <v>24</v>
      </c>
      <c r="C30" s="100" t="s">
        <v>68</v>
      </c>
      <c r="D30" s="98">
        <f>'[1]Appendix 3'!E70</f>
        <v>638187.92099999997</v>
      </c>
      <c r="E30" s="36">
        <f>'[1]Appendix 3'!G70+'[2]Appendix 3'!G70+'[3]Appendix 3'!G70</f>
        <v>248641.57399999999</v>
      </c>
      <c r="F30" s="36">
        <f>'[1]Appendix 3'!I70+'[2]Appendix 3'!I70+'[3]Appendix 3'!I70</f>
        <v>250841.69799999997</v>
      </c>
      <c r="G30" s="36">
        <f>'[1]Appendix 3'!K70+'[2]Appendix 3'!K70+'[3]Appendix 3'!K70</f>
        <v>451289.04700000002</v>
      </c>
      <c r="H30" s="36">
        <f>'[1]Appendix 3'!M70+'[2]Appendix 3'!M70+'[3]Appendix 3'!M70</f>
        <v>30686.499</v>
      </c>
      <c r="I30" s="36">
        <f>'[1]Appendix 3'!O70+'[2]Appendix 3'!O70+'[3]Appendix 3'!O70</f>
        <v>78989.452000000005</v>
      </c>
      <c r="J30" s="36">
        <f>'[3]Appendix 3'!Q70</f>
        <v>576706.19499999995</v>
      </c>
      <c r="K30" s="28">
        <f t="shared" si="3"/>
        <v>2.6973082546883123</v>
      </c>
      <c r="L30" s="28">
        <f t="shared" si="1"/>
        <v>6.9430827189802997</v>
      </c>
      <c r="M30" s="28">
        <f t="shared" si="2"/>
        <v>39.667792397025217</v>
      </c>
      <c r="N30" s="57">
        <v>39.068537758400929</v>
      </c>
    </row>
    <row r="31" spans="2:14" ht="15.5" x14ac:dyDescent="0.35">
      <c r="B31" s="27">
        <f t="shared" si="4"/>
        <v>25</v>
      </c>
      <c r="C31" s="100" t="s">
        <v>51</v>
      </c>
      <c r="D31" s="98">
        <f>'[1]Appendix 3'!E71</f>
        <v>1135048.743</v>
      </c>
      <c r="E31" s="36">
        <f>'[1]Appendix 3'!G71+'[2]Appendix 3'!G71+'[3]Appendix 3'!G71</f>
        <v>430696.21100000001</v>
      </c>
      <c r="F31" s="36">
        <f>'[1]Appendix 3'!I71+'[2]Appendix 3'!I71+'[3]Appendix 3'!I71</f>
        <v>-141112.46000000002</v>
      </c>
      <c r="G31" s="36">
        <f>'[1]Appendix 3'!K71+'[2]Appendix 3'!K71+'[3]Appendix 3'!K71</f>
        <v>506333.94200000004</v>
      </c>
      <c r="H31" s="36">
        <f>'[1]Appendix 3'!M71+'[2]Appendix 3'!M71+'[3]Appendix 3'!M71</f>
        <v>10224</v>
      </c>
      <c r="I31" s="36">
        <f>'[1]Appendix 3'!O71+'[2]Appendix 3'!O71+'[3]Appendix 3'!O71</f>
        <v>150</v>
      </c>
      <c r="J31" s="36">
        <f>'[3]Appendix 3'!Q71</f>
        <v>907924.55200000003</v>
      </c>
      <c r="K31" s="28">
        <f t="shared" si="3"/>
        <v>0.71765876765127334</v>
      </c>
      <c r="L31" s="28">
        <f t="shared" si="1"/>
        <v>1.0529031215540982E-2</v>
      </c>
      <c r="M31" s="28">
        <f t="shared" si="2"/>
        <v>35.541372538706121</v>
      </c>
      <c r="N31" s="57">
        <v>34.878956764636634</v>
      </c>
    </row>
    <row r="32" spans="2:14" ht="15.5" x14ac:dyDescent="0.35">
      <c r="B32" s="27">
        <f t="shared" si="4"/>
        <v>26</v>
      </c>
      <c r="C32" s="100" t="s">
        <v>108</v>
      </c>
      <c r="D32" s="98">
        <f>'[1]Appendix 3'!E72</f>
        <v>991432.75600000005</v>
      </c>
      <c r="E32" s="36">
        <f>'[1]Appendix 3'!G72+'[2]Appendix 3'!G72+'[3]Appendix 3'!G72</f>
        <v>250229.84100000001</v>
      </c>
      <c r="F32" s="36">
        <f>'[1]Appendix 3'!I72+'[2]Appendix 3'!I72+'[3]Appendix 3'!I72</f>
        <v>-40113.270999999993</v>
      </c>
      <c r="G32" s="36">
        <f>'[1]Appendix 3'!K72+'[2]Appendix 3'!K72+'[3]Appendix 3'!K72</f>
        <v>124711.462</v>
      </c>
      <c r="H32" s="36">
        <f>'[1]Appendix 3'!M72+'[2]Appendix 3'!M72+'[3]Appendix 3'!M72</f>
        <v>4261.9120000000003</v>
      </c>
      <c r="I32" s="36">
        <f>'[1]Appendix 3'!O72+'[2]Appendix 3'!O72+'[3]Appendix 3'!O72</f>
        <v>227591.902</v>
      </c>
      <c r="J32" s="36">
        <f>'[3]Appendix 3'!Q72</f>
        <v>844984.05</v>
      </c>
      <c r="K32" s="28">
        <f t="shared" si="3"/>
        <v>0.35470137661248208</v>
      </c>
      <c r="L32" s="28">
        <f t="shared" si="1"/>
        <v>18.9415363210815</v>
      </c>
      <c r="M32" s="28">
        <f t="shared" si="2"/>
        <v>10.379221168985948</v>
      </c>
      <c r="N32" s="57">
        <v>12.349678735359587</v>
      </c>
    </row>
    <row r="33" spans="1:15" ht="15.5" x14ac:dyDescent="0.35">
      <c r="B33" s="27">
        <f t="shared" si="4"/>
        <v>27</v>
      </c>
      <c r="C33" s="100" t="s">
        <v>56</v>
      </c>
      <c r="D33" s="98">
        <f>'[1]Appendix 3'!E73</f>
        <v>279296.17099999997</v>
      </c>
      <c r="E33" s="36">
        <f>'[1]Appendix 3'!G73+'[2]Appendix 3'!G73+'[3]Appendix 3'!G73</f>
        <v>114642.702</v>
      </c>
      <c r="F33" s="36">
        <f>'[1]Appendix 3'!I73+'[2]Appendix 3'!I73+'[3]Appendix 3'!I73</f>
        <v>38843.156000000003</v>
      </c>
      <c r="G33" s="36">
        <f>'[1]Appendix 3'!K73+'[2]Appendix 3'!K73+'[3]Appendix 3'!K73</f>
        <v>198520.96299999999</v>
      </c>
      <c r="H33" s="36">
        <f>'[1]Appendix 3'!M73+'[2]Appendix 3'!M73+'[3]Appendix 3'!M73</f>
        <v>0</v>
      </c>
      <c r="I33" s="36">
        <f>'[1]Appendix 3'!O73+'[2]Appendix 3'!O73+'[3]Appendix 3'!O73</f>
        <v>6845.348</v>
      </c>
      <c r="J33" s="36">
        <f>'[3]Appendix 3'!Q73</f>
        <v>227415.717</v>
      </c>
      <c r="K33" s="28">
        <f t="shared" si="3"/>
        <v>0</v>
      </c>
      <c r="L33" s="28">
        <f t="shared" si="1"/>
        <v>1.5817080093723301</v>
      </c>
      <c r="M33" s="28">
        <f t="shared" si="2"/>
        <v>45.87088884384081</v>
      </c>
      <c r="N33" s="57">
        <v>38.342637396621924</v>
      </c>
    </row>
    <row r="34" spans="1:15" ht="15.5" x14ac:dyDescent="0.35">
      <c r="B34" s="27">
        <f t="shared" si="4"/>
        <v>28</v>
      </c>
      <c r="C34" s="100" t="s">
        <v>64</v>
      </c>
      <c r="D34" s="98">
        <f>'[1]Appendix 3'!E74</f>
        <v>179368.82800000001</v>
      </c>
      <c r="E34" s="36">
        <f>'[1]Appendix 3'!G74+'[2]Appendix 3'!G74+'[3]Appendix 3'!G74</f>
        <v>118086.12</v>
      </c>
      <c r="F34" s="36">
        <f>'[1]Appendix 3'!I74+'[2]Appendix 3'!I74+'[3]Appendix 3'!I74</f>
        <v>45396.771000000001</v>
      </c>
      <c r="G34" s="36">
        <f>'[1]Appendix 3'!K74+'[2]Appendix 3'!K74+'[3]Appendix 3'!K74</f>
        <v>155880.745</v>
      </c>
      <c r="H34" s="36">
        <f>'[1]Appendix 3'!M74+'[2]Appendix 3'!M74+'[3]Appendix 3'!M74</f>
        <v>18745.97</v>
      </c>
      <c r="I34" s="36">
        <f>'[1]Appendix 3'!O74+'[2]Appendix 3'!O74+'[3]Appendix 3'!O74</f>
        <v>0</v>
      </c>
      <c r="J34" s="36">
        <f>'[3]Appendix 3'!Q74</f>
        <v>168225.00399999999</v>
      </c>
      <c r="K34" s="28">
        <f t="shared" si="3"/>
        <v>5.4676610794534186</v>
      </c>
      <c r="L34" s="28">
        <f t="shared" si="1"/>
        <v>0</v>
      </c>
      <c r="M34" s="28">
        <f t="shared" si="2"/>
        <v>45.465936543838652</v>
      </c>
      <c r="N34" s="57">
        <v>46.398694532704219</v>
      </c>
    </row>
    <row r="35" spans="1:15" ht="15.5" x14ac:dyDescent="0.35">
      <c r="B35" s="27">
        <f t="shared" si="4"/>
        <v>29</v>
      </c>
      <c r="C35" s="100" t="s">
        <v>55</v>
      </c>
      <c r="D35" s="98">
        <f>'[1]Appendix 3'!E75</f>
        <v>714313.69</v>
      </c>
      <c r="E35" s="36">
        <f>'[1]Appendix 3'!G75+'[2]Appendix 3'!G75+'[3]Appendix 3'!G75</f>
        <v>212047.53199999998</v>
      </c>
      <c r="F35" s="36">
        <f>'[1]Appendix 3'!I75+'[2]Appendix 3'!I75+'[3]Appendix 3'!I75</f>
        <v>130065.235</v>
      </c>
      <c r="G35" s="36">
        <f>'[1]Appendix 3'!K75+'[2]Appendix 3'!K75+'[3]Appendix 3'!K75</f>
        <v>275953.99599999998</v>
      </c>
      <c r="H35" s="36">
        <f>'[1]Appendix 3'!M75+'[2]Appendix 3'!M75+'[3]Appendix 3'!M75</f>
        <v>8583.9940000000006</v>
      </c>
      <c r="I35" s="36">
        <f>'[1]Appendix 3'!O75+'[2]Appendix 3'!O75+'[3]Appendix 3'!O75</f>
        <v>56644.425000000003</v>
      </c>
      <c r="J35" s="36">
        <f>'[3]Appendix 3'!Q75</f>
        <v>715244.04200000002</v>
      </c>
      <c r="K35" s="28">
        <f t="shared" si="3"/>
        <v>0.81255007796534207</v>
      </c>
      <c r="L35" s="28">
        <f t="shared" si="1"/>
        <v>5.3618900421006783</v>
      </c>
      <c r="M35" s="28">
        <f t="shared" si="2"/>
        <v>26.121458258783459</v>
      </c>
      <c r="N35" s="57">
        <v>37.331859648287612</v>
      </c>
    </row>
    <row r="36" spans="1:15" ht="15.5" x14ac:dyDescent="0.35">
      <c r="B36" s="27">
        <f t="shared" si="4"/>
        <v>30</v>
      </c>
      <c r="C36" s="67" t="s">
        <v>111</v>
      </c>
      <c r="D36" s="98">
        <f>'[1]Appendix 3'!E76</f>
        <v>0</v>
      </c>
      <c r="E36" s="36">
        <f>'[1]Appendix 3'!G76+'[2]Appendix 3'!G76+'[3]Appendix 3'!G76</f>
        <v>0</v>
      </c>
      <c r="F36" s="36">
        <f>'[1]Appendix 3'!I76+'[2]Appendix 3'!I76+'[3]Appendix 3'!I76</f>
        <v>0</v>
      </c>
      <c r="G36" s="36">
        <f>'[1]Appendix 3'!K76+'[2]Appendix 3'!K76+'[3]Appendix 3'!K76</f>
        <v>0</v>
      </c>
      <c r="H36" s="36">
        <f>'[1]Appendix 3'!M76+'[2]Appendix 3'!M76+'[3]Appendix 3'!M76</f>
        <v>0</v>
      </c>
      <c r="I36" s="36">
        <f>'[1]Appendix 3'!O76+'[2]Appendix 3'!O76+'[3]Appendix 3'!O76</f>
        <v>0</v>
      </c>
      <c r="J36" s="36">
        <f>'[3]Appendix 3'!Q76</f>
        <v>0</v>
      </c>
      <c r="K36" s="28">
        <f t="shared" si="3"/>
        <v>0</v>
      </c>
      <c r="L36" s="28">
        <f t="shared" si="1"/>
        <v>0</v>
      </c>
      <c r="M36" s="28">
        <f t="shared" si="2"/>
        <v>0</v>
      </c>
      <c r="N36" s="57">
        <v>98.171488470267818</v>
      </c>
    </row>
    <row r="37" spans="1:15" ht="15.5" x14ac:dyDescent="0.35">
      <c r="B37" s="27">
        <f t="shared" si="4"/>
        <v>31</v>
      </c>
      <c r="C37" s="100" t="s">
        <v>15</v>
      </c>
      <c r="D37" s="98">
        <f>'[1]Appendix 3'!E77</f>
        <v>309935.66700000002</v>
      </c>
      <c r="E37" s="36">
        <f>'[1]Appendix 3'!G77+'[2]Appendix 3'!G77+'[3]Appendix 3'!G77</f>
        <v>72054.728999999992</v>
      </c>
      <c r="F37" s="36">
        <f>'[1]Appendix 3'!I77+'[2]Appendix 3'!I77+'[3]Appendix 3'!I77</f>
        <v>0</v>
      </c>
      <c r="G37" s="36">
        <f>'[1]Appendix 3'!K77+'[2]Appendix 3'!K77+'[3]Appendix 3'!K77</f>
        <v>101451.79399999999</v>
      </c>
      <c r="H37" s="36">
        <f>'[1]Appendix 3'!M77+'[2]Appendix 3'!M77+'[3]Appendix 3'!M77</f>
        <v>0</v>
      </c>
      <c r="I37" s="36">
        <f>'[1]Appendix 3'!O77+'[2]Appendix 3'!O77+'[3]Appendix 3'!O77</f>
        <v>0</v>
      </c>
      <c r="J37" s="36">
        <f>'[3]Appendix 3'!Q77</f>
        <v>280538.60200000001</v>
      </c>
      <c r="K37" s="28">
        <f t="shared" si="3"/>
        <v>0</v>
      </c>
      <c r="L37" s="28">
        <f t="shared" si="1"/>
        <v>0</v>
      </c>
      <c r="M37" s="28">
        <f t="shared" si="2"/>
        <v>26.558728979144281</v>
      </c>
      <c r="N37" s="57">
        <v>12.557417500581289</v>
      </c>
    </row>
    <row r="38" spans="1:15" ht="15.5" x14ac:dyDescent="0.35">
      <c r="B38" s="27">
        <f t="shared" si="4"/>
        <v>32</v>
      </c>
      <c r="C38" s="100" t="s">
        <v>62</v>
      </c>
      <c r="D38" s="98">
        <f>'[1]Appendix 3'!E78</f>
        <v>277513.46500000003</v>
      </c>
      <c r="E38" s="36">
        <f>'[1]Appendix 3'!G78+'[2]Appendix 3'!G78+'[3]Appendix 3'!G78</f>
        <v>82318.731</v>
      </c>
      <c r="F38" s="36">
        <f>'[1]Appendix 3'!I78+'[2]Appendix 3'!I78+'[3]Appendix 3'!I78</f>
        <v>57523.031999999999</v>
      </c>
      <c r="G38" s="36">
        <f>'[1]Appendix 3'!K78+'[2]Appendix 3'!K78+'[3]Appendix 3'!K78</f>
        <v>59672.389000000003</v>
      </c>
      <c r="H38" s="36">
        <f>'[1]Appendix 3'!M78+'[2]Appendix 3'!M78+'[3]Appendix 3'!M78</f>
        <v>0</v>
      </c>
      <c r="I38" s="36">
        <f>'[1]Appendix 3'!O78+'[2]Appendix 3'!O78+'[3]Appendix 3'!O78</f>
        <v>25503.472000000002</v>
      </c>
      <c r="J38" s="36">
        <f>'[3]Appendix 3'!Q78</f>
        <v>332179.36700000003</v>
      </c>
      <c r="K38" s="28">
        <f t="shared" si="3"/>
        <v>0</v>
      </c>
      <c r="L38" s="28">
        <f t="shared" si="1"/>
        <v>6.1107350019825324</v>
      </c>
      <c r="M38" s="28">
        <f t="shared" si="2"/>
        <v>14.297745660442523</v>
      </c>
      <c r="N38" s="57">
        <v>19.931494757541291</v>
      </c>
    </row>
    <row r="39" spans="1:15" ht="15.5" x14ac:dyDescent="0.35">
      <c r="B39" s="27">
        <f t="shared" si="4"/>
        <v>33</v>
      </c>
      <c r="C39" s="100" t="s">
        <v>44</v>
      </c>
      <c r="D39" s="98">
        <f>'[1]Appendix 3'!E79</f>
        <v>481995.84499999997</v>
      </c>
      <c r="E39" s="36">
        <f>'[1]Appendix 3'!G79+'[2]Appendix 3'!G79+'[3]Appendix 3'!G79</f>
        <v>116931.245</v>
      </c>
      <c r="F39" s="36">
        <f>'[1]Appendix 3'!I79+'[2]Appendix 3'!I79+'[3]Appendix 3'!I79</f>
        <v>53038.057000000001</v>
      </c>
      <c r="G39" s="36">
        <f>'[1]Appendix 3'!K79+'[2]Appendix 3'!K79+'[3]Appendix 3'!K79</f>
        <v>210515.97100000002</v>
      </c>
      <c r="H39" s="36">
        <f>'[1]Appendix 3'!M79+'[2]Appendix 3'!M79+'[3]Appendix 3'!M79</f>
        <v>19219.092000000001</v>
      </c>
      <c r="I39" s="36">
        <f>'[1]Appendix 3'!O79+'[2]Appendix 3'!O79+'[3]Appendix 3'!O79</f>
        <v>0</v>
      </c>
      <c r="J39" s="36">
        <f>'[3]Appendix 3'!Q79</f>
        <v>422230.08399999997</v>
      </c>
      <c r="K39" s="28">
        <f t="shared" si="3"/>
        <v>2.9478710769181653</v>
      </c>
      <c r="L39" s="28">
        <f t="shared" si="1"/>
        <v>0</v>
      </c>
      <c r="M39" s="28">
        <f t="shared" si="2"/>
        <v>32.28945166297364</v>
      </c>
      <c r="N39" s="57">
        <v>27.904657511683268</v>
      </c>
    </row>
    <row r="40" spans="1:15" ht="15.5" x14ac:dyDescent="0.35">
      <c r="B40" s="27">
        <f t="shared" si="4"/>
        <v>34</v>
      </c>
      <c r="C40" s="101" t="s">
        <v>16</v>
      </c>
      <c r="D40" s="98">
        <f>'[1]Appendix 3'!E80</f>
        <v>1065389.0390000001</v>
      </c>
      <c r="E40" s="36">
        <f>'[1]Appendix 3'!G80+'[2]Appendix 3'!G80+'[3]Appendix 3'!G80</f>
        <v>36383.732000000004</v>
      </c>
      <c r="F40" s="36">
        <f>'[1]Appendix 3'!I80+'[2]Appendix 3'!I80+'[3]Appendix 3'!I80</f>
        <v>52368.136000000006</v>
      </c>
      <c r="G40" s="36">
        <f>'[1]Appendix 3'!K80+'[2]Appendix 3'!K80+'[3]Appendix 3'!K80</f>
        <v>64230.202000000005</v>
      </c>
      <c r="H40" s="36">
        <f>'[1]Appendix 3'!M80+'[2]Appendix 3'!M80+'[3]Appendix 3'!M80</f>
        <v>3065.009</v>
      </c>
      <c r="I40" s="36">
        <f>'[1]Appendix 3'!O80+'[2]Appendix 3'!O80+'[3]Appendix 3'!O80</f>
        <v>841.47199999999998</v>
      </c>
      <c r="J40" s="36">
        <f>'[3]Appendix 3'!Q80</f>
        <v>1086004.2239999999</v>
      </c>
      <c r="K40" s="28">
        <f t="shared" si="3"/>
        <v>0.26556627370283481</v>
      </c>
      <c r="L40" s="28">
        <f t="shared" si="1"/>
        <v>7.2908948543143531E-2</v>
      </c>
      <c r="M40" s="28">
        <f t="shared" si="2"/>
        <v>5.5651958621721409</v>
      </c>
      <c r="N40" s="57">
        <v>10.317192634496958</v>
      </c>
    </row>
    <row r="41" spans="1:15" ht="15.5" x14ac:dyDescent="0.35">
      <c r="B41" s="27">
        <f t="shared" si="4"/>
        <v>35</v>
      </c>
      <c r="C41" s="101" t="s">
        <v>63</v>
      </c>
      <c r="D41" s="98">
        <f>'[1]Appendix 3'!E81</f>
        <v>863307.25399999996</v>
      </c>
      <c r="E41" s="36">
        <f>'[1]Appendix 3'!G81+'[2]Appendix 3'!G81+'[3]Appendix 3'!G81</f>
        <v>208030.63800000001</v>
      </c>
      <c r="F41" s="36">
        <f>'[1]Appendix 3'!I81+'[2]Appendix 3'!I81+'[3]Appendix 3'!I81</f>
        <v>-4402.7489999999998</v>
      </c>
      <c r="G41" s="36">
        <f>'[1]Appendix 3'!K81+'[2]Appendix 3'!K81+'[3]Appendix 3'!K81</f>
        <v>155395.995</v>
      </c>
      <c r="H41" s="36">
        <f>'[1]Appendix 3'!M81+'[2]Appendix 3'!M81+'[3]Appendix 3'!M81</f>
        <v>0</v>
      </c>
      <c r="I41" s="36">
        <f>'[1]Appendix 3'!O81+'[2]Appendix 3'!O81+'[3]Appendix 3'!O81</f>
        <v>26752.605</v>
      </c>
      <c r="J41" s="36">
        <f>'[3]Appendix 3'!Q81</f>
        <v>884786.54299999995</v>
      </c>
      <c r="K41" s="28">
        <f t="shared" si="3"/>
        <v>0</v>
      </c>
      <c r="L41" s="28">
        <f t="shared" si="1"/>
        <v>2.5074256083436555</v>
      </c>
      <c r="M41" s="28">
        <f t="shared" si="2"/>
        <v>14.564708644150453</v>
      </c>
      <c r="N41" s="57">
        <v>0</v>
      </c>
    </row>
    <row r="42" spans="1:15" s="34" customFormat="1" ht="15.5" x14ac:dyDescent="0.35">
      <c r="A42" s="24"/>
      <c r="B42" s="27">
        <f t="shared" si="4"/>
        <v>36</v>
      </c>
      <c r="C42" s="101" t="s">
        <v>114</v>
      </c>
      <c r="D42" s="98">
        <f>'[1]Appendix 3'!E82</f>
        <v>0</v>
      </c>
      <c r="E42" s="36">
        <v>0</v>
      </c>
      <c r="F42" s="36">
        <v>0</v>
      </c>
      <c r="G42" s="36">
        <v>0</v>
      </c>
      <c r="H42" s="36">
        <v>0</v>
      </c>
      <c r="I42" s="36">
        <v>0</v>
      </c>
      <c r="J42" s="36">
        <v>0</v>
      </c>
      <c r="K42" s="28">
        <f t="shared" si="3"/>
        <v>0</v>
      </c>
      <c r="L42" s="28">
        <f t="shared" si="1"/>
        <v>0</v>
      </c>
      <c r="M42" s="28">
        <f t="shared" si="2"/>
        <v>0</v>
      </c>
      <c r="N42" s="57">
        <v>0</v>
      </c>
    </row>
    <row r="43" spans="1:15" ht="16" thickBot="1" x14ac:dyDescent="0.4">
      <c r="B43" s="29"/>
      <c r="C43" s="45" t="s">
        <v>12</v>
      </c>
      <c r="D43" s="39">
        <f t="shared" ref="D43:J43" si="5">SUM(D7:D42)</f>
        <v>38301208.686999999</v>
      </c>
      <c r="E43" s="21">
        <f t="shared" si="5"/>
        <v>13865758.605999999</v>
      </c>
      <c r="F43" s="21">
        <f t="shared" si="5"/>
        <v>4006309.6050000004</v>
      </c>
      <c r="G43" s="21">
        <f t="shared" si="5"/>
        <v>17001864.417999998</v>
      </c>
      <c r="H43" s="21">
        <f t="shared" si="5"/>
        <v>226526.04500000001</v>
      </c>
      <c r="I43" s="21">
        <f t="shared" si="5"/>
        <v>1348160.5970000001</v>
      </c>
      <c r="J43" s="21">
        <f t="shared" si="5"/>
        <v>37596764.735999994</v>
      </c>
      <c r="K43" s="55">
        <f>IFERROR((H43/SUM($G43:$J43))*100,0)</f>
        <v>0.40326272677699143</v>
      </c>
      <c r="L43" s="22">
        <f>IFERROR((I43/SUM($G43:$J43))*100,0)</f>
        <v>2.4000018120632296</v>
      </c>
      <c r="M43" s="22">
        <f>IFERROR((G43/SUM($G43:$J43))*100,0)</f>
        <v>30.266798705179287</v>
      </c>
      <c r="N43" s="30">
        <v>31.221409965572235</v>
      </c>
    </row>
    <row r="44" spans="1:15" x14ac:dyDescent="0.35">
      <c r="B44" s="166" t="s">
        <v>110</v>
      </c>
      <c r="C44" s="166"/>
      <c r="D44" s="166"/>
      <c r="E44" s="166"/>
      <c r="F44" s="166"/>
      <c r="G44" s="166"/>
      <c r="H44" s="166"/>
      <c r="I44" s="166"/>
      <c r="J44" s="166"/>
      <c r="K44" s="151" t="s">
        <v>127</v>
      </c>
      <c r="L44" s="151"/>
      <c r="M44" s="151"/>
      <c r="N44" s="151"/>
      <c r="O44" s="54"/>
    </row>
    <row r="45" spans="1:15" hidden="1" x14ac:dyDescent="0.35">
      <c r="D45" s="26"/>
      <c r="E45" s="26"/>
      <c r="F45" s="26"/>
      <c r="G45" s="26"/>
      <c r="H45" s="26"/>
      <c r="I45" s="26"/>
      <c r="J45" s="26"/>
    </row>
    <row r="46" spans="1:15" hidden="1" x14ac:dyDescent="0.35">
      <c r="D46" s="24">
        <f>'[4]Appendix 3'!$D$85</f>
        <v>2468</v>
      </c>
      <c r="E46" s="24">
        <f>+'[5]Appendix 3'!$F$85+'[6]Appendix 3'!$F$85+'[4]Appendix 3'!$F$85</f>
        <v>929527</v>
      </c>
      <c r="F46" s="24">
        <f>+'[5]Appendix 3'!H85+'[6]Appendix 3'!H85+'[4]Appendix 3'!H85</f>
        <v>22020</v>
      </c>
      <c r="G46" s="24">
        <f>+'[5]Appendix 3'!J85+'[6]Appendix 3'!J85+'[4]Appendix 3'!J85</f>
        <v>869143</v>
      </c>
      <c r="H46" s="24">
        <f>+'[5]Appendix 3'!L85+'[6]Appendix 3'!L85+'[4]Appendix 3'!L85</f>
        <v>6594</v>
      </c>
      <c r="I46" s="24">
        <f>+'[5]Appendix 3'!N85+'[6]Appendix 3'!N85+'[4]Appendix 3'!N85</f>
        <v>9537</v>
      </c>
      <c r="J46" s="24">
        <f>'[5]Appendix 3'!$P$85</f>
        <v>622541</v>
      </c>
    </row>
    <row r="47" spans="1:15" hidden="1" x14ac:dyDescent="0.35">
      <c r="D47" s="26"/>
    </row>
    <row r="48" spans="1:15" hidden="1" x14ac:dyDescent="0.35">
      <c r="D48" s="26">
        <f>D43-D46</f>
        <v>38298740.686999999</v>
      </c>
      <c r="E48" s="26">
        <f t="shared" ref="E48:J48" si="6">E43-E46</f>
        <v>12936231.605999999</v>
      </c>
      <c r="F48" s="26">
        <f t="shared" si="6"/>
        <v>3984289.6050000004</v>
      </c>
      <c r="G48" s="26">
        <f t="shared" si="6"/>
        <v>16132721.417999998</v>
      </c>
      <c r="H48" s="26">
        <f t="shared" si="6"/>
        <v>219932.04500000001</v>
      </c>
      <c r="I48" s="26">
        <f t="shared" si="6"/>
        <v>1338623.5970000001</v>
      </c>
      <c r="J48" s="26">
        <f t="shared" si="6"/>
        <v>36974223.735999994</v>
      </c>
    </row>
    <row r="49" spans="3:14" hidden="1" x14ac:dyDescent="0.35">
      <c r="I49" s="129">
        <f>G43/J49</f>
        <v>0.30266798705179287</v>
      </c>
      <c r="J49" s="26">
        <f>G43+H43+I43+J43</f>
        <v>56173315.795999989</v>
      </c>
      <c r="N49" s="25"/>
    </row>
    <row r="50" spans="3:14" hidden="1" x14ac:dyDescent="0.35">
      <c r="C50" s="133" t="s">
        <v>126</v>
      </c>
      <c r="D50" s="134">
        <v>31998554.034000006</v>
      </c>
      <c r="E50" s="134">
        <v>13824391.589000002</v>
      </c>
      <c r="F50" s="134">
        <v>6351038.8040000005</v>
      </c>
      <c r="G50" s="134">
        <v>16314992.745999999</v>
      </c>
      <c r="H50" s="134">
        <v>211702.98500000002</v>
      </c>
      <c r="I50" s="134">
        <v>730372.51599999995</v>
      </c>
      <c r="J50" s="134">
        <v>34998716.369999997</v>
      </c>
      <c r="K50" s="139">
        <f>IFERROR((H50/SUM($G50:$J50))*100,0)</f>
        <v>0.40512832512542196</v>
      </c>
      <c r="L50" s="140">
        <f>IFERROR((I50/SUM($G50:$J50))*100,0)</f>
        <v>1.3976873973917772</v>
      </c>
      <c r="M50" s="140">
        <f>IFERROR((G50/SUM($G50:$J50))*100,0)</f>
        <v>31.221409965572235</v>
      </c>
      <c r="N50" s="136"/>
    </row>
    <row r="51" spans="3:14" hidden="1" x14ac:dyDescent="0.35">
      <c r="D51" s="130"/>
      <c r="J51" s="26">
        <f>G50+H50+I50+J50</f>
        <v>52255784.616999999</v>
      </c>
    </row>
    <row r="52" spans="3:14" hidden="1" x14ac:dyDescent="0.35">
      <c r="D52" s="141">
        <f>D43/D50-1</f>
        <v>0.19696685813687442</v>
      </c>
      <c r="E52" s="141">
        <f t="shared" ref="E52:J52" si="7">E43/E50-1</f>
        <v>2.9923209809039619E-3</v>
      </c>
      <c r="F52" s="141">
        <f t="shared" si="7"/>
        <v>-0.36918829680638177</v>
      </c>
      <c r="G52" s="141">
        <f t="shared" si="7"/>
        <v>4.2100642194180526E-2</v>
      </c>
      <c r="H52" s="141">
        <f t="shared" si="7"/>
        <v>7.0018190815779091E-2</v>
      </c>
      <c r="I52" s="141">
        <f t="shared" si="7"/>
        <v>0.84585340694829791</v>
      </c>
      <c r="J52" s="141">
        <f t="shared" si="7"/>
        <v>7.4232675808275639E-2</v>
      </c>
    </row>
    <row r="53" spans="3:14" hidden="1" x14ac:dyDescent="0.35">
      <c r="J53" s="129">
        <f>G50/J51</f>
        <v>0.31221409965572233</v>
      </c>
    </row>
    <row r="54" spans="3:14" x14ac:dyDescent="0.35">
      <c r="J54" s="129"/>
    </row>
    <row r="55" spans="3:14" x14ac:dyDescent="0.35">
      <c r="J55" s="129"/>
    </row>
    <row r="56" spans="3:14" x14ac:dyDescent="0.35">
      <c r="E56" s="200"/>
    </row>
    <row r="57" spans="3:14" x14ac:dyDescent="0.35">
      <c r="E57" s="200"/>
      <c r="L57" s="24" t="s">
        <v>84</v>
      </c>
    </row>
    <row r="58" spans="3:14" x14ac:dyDescent="0.35">
      <c r="E58" s="200"/>
    </row>
  </sheetData>
  <sheetProtection algorithmName="SHA-512" hashValue="iszUTfUUc7sw66w1gD+fQ4DFlpKICMwcDl1mKczlCVMFlW7J6nedFU+GXOu4N+3viBx3MKALkqLMzGxX5JUwsg==" saltValue="p4EergWNOb+25lJvqhkf4Q==" spinCount="100000" sheet="1" objects="1" scenarios="1"/>
  <mergeCells count="15">
    <mergeCell ref="B44:J44"/>
    <mergeCell ref="K44:N44"/>
    <mergeCell ref="K4:K5"/>
    <mergeCell ref="L4:L5"/>
    <mergeCell ref="M4:N4"/>
    <mergeCell ref="B3:N3"/>
    <mergeCell ref="B4:B6"/>
    <mergeCell ref="C4:C6"/>
    <mergeCell ref="D4:D5"/>
    <mergeCell ref="E4:E5"/>
    <mergeCell ref="F4:F5"/>
    <mergeCell ref="G4:G5"/>
    <mergeCell ref="H4:H5"/>
    <mergeCell ref="I4:I5"/>
    <mergeCell ref="J4:J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42"/>
  <sheetViews>
    <sheetView showGridLines="0" tabSelected="1" zoomScale="59" zoomScaleNormal="59" zoomScaleSheetLayoutView="100" workbookViewId="0">
      <selection activeCell="G16" sqref="G16"/>
    </sheetView>
  </sheetViews>
  <sheetFormatPr defaultColWidth="9.1796875" defaultRowHeight="14.5" x14ac:dyDescent="0.35"/>
  <cols>
    <col min="1" max="1" width="17.1796875" style="24" customWidth="1"/>
    <col min="2" max="2" width="6.26953125" style="24" bestFit="1" customWidth="1"/>
    <col min="3" max="3" width="49.81640625" style="24" bestFit="1" customWidth="1"/>
    <col min="4" max="4" width="23.81640625" style="24" customWidth="1"/>
    <col min="5" max="5" width="22.453125" style="24" bestFit="1" customWidth="1"/>
    <col min="6" max="6" width="14.54296875" style="24" bestFit="1" customWidth="1"/>
    <col min="7" max="7" width="16" style="24" bestFit="1" customWidth="1"/>
    <col min="8" max="9" width="19.54296875" style="24" customWidth="1"/>
    <col min="10" max="10" width="19.1796875" style="24" bestFit="1" customWidth="1"/>
    <col min="11" max="11" width="20.1796875" style="24" bestFit="1" customWidth="1"/>
    <col min="12" max="12" width="20.1796875" style="24" customWidth="1"/>
    <col min="13" max="13" width="21.1796875" style="24" customWidth="1"/>
    <col min="14" max="14" width="18" style="24" customWidth="1"/>
    <col min="15" max="15" width="12.1796875" style="24" bestFit="1" customWidth="1"/>
    <col min="16" max="16" width="12.453125" style="24" customWidth="1"/>
    <col min="17" max="17" width="11.54296875" style="24" bestFit="1" customWidth="1"/>
    <col min="18" max="18" width="15.1796875" style="24" customWidth="1"/>
    <col min="19" max="19" width="19.81640625" style="24" customWidth="1"/>
    <col min="20" max="20" width="20.81640625" style="24" customWidth="1"/>
    <col min="21" max="16384" width="9.1796875" style="24"/>
  </cols>
  <sheetData>
    <row r="1" spans="1:14" ht="30.75" customHeight="1" x14ac:dyDescent="0.35">
      <c r="L1" s="24" t="s">
        <v>84</v>
      </c>
    </row>
    <row r="2" spans="1:14" ht="15" thickBot="1" x14ac:dyDescent="0.4"/>
    <row r="3" spans="1:14" ht="27" customHeight="1" thickBot="1" x14ac:dyDescent="0.4">
      <c r="B3" s="168" t="s">
        <v>131</v>
      </c>
      <c r="C3" s="169"/>
      <c r="D3" s="169"/>
      <c r="E3" s="169"/>
      <c r="F3" s="169"/>
      <c r="G3" s="169"/>
      <c r="H3" s="169"/>
      <c r="I3" s="169"/>
      <c r="J3" s="169"/>
      <c r="K3" s="169"/>
      <c r="L3" s="169"/>
      <c r="M3" s="169"/>
      <c r="N3" s="170"/>
    </row>
    <row r="4" spans="1:14" ht="66" customHeight="1" x14ac:dyDescent="0.35">
      <c r="B4" s="171" t="s">
        <v>7</v>
      </c>
      <c r="C4" s="159" t="s">
        <v>8</v>
      </c>
      <c r="D4" s="159" t="s">
        <v>9</v>
      </c>
      <c r="E4" s="159" t="s">
        <v>83</v>
      </c>
      <c r="F4" s="159" t="s">
        <v>82</v>
      </c>
      <c r="G4" s="159" t="s">
        <v>10</v>
      </c>
      <c r="H4" s="159" t="s">
        <v>79</v>
      </c>
      <c r="I4" s="159" t="s">
        <v>34</v>
      </c>
      <c r="J4" s="159" t="s">
        <v>11</v>
      </c>
      <c r="K4" s="164" t="s">
        <v>80</v>
      </c>
      <c r="L4" s="159" t="s">
        <v>67</v>
      </c>
      <c r="M4" s="167" t="s">
        <v>71</v>
      </c>
      <c r="N4" s="153"/>
    </row>
    <row r="5" spans="1:14" ht="31" x14ac:dyDescent="0.35">
      <c r="B5" s="172"/>
      <c r="C5" s="160"/>
      <c r="D5" s="160"/>
      <c r="E5" s="160"/>
      <c r="F5" s="160"/>
      <c r="G5" s="160"/>
      <c r="H5" s="160"/>
      <c r="I5" s="160"/>
      <c r="J5" s="160"/>
      <c r="K5" s="165"/>
      <c r="L5" s="160"/>
      <c r="M5" s="44" t="s">
        <v>122</v>
      </c>
      <c r="N5" s="23" t="s">
        <v>121</v>
      </c>
    </row>
    <row r="6" spans="1:14" ht="26.25" customHeight="1" thickBot="1" x14ac:dyDescent="0.4">
      <c r="B6" s="173"/>
      <c r="C6" s="161"/>
      <c r="D6" s="43">
        <v>-1</v>
      </c>
      <c r="E6" s="43">
        <v>-2</v>
      </c>
      <c r="F6" s="43">
        <v>-3</v>
      </c>
      <c r="G6" s="43">
        <v>-4</v>
      </c>
      <c r="H6" s="43">
        <v>-5</v>
      </c>
      <c r="I6" s="43">
        <v>-6</v>
      </c>
      <c r="J6" s="43">
        <v>-7</v>
      </c>
      <c r="K6" s="43">
        <v>-8</v>
      </c>
      <c r="L6" s="43">
        <v>-9</v>
      </c>
      <c r="M6" s="43">
        <v>-10</v>
      </c>
      <c r="N6" s="47">
        <v>-11</v>
      </c>
    </row>
    <row r="7" spans="1:14" ht="15.5" x14ac:dyDescent="0.35">
      <c r="A7" s="26"/>
      <c r="B7" s="37">
        <v>1</v>
      </c>
      <c r="C7" s="102" t="s">
        <v>77</v>
      </c>
      <c r="D7" s="36">
        <f>'[1]Appendix 8'!D35</f>
        <v>610</v>
      </c>
      <c r="E7" s="36">
        <f>'[1]Appendix 8'!F35+'[2]Appendix 8'!F35+'[3]Appendix 8'!F35</f>
        <v>1967</v>
      </c>
      <c r="F7" s="36">
        <f>'[1]Appendix 8'!H35+'[2]Appendix 8'!H35+'[3]Appendix 8'!H35</f>
        <v>-2</v>
      </c>
      <c r="G7" s="36">
        <f>'[1]Appendix 8'!J35+'[2]Appendix 8'!J35+'[3]Appendix 8'!J35</f>
        <v>1887</v>
      </c>
      <c r="H7" s="36">
        <f>'[1]Appendix 8'!L35+'[2]Appendix 8'!L35+'[3]Appendix 8'!L35</f>
        <v>29</v>
      </c>
      <c r="I7" s="36">
        <f>'[1]Appendix 8'!N35+'[2]Appendix 8'!N35+'[3]Appendix 8'!N35</f>
        <v>0</v>
      </c>
      <c r="J7" s="36">
        <f>'[3]Appendix 8'!P35</f>
        <v>661</v>
      </c>
      <c r="K7" s="40">
        <f>IFERROR((H7/SUM($G7:$J7))*100,0)</f>
        <v>1.1253395421032208</v>
      </c>
      <c r="L7" s="40">
        <f>IFERROR((I7/SUM($G7:$J7))*100,0)</f>
        <v>0</v>
      </c>
      <c r="M7" s="106">
        <f>IFERROR((G7/SUM($G7:$J7))*100,0)</f>
        <v>73.224679860302672</v>
      </c>
      <c r="N7" s="48">
        <v>76.885083964438593</v>
      </c>
    </row>
    <row r="8" spans="1:14" ht="15.5" x14ac:dyDescent="0.35">
      <c r="A8" s="26"/>
      <c r="B8" s="49">
        <f>1+B7</f>
        <v>2</v>
      </c>
      <c r="C8" s="102" t="s">
        <v>75</v>
      </c>
      <c r="D8" s="36">
        <f>'[1]Appendix 8'!D36</f>
        <v>729</v>
      </c>
      <c r="E8" s="36">
        <f>'[1]Appendix 8'!F36+'[2]Appendix 8'!F36+'[3]Appendix 8'!F36</f>
        <v>1305</v>
      </c>
      <c r="F8" s="36">
        <f>'[1]Appendix 8'!H36+'[2]Appendix 8'!H36+'[3]Appendix 8'!H36</f>
        <v>0</v>
      </c>
      <c r="G8" s="36">
        <f>'[1]Appendix 8'!J36+'[2]Appendix 8'!J36+'[3]Appendix 8'!J36</f>
        <v>1223</v>
      </c>
      <c r="H8" s="36">
        <f>'[1]Appendix 8'!L36+'[2]Appendix 8'!L36+'[3]Appendix 8'!L36</f>
        <v>0</v>
      </c>
      <c r="I8" s="36">
        <f>'[1]Appendix 8'!N36+'[2]Appendix 8'!N36+'[3]Appendix 8'!N36</f>
        <v>42</v>
      </c>
      <c r="J8" s="36">
        <f>'[3]Appendix 8'!P36</f>
        <v>769</v>
      </c>
      <c r="K8" s="40">
        <f>IFERROR((H8/SUM($G8:$J8))*100,0)</f>
        <v>0</v>
      </c>
      <c r="L8" s="40">
        <f t="shared" ref="L8" si="0">IFERROR((I8/SUM($G8:$J8))*100,0)</f>
        <v>2.0648967551622417</v>
      </c>
      <c r="M8" s="40">
        <f>IFERROR((G8/SUM($G8:$J8))*100,0)</f>
        <v>60.127826941986228</v>
      </c>
      <c r="N8" s="48">
        <v>65.637583892617442</v>
      </c>
    </row>
    <row r="9" spans="1:14" ht="15.5" x14ac:dyDescent="0.35">
      <c r="A9" s="26"/>
      <c r="B9" s="49">
        <f t="shared" ref="B9:B31" si="1">1+B8</f>
        <v>3</v>
      </c>
      <c r="C9" s="103" t="s">
        <v>76</v>
      </c>
      <c r="D9" s="36">
        <f>'[1]Appendix 8'!D37</f>
        <v>3776</v>
      </c>
      <c r="E9" s="36">
        <f>'[1]Appendix 8'!F37+'[2]Appendix 8'!F37+'[3]Appendix 8'!F37</f>
        <v>27695</v>
      </c>
      <c r="F9" s="36">
        <f>'[1]Appendix 8'!H37+'[2]Appendix 8'!H37+'[3]Appendix 8'!H37</f>
        <v>0</v>
      </c>
      <c r="G9" s="36">
        <f>'[1]Appendix 8'!J37+'[2]Appendix 8'!J37+'[3]Appendix 8'!J37</f>
        <v>27158</v>
      </c>
      <c r="H9" s="36">
        <f>'[1]Appendix 8'!L37+'[2]Appendix 8'!L37+'[3]Appendix 8'!L37</f>
        <v>2</v>
      </c>
      <c r="I9" s="36">
        <f>'[1]Appendix 8'!N37+'[2]Appendix 8'!N37+'[3]Appendix 8'!N37</f>
        <v>0</v>
      </c>
      <c r="J9" s="36">
        <f>'[3]Appendix 8'!P37</f>
        <v>4311</v>
      </c>
      <c r="K9" s="40">
        <f t="shared" ref="K9:K31" si="2">IFERROR((H9/SUM($G9:$J9))*100,0)</f>
        <v>6.3550570366369043E-3</v>
      </c>
      <c r="L9" s="40">
        <f t="shared" ref="L9:L31" si="3">IFERROR((I9/SUM($G9:$J9))*100,0)</f>
        <v>0</v>
      </c>
      <c r="M9" s="40">
        <f t="shared" ref="M9:M31" si="4">IFERROR((G9/SUM($G9:$J9))*100,0)</f>
        <v>86.295319500492525</v>
      </c>
      <c r="N9" s="48">
        <v>87.539187539187537</v>
      </c>
    </row>
    <row r="10" spans="1:14" ht="15.5" x14ac:dyDescent="0.35">
      <c r="A10" s="26"/>
      <c r="B10" s="49">
        <f t="shared" si="1"/>
        <v>4</v>
      </c>
      <c r="C10" s="103" t="s">
        <v>17</v>
      </c>
      <c r="D10" s="36">
        <f>'[1]Appendix 8'!D38</f>
        <v>21</v>
      </c>
      <c r="E10" s="36">
        <f>'[1]Appendix 8'!F38+'[2]Appendix 8'!F38+'[3]Appendix 8'!F38</f>
        <v>1276</v>
      </c>
      <c r="F10" s="36">
        <f>'[1]Appendix 8'!H38+'[2]Appendix 8'!H38+'[3]Appendix 8'!H38</f>
        <v>0</v>
      </c>
      <c r="G10" s="36">
        <f>'[1]Appendix 8'!J38+'[2]Appendix 8'!J38+'[3]Appendix 8'!J38</f>
        <v>1283</v>
      </c>
      <c r="H10" s="36">
        <f>'[1]Appendix 8'!L38+'[2]Appendix 8'!L38+'[3]Appendix 8'!L38</f>
        <v>2</v>
      </c>
      <c r="I10" s="36">
        <f>'[1]Appendix 8'!N38+'[2]Appendix 8'!N38+'[3]Appendix 8'!N38</f>
        <v>0</v>
      </c>
      <c r="J10" s="36">
        <f>'[3]Appendix 8'!P38</f>
        <v>12</v>
      </c>
      <c r="K10" s="40">
        <f t="shared" si="2"/>
        <v>0.15420200462606012</v>
      </c>
      <c r="L10" s="40">
        <f t="shared" si="3"/>
        <v>0</v>
      </c>
      <c r="M10" s="40">
        <f t="shared" si="4"/>
        <v>98.920585967617583</v>
      </c>
      <c r="N10" s="48">
        <v>98.230834035383324</v>
      </c>
    </row>
    <row r="11" spans="1:14" ht="15.5" x14ac:dyDescent="0.35">
      <c r="A11" s="26"/>
      <c r="B11" s="49">
        <f t="shared" si="1"/>
        <v>5</v>
      </c>
      <c r="C11" s="103" t="s">
        <v>18</v>
      </c>
      <c r="D11" s="36">
        <f>'[1]Appendix 8'!D39</f>
        <v>3148</v>
      </c>
      <c r="E11" s="36">
        <f>'[1]Appendix 8'!F39+'[2]Appendix 8'!F39+'[3]Appendix 8'!F39</f>
        <v>1788</v>
      </c>
      <c r="F11" s="36">
        <f>'[1]Appendix 8'!H39+'[2]Appendix 8'!H39+'[3]Appendix 8'!H39</f>
        <v>2624</v>
      </c>
      <c r="G11" s="36">
        <f>'[1]Appendix 8'!J39+'[2]Appendix 8'!J39+'[3]Appendix 8'!J39</f>
        <v>2713</v>
      </c>
      <c r="H11" s="36">
        <f>'[1]Appendix 8'!L39+'[2]Appendix 8'!L39+'[3]Appendix 8'!L39</f>
        <v>11</v>
      </c>
      <c r="I11" s="36">
        <f>'[1]Appendix 8'!N39+'[2]Appendix 8'!N39+'[3]Appendix 8'!N39</f>
        <v>7</v>
      </c>
      <c r="J11" s="36">
        <f>'[3]Appendix 8'!P39</f>
        <v>2205</v>
      </c>
      <c r="K11" s="40">
        <f t="shared" si="2"/>
        <v>0.22285251215559157</v>
      </c>
      <c r="L11" s="40">
        <f t="shared" si="3"/>
        <v>0.14181523500810372</v>
      </c>
      <c r="M11" s="40">
        <f t="shared" si="4"/>
        <v>54.963533225283633</v>
      </c>
      <c r="N11" s="48">
        <v>34.015452077678013</v>
      </c>
    </row>
    <row r="12" spans="1:14" ht="15.5" x14ac:dyDescent="0.35">
      <c r="A12" s="26"/>
      <c r="B12" s="49">
        <f t="shared" si="1"/>
        <v>6</v>
      </c>
      <c r="C12" s="103" t="s">
        <v>19</v>
      </c>
      <c r="D12" s="36">
        <f>'[1]Appendix 8'!D40</f>
        <v>404</v>
      </c>
      <c r="E12" s="36">
        <f>'[1]Appendix 8'!F40+'[2]Appendix 8'!F40+'[3]Appendix 8'!F40</f>
        <v>190</v>
      </c>
      <c r="F12" s="36">
        <f>'[1]Appendix 8'!H40+'[2]Appendix 8'!H40+'[3]Appendix 8'!H40</f>
        <v>0</v>
      </c>
      <c r="G12" s="36">
        <f>'[1]Appendix 8'!J40+'[2]Appendix 8'!J40+'[3]Appendix 8'!J40</f>
        <v>140</v>
      </c>
      <c r="H12" s="36">
        <f>'[1]Appendix 8'!L40+'[2]Appendix 8'!L40+'[3]Appendix 8'!L40</f>
        <v>0</v>
      </c>
      <c r="I12" s="36">
        <f>'[1]Appendix 8'!N40+'[2]Appendix 8'!N40+'[3]Appendix 8'!N40</f>
        <v>0</v>
      </c>
      <c r="J12" s="36">
        <f>'[3]Appendix 8'!P40</f>
        <v>454</v>
      </c>
      <c r="K12" s="40">
        <f t="shared" si="2"/>
        <v>0</v>
      </c>
      <c r="L12" s="40">
        <f t="shared" si="3"/>
        <v>0</v>
      </c>
      <c r="M12" s="40">
        <f t="shared" si="4"/>
        <v>23.569023569023571</v>
      </c>
      <c r="N12" s="48">
        <v>0</v>
      </c>
    </row>
    <row r="13" spans="1:14" ht="15.5" x14ac:dyDescent="0.35">
      <c r="A13" s="26"/>
      <c r="B13" s="49">
        <f t="shared" si="1"/>
        <v>7</v>
      </c>
      <c r="C13" s="103" t="s">
        <v>116</v>
      </c>
      <c r="D13" s="36">
        <f>'[1]Appendix 8'!D41</f>
        <v>39</v>
      </c>
      <c r="E13" s="36">
        <f>'[1]Appendix 8'!F41+'[2]Appendix 8'!F41+'[3]Appendix 8'!F41</f>
        <v>84</v>
      </c>
      <c r="F13" s="36">
        <f>'[1]Appendix 8'!H41+'[2]Appendix 8'!H41+'[3]Appendix 8'!H41</f>
        <v>0</v>
      </c>
      <c r="G13" s="36">
        <f>'[1]Appendix 8'!J41+'[2]Appendix 8'!J41+'[3]Appendix 8'!J41</f>
        <v>91</v>
      </c>
      <c r="H13" s="36">
        <f>'[1]Appendix 8'!L41+'[2]Appendix 8'!L41+'[3]Appendix 8'!L41</f>
        <v>0</v>
      </c>
      <c r="I13" s="36">
        <f>'[1]Appendix 8'!N41+'[2]Appendix 8'!N41+'[3]Appendix 8'!N41</f>
        <v>0</v>
      </c>
      <c r="J13" s="36">
        <f>'[3]Appendix 8'!P41</f>
        <v>64</v>
      </c>
      <c r="K13" s="40">
        <f t="shared" si="2"/>
        <v>0</v>
      </c>
      <c r="L13" s="40">
        <f t="shared" si="3"/>
        <v>0</v>
      </c>
      <c r="M13" s="40">
        <f t="shared" si="4"/>
        <v>58.709677419354833</v>
      </c>
      <c r="N13" s="48">
        <v>66.379310344827587</v>
      </c>
    </row>
    <row r="14" spans="1:14" ht="15.5" x14ac:dyDescent="0.35">
      <c r="A14" s="26"/>
      <c r="B14" s="49">
        <f t="shared" si="1"/>
        <v>8</v>
      </c>
      <c r="C14" s="103" t="s">
        <v>20</v>
      </c>
      <c r="D14" s="36">
        <f>'[1]Appendix 8'!D42</f>
        <v>2</v>
      </c>
      <c r="E14" s="36">
        <f>'[1]Appendix 8'!F42+'[2]Appendix 8'!F42+'[3]Appendix 8'!F42</f>
        <v>1263</v>
      </c>
      <c r="F14" s="36">
        <f>'[1]Appendix 8'!H42+'[2]Appendix 8'!H42+'[3]Appendix 8'!H42</f>
        <v>0</v>
      </c>
      <c r="G14" s="36">
        <f>'[1]Appendix 8'!J42+'[2]Appendix 8'!J42+'[3]Appendix 8'!J42</f>
        <v>1263</v>
      </c>
      <c r="H14" s="36">
        <f>'[1]Appendix 8'!L42+'[2]Appendix 8'!L42+'[3]Appendix 8'!L42</f>
        <v>0</v>
      </c>
      <c r="I14" s="36">
        <f>'[1]Appendix 8'!N42+'[2]Appendix 8'!N42+'[3]Appendix 8'!N42</f>
        <v>0</v>
      </c>
      <c r="J14" s="36">
        <f>'[3]Appendix 8'!P42</f>
        <v>2</v>
      </c>
      <c r="K14" s="40">
        <f t="shared" si="2"/>
        <v>0</v>
      </c>
      <c r="L14" s="40">
        <f t="shared" si="3"/>
        <v>0</v>
      </c>
      <c r="M14" s="40">
        <f t="shared" si="4"/>
        <v>99.841897233201578</v>
      </c>
      <c r="N14" s="48">
        <v>99.844236760124616</v>
      </c>
    </row>
    <row r="15" spans="1:14" ht="15.5" x14ac:dyDescent="0.35">
      <c r="A15" s="26"/>
      <c r="B15" s="49">
        <f t="shared" si="1"/>
        <v>9</v>
      </c>
      <c r="C15" s="103" t="s">
        <v>39</v>
      </c>
      <c r="D15" s="36">
        <f>'[1]Appendix 8'!D43</f>
        <v>287</v>
      </c>
      <c r="E15" s="36">
        <f>'[1]Appendix 8'!F43+'[2]Appendix 8'!F43+'[3]Appendix 8'!F43</f>
        <v>521</v>
      </c>
      <c r="F15" s="36">
        <f>'[1]Appendix 8'!H43+'[2]Appendix 8'!H43+'[3]Appendix 8'!H43</f>
        <v>0</v>
      </c>
      <c r="G15" s="36">
        <f>'[1]Appendix 8'!J43+'[2]Appendix 8'!J43+'[3]Appendix 8'!J43</f>
        <v>315</v>
      </c>
      <c r="H15" s="36">
        <f>'[1]Appendix 8'!L43+'[2]Appendix 8'!L43+'[3]Appendix 8'!L43</f>
        <v>0</v>
      </c>
      <c r="I15" s="36">
        <f>'[1]Appendix 8'!N43+'[2]Appendix 8'!N43+'[3]Appendix 8'!N43</f>
        <v>0</v>
      </c>
      <c r="J15" s="36">
        <f>'[3]Appendix 8'!P43</f>
        <v>493</v>
      </c>
      <c r="K15" s="40">
        <f t="shared" si="2"/>
        <v>0</v>
      </c>
      <c r="L15" s="40">
        <f t="shared" si="3"/>
        <v>0</v>
      </c>
      <c r="M15" s="40">
        <f t="shared" si="4"/>
        <v>38.985148514851488</v>
      </c>
      <c r="N15" s="48">
        <v>11.963190184049081</v>
      </c>
    </row>
    <row r="16" spans="1:14" ht="15.5" x14ac:dyDescent="0.35">
      <c r="A16" s="26"/>
      <c r="B16" s="49">
        <f t="shared" si="1"/>
        <v>10</v>
      </c>
      <c r="C16" s="103" t="s">
        <v>22</v>
      </c>
      <c r="D16" s="36">
        <f>'[1]Appendix 8'!D44</f>
        <v>2506</v>
      </c>
      <c r="E16" s="36">
        <f>'[1]Appendix 8'!F44+'[2]Appendix 8'!F44+'[3]Appendix 8'!F44</f>
        <v>21044</v>
      </c>
      <c r="F16" s="36">
        <f>'[1]Appendix 8'!H44+'[2]Appendix 8'!H44+'[3]Appendix 8'!H44</f>
        <v>0</v>
      </c>
      <c r="G16" s="36">
        <f>'[1]Appendix 8'!J44+'[2]Appendix 8'!J44+'[3]Appendix 8'!J44</f>
        <v>20844</v>
      </c>
      <c r="H16" s="36">
        <f>'[1]Appendix 8'!L44+'[2]Appendix 8'!L44+'[3]Appendix 8'!L44</f>
        <v>0</v>
      </c>
      <c r="I16" s="36">
        <f>'[1]Appendix 8'!N44+'[2]Appendix 8'!N44+'[3]Appendix 8'!N44</f>
        <v>0</v>
      </c>
      <c r="J16" s="36">
        <f>'[3]Appendix 8'!P44</f>
        <v>2706</v>
      </c>
      <c r="K16" s="40">
        <f t="shared" si="2"/>
        <v>0</v>
      </c>
      <c r="L16" s="40">
        <f t="shared" si="3"/>
        <v>0</v>
      </c>
      <c r="M16" s="40">
        <f t="shared" si="4"/>
        <v>88.509554140127392</v>
      </c>
      <c r="N16" s="48">
        <v>89.349766255843605</v>
      </c>
    </row>
    <row r="17" spans="1:14" ht="15.5" x14ac:dyDescent="0.35">
      <c r="A17" s="26"/>
      <c r="B17" s="49">
        <f t="shared" si="1"/>
        <v>11</v>
      </c>
      <c r="C17" s="103" t="s">
        <v>23</v>
      </c>
      <c r="D17" s="36">
        <f>'[1]Appendix 8'!D45</f>
        <v>2817</v>
      </c>
      <c r="E17" s="36">
        <f>'[1]Appendix 8'!F45+'[2]Appendix 8'!F45+'[3]Appendix 8'!F45</f>
        <v>11961</v>
      </c>
      <c r="F17" s="36">
        <f>'[1]Appendix 8'!H45+'[2]Appendix 8'!H45+'[3]Appendix 8'!H45</f>
        <v>109</v>
      </c>
      <c r="G17" s="36">
        <f>'[1]Appendix 8'!J45+'[2]Appendix 8'!J45+'[3]Appendix 8'!J45</f>
        <v>11907</v>
      </c>
      <c r="H17" s="36">
        <f>'[1]Appendix 8'!L45+'[2]Appendix 8'!L45+'[3]Appendix 8'!L45</f>
        <v>18</v>
      </c>
      <c r="I17" s="36">
        <f>'[1]Appendix 8'!N45+'[2]Appendix 8'!N45+'[3]Appendix 8'!N45</f>
        <v>18</v>
      </c>
      <c r="J17" s="36">
        <f>'[3]Appendix 8'!P45</f>
        <v>2835</v>
      </c>
      <c r="K17" s="40">
        <f t="shared" si="2"/>
        <v>0.12180267965895249</v>
      </c>
      <c r="L17" s="40">
        <f t="shared" si="3"/>
        <v>0.12180267965895249</v>
      </c>
      <c r="M17" s="40">
        <f t="shared" si="4"/>
        <v>80.572472594397084</v>
      </c>
      <c r="N17" s="48">
        <v>78.443512415951005</v>
      </c>
    </row>
    <row r="18" spans="1:14" ht="15.5" x14ac:dyDescent="0.35">
      <c r="A18" s="26"/>
      <c r="B18" s="49">
        <f t="shared" si="1"/>
        <v>12</v>
      </c>
      <c r="C18" s="103" t="s">
        <v>14</v>
      </c>
      <c r="D18" s="36">
        <f>'[1]Appendix 8'!D46</f>
        <v>401</v>
      </c>
      <c r="E18" s="36">
        <f>'[1]Appendix 8'!F46+'[2]Appendix 8'!F46+'[3]Appendix 8'!F46</f>
        <v>2502</v>
      </c>
      <c r="F18" s="36">
        <f>'[1]Appendix 8'!H46+'[2]Appendix 8'!H46+'[3]Appendix 8'!H46</f>
        <v>3</v>
      </c>
      <c r="G18" s="36">
        <f>'[1]Appendix 8'!J46+'[2]Appendix 8'!J46+'[3]Appendix 8'!J46</f>
        <v>2520</v>
      </c>
      <c r="H18" s="36">
        <f>'[1]Appendix 8'!L46+'[2]Appendix 8'!L46+'[3]Appendix 8'!L46</f>
        <v>1</v>
      </c>
      <c r="I18" s="36">
        <f>'[1]Appendix 8'!N46+'[2]Appendix 8'!N46+'[3]Appendix 8'!N46</f>
        <v>13</v>
      </c>
      <c r="J18" s="36">
        <f>'[3]Appendix 8'!P46</f>
        <v>369</v>
      </c>
      <c r="K18" s="40">
        <f t="shared" si="2"/>
        <v>3.4447123665173961E-2</v>
      </c>
      <c r="L18" s="40">
        <f t="shared" si="3"/>
        <v>0.44781260764726144</v>
      </c>
      <c r="M18" s="40">
        <f t="shared" si="4"/>
        <v>86.806751636238374</v>
      </c>
      <c r="N18" s="48">
        <v>86.0041265474553</v>
      </c>
    </row>
    <row r="19" spans="1:14" ht="15.5" x14ac:dyDescent="0.35">
      <c r="A19" s="26"/>
      <c r="B19" s="49">
        <f t="shared" si="1"/>
        <v>13</v>
      </c>
      <c r="C19" s="104" t="s">
        <v>125</v>
      </c>
      <c r="D19" s="36">
        <f>'[1]Appendix 8'!D47</f>
        <v>44</v>
      </c>
      <c r="E19" s="36">
        <f>'[1]Appendix 8'!F47+'[2]Appendix 8'!F47+'[3]Appendix 8'!F47</f>
        <v>27</v>
      </c>
      <c r="F19" s="36">
        <f>'[1]Appendix 8'!H47+'[2]Appendix 8'!H47+'[3]Appendix 8'!H47</f>
        <v>0</v>
      </c>
      <c r="G19" s="36">
        <f>'[1]Appendix 8'!J47+'[2]Appendix 8'!J47+'[3]Appendix 8'!J47</f>
        <v>28</v>
      </c>
      <c r="H19" s="36">
        <f>'[1]Appendix 8'!L47+'[2]Appendix 8'!L47+'[3]Appendix 8'!L47</f>
        <v>0</v>
      </c>
      <c r="I19" s="36">
        <f>'[1]Appendix 8'!N47+'[2]Appendix 8'!N47+'[3]Appendix 8'!N47</f>
        <v>0</v>
      </c>
      <c r="J19" s="36">
        <f>'[3]Appendix 8'!P47</f>
        <v>43</v>
      </c>
      <c r="K19" s="40">
        <f t="shared" si="2"/>
        <v>0</v>
      </c>
      <c r="L19" s="40">
        <f t="shared" si="3"/>
        <v>0</v>
      </c>
      <c r="M19" s="40">
        <f t="shared" si="4"/>
        <v>39.436619718309856</v>
      </c>
      <c r="N19" s="48">
        <v>0</v>
      </c>
    </row>
    <row r="20" spans="1:14" ht="15.5" x14ac:dyDescent="0.35">
      <c r="A20" s="26"/>
      <c r="B20" s="49">
        <f t="shared" si="1"/>
        <v>14</v>
      </c>
      <c r="C20" s="104" t="s">
        <v>74</v>
      </c>
      <c r="D20" s="36">
        <f>'[1]Appendix 8'!D48</f>
        <v>449</v>
      </c>
      <c r="E20" s="36">
        <f>'[1]Appendix 8'!F48+'[2]Appendix 8'!F48+'[3]Appendix 8'!F48</f>
        <v>1179</v>
      </c>
      <c r="F20" s="36">
        <f>'[1]Appendix 8'!H48+'[2]Appendix 8'!H48+'[3]Appendix 8'!H48</f>
        <v>0</v>
      </c>
      <c r="G20" s="36">
        <f>'[1]Appendix 8'!J48+'[2]Appendix 8'!J48+'[3]Appendix 8'!J48</f>
        <v>874</v>
      </c>
      <c r="H20" s="36">
        <f>'[1]Appendix 8'!L48+'[2]Appendix 8'!L48+'[3]Appendix 8'!L48</f>
        <v>0</v>
      </c>
      <c r="I20" s="36">
        <f>'[1]Appendix 8'!N48+'[2]Appendix 8'!N48+'[3]Appendix 8'!N48</f>
        <v>0</v>
      </c>
      <c r="J20" s="36">
        <f>'[3]Appendix 8'!P48</f>
        <v>754</v>
      </c>
      <c r="K20" s="40">
        <f t="shared" si="2"/>
        <v>0</v>
      </c>
      <c r="L20" s="40">
        <f t="shared" si="3"/>
        <v>0</v>
      </c>
      <c r="M20" s="40">
        <f t="shared" si="4"/>
        <v>53.68550368550369</v>
      </c>
      <c r="N20" s="71">
        <v>67.250182348650625</v>
      </c>
    </row>
    <row r="21" spans="1:14" ht="15.5" x14ac:dyDescent="0.35">
      <c r="A21" s="26"/>
      <c r="B21" s="49">
        <f t="shared" si="1"/>
        <v>15</v>
      </c>
      <c r="C21" s="104" t="s">
        <v>25</v>
      </c>
      <c r="D21" s="36">
        <f>'[1]Appendix 8'!D49</f>
        <v>3723</v>
      </c>
      <c r="E21" s="36">
        <f>'[1]Appendix 8'!F49+'[2]Appendix 8'!F49+'[3]Appendix 8'!F49</f>
        <v>1619</v>
      </c>
      <c r="F21" s="36">
        <f>'[1]Appendix 8'!H49+'[2]Appendix 8'!H49+'[3]Appendix 8'!H49</f>
        <v>0</v>
      </c>
      <c r="G21" s="36">
        <f>'[1]Appendix 8'!J49+'[2]Appendix 8'!J49+'[3]Appendix 8'!J49</f>
        <v>1160</v>
      </c>
      <c r="H21" s="36">
        <f>'[1]Appendix 8'!L49+'[2]Appendix 8'!L49+'[3]Appendix 8'!L49</f>
        <v>0</v>
      </c>
      <c r="I21" s="36">
        <f>'[1]Appendix 8'!N49+'[2]Appendix 8'!N49+'[3]Appendix 8'!N49</f>
        <v>0</v>
      </c>
      <c r="J21" s="36">
        <f>'[3]Appendix 8'!P49</f>
        <v>4182</v>
      </c>
      <c r="K21" s="40">
        <f t="shared" si="2"/>
        <v>0</v>
      </c>
      <c r="L21" s="40">
        <f t="shared" si="3"/>
        <v>0</v>
      </c>
      <c r="M21" s="40">
        <f t="shared" si="4"/>
        <v>21.714713590415574</v>
      </c>
      <c r="N21" s="48">
        <v>27.426900584795323</v>
      </c>
    </row>
    <row r="22" spans="1:14" ht="15.5" x14ac:dyDescent="0.35">
      <c r="A22" s="26"/>
      <c r="B22" s="49">
        <f t="shared" si="1"/>
        <v>16</v>
      </c>
      <c r="C22" s="103" t="s">
        <v>26</v>
      </c>
      <c r="D22" s="36">
        <f>'[1]Appendix 8'!D50</f>
        <v>1805</v>
      </c>
      <c r="E22" s="36">
        <f>'[1]Appendix 8'!F50+'[2]Appendix 8'!F50+'[3]Appendix 8'!F50</f>
        <v>8372</v>
      </c>
      <c r="F22" s="36">
        <f>'[1]Appendix 8'!H50+'[2]Appendix 8'!H50+'[3]Appendix 8'!H50</f>
        <v>2</v>
      </c>
      <c r="G22" s="36">
        <f>'[1]Appendix 8'!J50+'[2]Appendix 8'!J50+'[3]Appendix 8'!J50</f>
        <v>8562</v>
      </c>
      <c r="H22" s="36">
        <f>'[1]Appendix 8'!L50+'[2]Appendix 8'!L50+'[3]Appendix 8'!L50</f>
        <v>0</v>
      </c>
      <c r="I22" s="36">
        <f>'[1]Appendix 8'!N50+'[2]Appendix 8'!N50+'[3]Appendix 8'!N50</f>
        <v>0</v>
      </c>
      <c r="J22" s="36">
        <f>'[3]Appendix 8'!P50</f>
        <v>1615</v>
      </c>
      <c r="K22" s="40">
        <f t="shared" si="2"/>
        <v>0</v>
      </c>
      <c r="L22" s="40">
        <f t="shared" si="3"/>
        <v>0</v>
      </c>
      <c r="M22" s="40">
        <f t="shared" si="4"/>
        <v>84.130883364449247</v>
      </c>
      <c r="N22" s="48">
        <v>82.202721356734372</v>
      </c>
    </row>
    <row r="23" spans="1:14" ht="15.5" x14ac:dyDescent="0.35">
      <c r="A23" s="26"/>
      <c r="B23" s="49">
        <f t="shared" si="1"/>
        <v>17</v>
      </c>
      <c r="C23" s="103" t="s">
        <v>27</v>
      </c>
      <c r="D23" s="36">
        <f>'[1]Appendix 8'!D51</f>
        <v>579</v>
      </c>
      <c r="E23" s="36">
        <f>'[1]Appendix 8'!F51+'[2]Appendix 8'!F51+'[3]Appendix 8'!F51</f>
        <v>184</v>
      </c>
      <c r="F23" s="36">
        <f>'[1]Appendix 8'!H51+'[2]Appendix 8'!H51+'[3]Appendix 8'!H51</f>
        <v>0</v>
      </c>
      <c r="G23" s="36">
        <f>'[1]Appendix 8'!J51+'[2]Appendix 8'!J51+'[3]Appendix 8'!J51</f>
        <v>147</v>
      </c>
      <c r="H23" s="36">
        <f>'[1]Appendix 8'!L51+'[2]Appendix 8'!L51+'[3]Appendix 8'!L51</f>
        <v>6</v>
      </c>
      <c r="I23" s="36">
        <f>'[1]Appendix 8'!N51+'[2]Appendix 8'!N51+'[3]Appendix 8'!N51</f>
        <v>8</v>
      </c>
      <c r="J23" s="36">
        <f>'[3]Appendix 8'!P51</f>
        <v>602</v>
      </c>
      <c r="K23" s="40">
        <f t="shared" si="2"/>
        <v>0.78636959370904314</v>
      </c>
      <c r="L23" s="40">
        <f t="shared" si="3"/>
        <v>1.0484927916120577</v>
      </c>
      <c r="M23" s="40">
        <f t="shared" si="4"/>
        <v>19.26605504587156</v>
      </c>
      <c r="N23" s="48">
        <v>25.512820512820511</v>
      </c>
    </row>
    <row r="24" spans="1:14" ht="15.5" x14ac:dyDescent="0.35">
      <c r="A24" s="26"/>
      <c r="B24" s="49">
        <f t="shared" si="1"/>
        <v>18</v>
      </c>
      <c r="C24" s="103" t="s">
        <v>112</v>
      </c>
      <c r="D24" s="36">
        <f>'[1]Appendix 8'!D52</f>
        <v>1690</v>
      </c>
      <c r="E24" s="36">
        <f>'[1]Appendix 8'!F52+'[2]Appendix 8'!F52+'[3]Appendix 8'!F52</f>
        <v>2234</v>
      </c>
      <c r="F24" s="36">
        <f>'[1]Appendix 8'!H52+'[2]Appendix 8'!H52+'[3]Appendix 8'!H52</f>
        <v>0</v>
      </c>
      <c r="G24" s="36">
        <f>'[1]Appendix 8'!J52+'[2]Appendix 8'!J52+'[3]Appendix 8'!J52</f>
        <v>2517</v>
      </c>
      <c r="H24" s="36">
        <f>'[1]Appendix 8'!L52+'[2]Appendix 8'!L52+'[3]Appendix 8'!L52</f>
        <v>0</v>
      </c>
      <c r="I24" s="36">
        <f>'[1]Appendix 8'!N52+'[2]Appendix 8'!N52+'[3]Appendix 8'!N52</f>
        <v>6</v>
      </c>
      <c r="J24" s="36">
        <f>'[3]Appendix 8'!P52</f>
        <v>1401</v>
      </c>
      <c r="K24" s="40">
        <f t="shared" si="2"/>
        <v>0</v>
      </c>
      <c r="L24" s="40">
        <f t="shared" si="3"/>
        <v>0.1529051987767584</v>
      </c>
      <c r="M24" s="40">
        <f t="shared" si="4"/>
        <v>64.14373088685015</v>
      </c>
      <c r="N24" s="48">
        <v>58.81780588664558</v>
      </c>
    </row>
    <row r="25" spans="1:14" ht="15.5" x14ac:dyDescent="0.35">
      <c r="A25" s="26"/>
      <c r="B25" s="49">
        <f t="shared" si="1"/>
        <v>19</v>
      </c>
      <c r="C25" s="103" t="s">
        <v>109</v>
      </c>
      <c r="D25" s="36">
        <f>'[1]Appendix 8'!D53</f>
        <v>261</v>
      </c>
      <c r="E25" s="36">
        <f>'[1]Appendix 8'!F53+'[2]Appendix 8'!F53+'[3]Appendix 8'!F53</f>
        <v>1992</v>
      </c>
      <c r="F25" s="36">
        <f>'[1]Appendix 8'!H53+'[2]Appendix 8'!H53+'[3]Appendix 8'!H53</f>
        <v>0</v>
      </c>
      <c r="G25" s="36">
        <f>'[1]Appendix 8'!J53+'[2]Appendix 8'!J53+'[3]Appendix 8'!J53</f>
        <v>1967</v>
      </c>
      <c r="H25" s="36">
        <f>'[1]Appendix 8'!L53+'[2]Appendix 8'!L53+'[3]Appendix 8'!L53</f>
        <v>0</v>
      </c>
      <c r="I25" s="36">
        <f>'[1]Appendix 8'!N53+'[2]Appendix 8'!N53+'[3]Appendix 8'!N53</f>
        <v>0</v>
      </c>
      <c r="J25" s="36">
        <f>'[3]Appendix 8'!P53</f>
        <v>286</v>
      </c>
      <c r="K25" s="40">
        <f t="shared" si="2"/>
        <v>0</v>
      </c>
      <c r="L25" s="40">
        <f t="shared" si="3"/>
        <v>0</v>
      </c>
      <c r="M25" s="40">
        <f t="shared" si="4"/>
        <v>87.3058144695961</v>
      </c>
      <c r="N25" s="48">
        <v>87.899860917941581</v>
      </c>
    </row>
    <row r="26" spans="1:14" ht="15.5" x14ac:dyDescent="0.35">
      <c r="A26" s="26"/>
      <c r="B26" s="49">
        <f t="shared" si="1"/>
        <v>20</v>
      </c>
      <c r="C26" s="103" t="s">
        <v>29</v>
      </c>
      <c r="D26" s="36">
        <f>'[1]Appendix 8'!D54</f>
        <v>10146</v>
      </c>
      <c r="E26" s="36">
        <f>'[1]Appendix 8'!F54+'[2]Appendix 8'!F54+'[3]Appendix 8'!F54</f>
        <v>5279</v>
      </c>
      <c r="F26" s="36">
        <f>'[1]Appendix 8'!H54+'[2]Appendix 8'!H54+'[3]Appendix 8'!H54</f>
        <v>0</v>
      </c>
      <c r="G26" s="36">
        <f>'[1]Appendix 8'!J54+'[2]Appendix 8'!J54+'[3]Appendix 8'!J54</f>
        <v>6963</v>
      </c>
      <c r="H26" s="36">
        <f>'[1]Appendix 8'!L54+'[2]Appendix 8'!L54+'[3]Appendix 8'!L54</f>
        <v>0</v>
      </c>
      <c r="I26" s="36">
        <f>'[1]Appendix 8'!N54+'[2]Appendix 8'!N54+'[3]Appendix 8'!N54</f>
        <v>0</v>
      </c>
      <c r="J26" s="36">
        <f>'[3]Appendix 8'!P54</f>
        <v>8462</v>
      </c>
      <c r="K26" s="40">
        <f t="shared" si="2"/>
        <v>0</v>
      </c>
      <c r="L26" s="40">
        <f t="shared" si="3"/>
        <v>0</v>
      </c>
      <c r="M26" s="40">
        <f t="shared" si="4"/>
        <v>45.141004862236628</v>
      </c>
      <c r="N26" s="48">
        <v>39.62511157393633</v>
      </c>
    </row>
    <row r="27" spans="1:14" ht="15.5" x14ac:dyDescent="0.35">
      <c r="A27" s="26"/>
      <c r="B27" s="49">
        <f t="shared" si="1"/>
        <v>21</v>
      </c>
      <c r="C27" s="103" t="s">
        <v>30</v>
      </c>
      <c r="D27" s="36">
        <f>'[1]Appendix 8'!D55</f>
        <v>313</v>
      </c>
      <c r="E27" s="36">
        <f>'[1]Appendix 8'!F55+'[2]Appendix 8'!F55+'[3]Appendix 8'!F55</f>
        <v>3307</v>
      </c>
      <c r="F27" s="36">
        <f>'[1]Appendix 8'!H55+'[2]Appendix 8'!H55+'[3]Appendix 8'!H55</f>
        <v>0</v>
      </c>
      <c r="G27" s="36">
        <f>'[1]Appendix 8'!J55+'[2]Appendix 8'!J55+'[3]Appendix 8'!J55</f>
        <v>3383</v>
      </c>
      <c r="H27" s="36">
        <f>'[1]Appendix 8'!L55+'[2]Appendix 8'!L55+'[3]Appendix 8'!L55</f>
        <v>0</v>
      </c>
      <c r="I27" s="36">
        <f>'[1]Appendix 8'!N55+'[2]Appendix 8'!N55+'[3]Appendix 8'!N55</f>
        <v>0</v>
      </c>
      <c r="J27" s="36">
        <f>'[3]Appendix 8'!P55</f>
        <v>237</v>
      </c>
      <c r="K27" s="40">
        <f t="shared" si="2"/>
        <v>0</v>
      </c>
      <c r="L27" s="40">
        <f t="shared" si="3"/>
        <v>0</v>
      </c>
      <c r="M27" s="40">
        <f t="shared" si="4"/>
        <v>93.453038674033152</v>
      </c>
      <c r="N27" s="48">
        <v>92.840805123513263</v>
      </c>
    </row>
    <row r="28" spans="1:14" ht="15.5" x14ac:dyDescent="0.35">
      <c r="A28" s="26"/>
      <c r="B28" s="49">
        <f t="shared" si="1"/>
        <v>22</v>
      </c>
      <c r="C28" s="103" t="s">
        <v>31</v>
      </c>
      <c r="D28" s="36">
        <f>'[1]Appendix 8'!D56</f>
        <v>2749</v>
      </c>
      <c r="E28" s="36">
        <f>'[1]Appendix 8'!F56+'[2]Appendix 8'!F56+'[3]Appendix 8'!F56</f>
        <v>4174</v>
      </c>
      <c r="F28" s="36">
        <f>'[1]Appendix 8'!H56+'[2]Appendix 8'!H56+'[3]Appendix 8'!H56</f>
        <v>0</v>
      </c>
      <c r="G28" s="36">
        <f>'[1]Appendix 8'!J56+'[2]Appendix 8'!J56+'[3]Appendix 8'!J56</f>
        <v>4407</v>
      </c>
      <c r="H28" s="36">
        <f>'[1]Appendix 8'!L56+'[2]Appendix 8'!L56+'[3]Appendix 8'!L56</f>
        <v>104</v>
      </c>
      <c r="I28" s="36">
        <f>'[1]Appendix 8'!N56+'[2]Appendix 8'!N56+'[3]Appendix 8'!N56</f>
        <v>73</v>
      </c>
      <c r="J28" s="36">
        <f>'[3]Appendix 8'!P56</f>
        <v>2339</v>
      </c>
      <c r="K28" s="40">
        <f t="shared" si="2"/>
        <v>1.5022389137657084</v>
      </c>
      <c r="L28" s="40">
        <f t="shared" si="3"/>
        <v>1.054456160624007</v>
      </c>
      <c r="M28" s="40">
        <f t="shared" si="4"/>
        <v>63.657373970821894</v>
      </c>
      <c r="N28" s="48">
        <v>60.58032554847842</v>
      </c>
    </row>
    <row r="29" spans="1:14" ht="15.5" x14ac:dyDescent="0.35">
      <c r="A29" s="26"/>
      <c r="B29" s="49">
        <f t="shared" si="1"/>
        <v>23</v>
      </c>
      <c r="C29" s="103" t="s">
        <v>113</v>
      </c>
      <c r="D29" s="36">
        <f>'[1]Appendix 8'!D57</f>
        <v>0</v>
      </c>
      <c r="E29" s="36">
        <f>'[1]Appendix 8'!F57+'[2]Appendix 8'!F57+'[3]Appendix 8'!F57</f>
        <v>0</v>
      </c>
      <c r="F29" s="36">
        <f>'[1]Appendix 8'!H57+'[2]Appendix 8'!H57+'[3]Appendix 8'!H57</f>
        <v>0</v>
      </c>
      <c r="G29" s="36">
        <f>'[1]Appendix 8'!J57+'[2]Appendix 8'!J57+'[3]Appendix 8'!J57</f>
        <v>0</v>
      </c>
      <c r="H29" s="36">
        <f>'[1]Appendix 8'!L57+'[2]Appendix 8'!L57+'[3]Appendix 8'!L57</f>
        <v>0</v>
      </c>
      <c r="I29" s="36">
        <f>'[1]Appendix 8'!N57+'[2]Appendix 8'!N57+'[3]Appendix 8'!N57</f>
        <v>0</v>
      </c>
      <c r="J29" s="36">
        <f>'[3]Appendix 8'!P57</f>
        <v>0</v>
      </c>
      <c r="K29" s="40">
        <f t="shared" si="2"/>
        <v>0</v>
      </c>
      <c r="L29" s="40">
        <f t="shared" si="3"/>
        <v>0</v>
      </c>
      <c r="M29" s="40">
        <f t="shared" si="4"/>
        <v>0</v>
      </c>
      <c r="N29" s="48">
        <v>0</v>
      </c>
    </row>
    <row r="30" spans="1:14" s="34" customFormat="1" ht="15.5" x14ac:dyDescent="0.35">
      <c r="A30" s="35"/>
      <c r="B30" s="49">
        <f t="shared" si="1"/>
        <v>24</v>
      </c>
      <c r="C30" s="103" t="s">
        <v>32</v>
      </c>
      <c r="D30" s="36">
        <f>'[1]Appendix 8'!D58</f>
        <v>112</v>
      </c>
      <c r="E30" s="36">
        <f>'[1]Appendix 8'!F58+'[2]Appendix 8'!F58+'[3]Appendix 8'!F58</f>
        <v>1232</v>
      </c>
      <c r="F30" s="36">
        <f>'[1]Appendix 8'!H58+'[2]Appendix 8'!H58+'[3]Appendix 8'!H58</f>
        <v>5</v>
      </c>
      <c r="G30" s="36">
        <f>'[1]Appendix 8'!J58+'[2]Appendix 8'!J58+'[3]Appendix 8'!J58</f>
        <v>1246</v>
      </c>
      <c r="H30" s="36">
        <f>'[1]Appendix 8'!L58+'[2]Appendix 8'!L58+'[3]Appendix 8'!L58</f>
        <v>0</v>
      </c>
      <c r="I30" s="36">
        <f>'[1]Appendix 8'!N58+'[2]Appendix 8'!N58+'[3]Appendix 8'!N58</f>
        <v>0</v>
      </c>
      <c r="J30" s="36">
        <f>'[3]Appendix 8'!P58</f>
        <v>98</v>
      </c>
      <c r="K30" s="40">
        <f t="shared" si="2"/>
        <v>0</v>
      </c>
      <c r="L30" s="40">
        <f t="shared" si="3"/>
        <v>0</v>
      </c>
      <c r="M30" s="40">
        <f t="shared" si="4"/>
        <v>92.708333333333343</v>
      </c>
      <c r="N30" s="48">
        <v>91.629955947136565</v>
      </c>
    </row>
    <row r="31" spans="1:14" ht="15.5" x14ac:dyDescent="0.35">
      <c r="B31" s="49">
        <f t="shared" si="1"/>
        <v>25</v>
      </c>
      <c r="C31" s="103" t="s">
        <v>16</v>
      </c>
      <c r="D31" s="36">
        <f>'[1]Appendix 8'!D59</f>
        <v>40</v>
      </c>
      <c r="E31" s="36">
        <f>'[1]Appendix 8'!F59+'[2]Appendix 8'!F59+'[3]Appendix 8'!F59</f>
        <v>76</v>
      </c>
      <c r="F31" s="36">
        <f>'[1]Appendix 8'!H59+'[2]Appendix 8'!H59+'[3]Appendix 8'!H59</f>
        <v>0</v>
      </c>
      <c r="G31" s="36">
        <f>'[1]Appendix 8'!J59+'[2]Appendix 8'!J59+'[3]Appendix 8'!J59</f>
        <v>80</v>
      </c>
      <c r="H31" s="36">
        <f>'[1]Appendix 8'!L59+'[2]Appendix 8'!L59+'[3]Appendix 8'!L59</f>
        <v>0</v>
      </c>
      <c r="I31" s="36">
        <f>'[1]Appendix 8'!N59+'[2]Appendix 8'!N59+'[3]Appendix 8'!N59</f>
        <v>0</v>
      </c>
      <c r="J31" s="36">
        <f>'[3]Appendix 8'!P59</f>
        <v>36</v>
      </c>
      <c r="K31" s="40">
        <f t="shared" si="2"/>
        <v>0</v>
      </c>
      <c r="L31" s="40">
        <f t="shared" si="3"/>
        <v>0</v>
      </c>
      <c r="M31" s="40">
        <f t="shared" si="4"/>
        <v>68.965517241379317</v>
      </c>
      <c r="N31" s="48">
        <v>64.912280701754383</v>
      </c>
    </row>
    <row r="32" spans="1:14" ht="16" thickBot="1" x14ac:dyDescent="0.4">
      <c r="B32" s="38"/>
      <c r="C32" s="21" t="s">
        <v>12</v>
      </c>
      <c r="D32" s="41">
        <f t="shared" ref="D32:J32" si="5">SUM(D7:D31)</f>
        <v>36651</v>
      </c>
      <c r="E32" s="41">
        <f t="shared" si="5"/>
        <v>101271</v>
      </c>
      <c r="F32" s="41">
        <f t="shared" si="5"/>
        <v>2741</v>
      </c>
      <c r="G32" s="41">
        <f t="shared" si="5"/>
        <v>102678</v>
      </c>
      <c r="H32" s="41">
        <f t="shared" si="5"/>
        <v>173</v>
      </c>
      <c r="I32" s="41">
        <f t="shared" si="5"/>
        <v>167</v>
      </c>
      <c r="J32" s="41">
        <f t="shared" si="5"/>
        <v>34936</v>
      </c>
      <c r="K32" s="53">
        <f t="shared" ref="K32" si="6">IFERROR((H32/SUM($G32:$J32))*100,0)</f>
        <v>0.12540412021398437</v>
      </c>
      <c r="L32" s="53">
        <f t="shared" ref="L32" si="7">IFERROR((I32/SUM($G32:$J32))*100,0)</f>
        <v>0.12105484436841267</v>
      </c>
      <c r="M32" s="107">
        <f>IFERROR((G32/SUM($G32:$J32))*100,0)</f>
        <v>74.429157545268708</v>
      </c>
      <c r="N32" s="105">
        <v>73.349741213941883</v>
      </c>
    </row>
    <row r="33" spans="2:14" x14ac:dyDescent="0.35">
      <c r="B33" s="166"/>
      <c r="C33" s="166"/>
      <c r="D33" s="166"/>
      <c r="E33" s="166"/>
      <c r="F33" s="166"/>
      <c r="G33" s="166"/>
      <c r="H33" s="166"/>
      <c r="I33" s="166"/>
      <c r="J33" s="166"/>
      <c r="K33" s="166"/>
      <c r="L33" s="166"/>
      <c r="M33" s="166"/>
      <c r="N33" s="166"/>
    </row>
    <row r="34" spans="2:14" hidden="1" x14ac:dyDescent="0.35">
      <c r="I34" s="129">
        <f>G32/J34</f>
        <v>0.74429157545268709</v>
      </c>
      <c r="J34" s="26">
        <f>G32+H32+I32+J32</f>
        <v>137954</v>
      </c>
    </row>
    <row r="35" spans="2:14" hidden="1" x14ac:dyDescent="0.35">
      <c r="C35" s="133" t="s">
        <v>126</v>
      </c>
      <c r="D35" s="134">
        <v>32057</v>
      </c>
      <c r="E35" s="134">
        <v>106121</v>
      </c>
      <c r="F35" s="134">
        <v>1871</v>
      </c>
      <c r="G35" s="134">
        <v>101329</v>
      </c>
      <c r="H35" s="134">
        <v>40</v>
      </c>
      <c r="I35" s="134">
        <v>573</v>
      </c>
      <c r="J35" s="134">
        <v>36203</v>
      </c>
      <c r="K35" s="135">
        <v>2.8955083426834123E-2</v>
      </c>
      <c r="L35" s="135">
        <v>0.41478157008939875</v>
      </c>
      <c r="M35" s="137">
        <v>73.349741213941883</v>
      </c>
      <c r="N35" s="135">
        <v>75.729420880736342</v>
      </c>
    </row>
    <row r="36" spans="2:14" hidden="1" x14ac:dyDescent="0.35">
      <c r="C36" s="52" t="s">
        <v>84</v>
      </c>
      <c r="D36" s="26"/>
      <c r="E36" s="26"/>
      <c r="F36" s="26"/>
      <c r="G36" s="26"/>
      <c r="H36" s="26"/>
      <c r="I36" s="26"/>
      <c r="J36" s="26">
        <f>SUM(G35:J35)</f>
        <v>138145</v>
      </c>
    </row>
    <row r="37" spans="2:14" hidden="1" x14ac:dyDescent="0.35">
      <c r="D37" s="129">
        <f>D32/D35-1</f>
        <v>0.14330723398945633</v>
      </c>
      <c r="E37" s="129">
        <f t="shared" ref="E37:J37" si="8">E32/E35-1</f>
        <v>-4.5702547092469903E-2</v>
      </c>
      <c r="F37" s="129">
        <f t="shared" si="8"/>
        <v>0.46499198289684651</v>
      </c>
      <c r="G37" s="129">
        <f t="shared" si="8"/>
        <v>1.3313069308884984E-2</v>
      </c>
      <c r="H37" s="129">
        <f t="shared" si="8"/>
        <v>3.3250000000000002</v>
      </c>
      <c r="I37" s="129">
        <f t="shared" si="8"/>
        <v>-0.70855148342059338</v>
      </c>
      <c r="J37" s="129">
        <f t="shared" si="8"/>
        <v>-3.4997099687871125E-2</v>
      </c>
    </row>
    <row r="38" spans="2:14" x14ac:dyDescent="0.35">
      <c r="J38" s="26"/>
      <c r="N38" s="56"/>
    </row>
    <row r="39" spans="2:14" x14ac:dyDescent="0.35">
      <c r="D39" s="26"/>
      <c r="E39" s="26"/>
      <c r="F39" s="26"/>
      <c r="G39" s="26"/>
      <c r="H39" s="26"/>
      <c r="I39" s="26"/>
      <c r="J39" s="131"/>
    </row>
    <row r="40" spans="2:14" x14ac:dyDescent="0.35">
      <c r="E40" s="129"/>
      <c r="G40" s="26"/>
      <c r="H40" s="26"/>
      <c r="I40" s="26"/>
      <c r="J40" s="26"/>
    </row>
    <row r="41" spans="2:14" x14ac:dyDescent="0.35">
      <c r="J41" s="129"/>
      <c r="N41" s="70"/>
    </row>
    <row r="42" spans="2:14" x14ac:dyDescent="0.35">
      <c r="I42" s="52" t="s">
        <v>84</v>
      </c>
    </row>
  </sheetData>
  <sheetProtection algorithmName="SHA-512" hashValue="oJy7us14Z9ERirZ+c+Z2GnYkcYfq9XYHYx1toiAtSXOM2DU7gmz6A4/2DUzQH+QIGo6YnaUWV8bzRRz1XQduJQ==" saltValue="Ub3ldB8XHc/V2UCOEl06Fw==" spinCount="100000" sheet="1" objects="1" scenarios="1"/>
  <sortState ref="C8:C29">
    <sortCondition ref="C8:C29"/>
  </sortState>
  <mergeCells count="14">
    <mergeCell ref="B33:N3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ignoredErrors>
    <ignoredError sqref="J36" formulaRange="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2"/>
  <sheetViews>
    <sheetView showGridLines="0" zoomScale="59" zoomScaleNormal="59" zoomScaleSheetLayoutView="100" workbookViewId="0">
      <selection activeCell="G17" sqref="G17:G18"/>
    </sheetView>
  </sheetViews>
  <sheetFormatPr defaultColWidth="9.1796875" defaultRowHeight="14.5" x14ac:dyDescent="0.35"/>
  <cols>
    <col min="1" max="1" width="17.1796875" style="24" customWidth="1"/>
    <col min="2" max="2" width="6.26953125" style="24" bestFit="1" customWidth="1"/>
    <col min="3" max="3" width="49.81640625" style="24" bestFit="1" customWidth="1"/>
    <col min="4" max="4" width="23.81640625" style="24" customWidth="1"/>
    <col min="5" max="5" width="22.453125" style="24" bestFit="1" customWidth="1"/>
    <col min="6" max="6" width="14.54296875" style="24" bestFit="1" customWidth="1"/>
    <col min="7" max="7" width="16" style="24" bestFit="1" customWidth="1"/>
    <col min="8" max="9" width="19.54296875" style="24" customWidth="1"/>
    <col min="10" max="10" width="19.1796875" style="24" bestFit="1" customWidth="1"/>
    <col min="11" max="11" width="20.1796875" style="24" bestFit="1" customWidth="1"/>
    <col min="12" max="12" width="20.1796875" style="24" customWidth="1"/>
    <col min="13" max="13" width="21.1796875" style="24" customWidth="1"/>
    <col min="14" max="14" width="18" style="24" customWidth="1"/>
    <col min="15" max="15" width="12.1796875" style="24" bestFit="1" customWidth="1"/>
    <col min="16" max="16" width="12.453125" style="24" customWidth="1"/>
    <col min="17" max="17" width="11.54296875" style="24" bestFit="1" customWidth="1"/>
    <col min="18" max="18" width="15.1796875" style="24" customWidth="1"/>
    <col min="19" max="19" width="19.81640625" style="24" customWidth="1"/>
    <col min="20" max="20" width="20.81640625" style="24" customWidth="1"/>
    <col min="21" max="16384" width="9.1796875" style="24"/>
  </cols>
  <sheetData>
    <row r="1" spans="1:14" ht="30.75" customHeight="1" x14ac:dyDescent="0.35">
      <c r="L1" s="24" t="s">
        <v>84</v>
      </c>
    </row>
    <row r="2" spans="1:14" ht="15" thickBot="1" x14ac:dyDescent="0.4"/>
    <row r="3" spans="1:14" ht="27" customHeight="1" thickBot="1" x14ac:dyDescent="0.4">
      <c r="B3" s="168" t="s">
        <v>132</v>
      </c>
      <c r="C3" s="169"/>
      <c r="D3" s="169"/>
      <c r="E3" s="169"/>
      <c r="F3" s="169"/>
      <c r="G3" s="169"/>
      <c r="H3" s="169"/>
      <c r="I3" s="169"/>
      <c r="J3" s="169"/>
      <c r="K3" s="169"/>
      <c r="L3" s="169"/>
      <c r="M3" s="169"/>
      <c r="N3" s="170"/>
    </row>
    <row r="4" spans="1:14" ht="66" customHeight="1" x14ac:dyDescent="0.35">
      <c r="B4" s="171" t="s">
        <v>7</v>
      </c>
      <c r="C4" s="159" t="s">
        <v>8</v>
      </c>
      <c r="D4" s="159" t="s">
        <v>9</v>
      </c>
      <c r="E4" s="159" t="s">
        <v>83</v>
      </c>
      <c r="F4" s="159" t="s">
        <v>82</v>
      </c>
      <c r="G4" s="159" t="s">
        <v>10</v>
      </c>
      <c r="H4" s="159" t="s">
        <v>79</v>
      </c>
      <c r="I4" s="159" t="s">
        <v>34</v>
      </c>
      <c r="J4" s="159" t="s">
        <v>11</v>
      </c>
      <c r="K4" s="164" t="s">
        <v>80</v>
      </c>
      <c r="L4" s="159" t="s">
        <v>67</v>
      </c>
      <c r="M4" s="167" t="s">
        <v>71</v>
      </c>
      <c r="N4" s="153"/>
    </row>
    <row r="5" spans="1:14" ht="31" x14ac:dyDescent="0.35">
      <c r="B5" s="172"/>
      <c r="C5" s="160"/>
      <c r="D5" s="160"/>
      <c r="E5" s="160"/>
      <c r="F5" s="160"/>
      <c r="G5" s="160"/>
      <c r="H5" s="160"/>
      <c r="I5" s="160"/>
      <c r="J5" s="160"/>
      <c r="K5" s="165"/>
      <c r="L5" s="160"/>
      <c r="M5" s="44" t="s">
        <v>122</v>
      </c>
      <c r="N5" s="23" t="s">
        <v>121</v>
      </c>
    </row>
    <row r="6" spans="1:14" ht="26.25" customHeight="1" thickBot="1" x14ac:dyDescent="0.4">
      <c r="B6" s="173"/>
      <c r="C6" s="161"/>
      <c r="D6" s="43">
        <v>-1</v>
      </c>
      <c r="E6" s="43">
        <v>-2</v>
      </c>
      <c r="F6" s="43">
        <v>-3</v>
      </c>
      <c r="G6" s="43">
        <v>-4</v>
      </c>
      <c r="H6" s="43">
        <v>-5</v>
      </c>
      <c r="I6" s="43">
        <v>-6</v>
      </c>
      <c r="J6" s="43">
        <v>-7</v>
      </c>
      <c r="K6" s="43">
        <v>-8</v>
      </c>
      <c r="L6" s="43">
        <v>-9</v>
      </c>
      <c r="M6" s="43">
        <v>-10</v>
      </c>
      <c r="N6" s="47">
        <v>-11</v>
      </c>
    </row>
    <row r="7" spans="1:14" ht="15.5" x14ac:dyDescent="0.35">
      <c r="A7" s="26"/>
      <c r="B7" s="37">
        <v>1</v>
      </c>
      <c r="C7" s="102" t="s">
        <v>77</v>
      </c>
      <c r="D7" s="36">
        <f>'[1]Appendix 8'!E35</f>
        <v>421898.32199999999</v>
      </c>
      <c r="E7" s="36">
        <f>'[1]Appendix 8'!G35+'[2]Appendix 8'!G35+'[3]Appendix 8'!G35</f>
        <v>595362.43999999994</v>
      </c>
      <c r="F7" s="36">
        <f>'[1]Appendix 8'!I35+'[2]Appendix 8'!I35+'[3]Appendix 8'!I35</f>
        <v>-2774.712</v>
      </c>
      <c r="G7" s="36">
        <f>'[1]Appendix 8'!K35+'[2]Appendix 8'!K35+'[3]Appendix 8'!K35</f>
        <v>571443.451</v>
      </c>
      <c r="H7" s="36">
        <f>'[1]Appendix 8'!M35+'[2]Appendix 8'!M35+'[3]Appendix 8'!M35</f>
        <v>3000</v>
      </c>
      <c r="I7" s="36">
        <f>'[1]Appendix 8'!O35+'[2]Appendix 8'!O35+'[3]Appendix 8'!O35</f>
        <v>0</v>
      </c>
      <c r="J7" s="36">
        <f>'[3]Appendix 8'!Q35</f>
        <v>440042.59899999999</v>
      </c>
      <c r="K7" s="40">
        <f>IFERROR((H7/SUM($G7:$J7))*100,0)</f>
        <v>0.29571623976495287</v>
      </c>
      <c r="L7" s="40">
        <f>IFERROR((I7/SUM($G7:$J7))*100,0)</f>
        <v>0</v>
      </c>
      <c r="M7" s="106">
        <f>IFERROR((G7/SUM($G7:$J7))*100,0)</f>
        <v>56.328369522676034</v>
      </c>
      <c r="N7" s="48">
        <v>57.372162014748909</v>
      </c>
    </row>
    <row r="8" spans="1:14" ht="15.5" x14ac:dyDescent="0.35">
      <c r="A8" s="26"/>
      <c r="B8" s="49">
        <f>1+B7</f>
        <v>2</v>
      </c>
      <c r="C8" s="102" t="s">
        <v>75</v>
      </c>
      <c r="D8" s="36">
        <f>'[1]Appendix 8'!E36</f>
        <v>548135.90899999999</v>
      </c>
      <c r="E8" s="36">
        <f>'[1]Appendix 8'!G36+'[2]Appendix 8'!G36+'[3]Appendix 8'!G36</f>
        <v>342068.13099999999</v>
      </c>
      <c r="F8" s="36">
        <f>'[1]Appendix 8'!I36+'[2]Appendix 8'!I36+'[3]Appendix 8'!I36</f>
        <v>869.12</v>
      </c>
      <c r="G8" s="36">
        <f>'[1]Appendix 8'!K36+'[2]Appendix 8'!K36+'[3]Appendix 8'!K36</f>
        <v>314384.46299999999</v>
      </c>
      <c r="H8" s="36">
        <f>'[1]Appendix 8'!M36+'[2]Appendix 8'!M36+'[3]Appendix 8'!M36</f>
        <v>0</v>
      </c>
      <c r="I8" s="36">
        <f>'[1]Appendix 8'!O36+'[2]Appendix 8'!O36+'[3]Appendix 8'!O36</f>
        <v>41863.256000000001</v>
      </c>
      <c r="J8" s="36">
        <f>'[3]Appendix 8'!Q36</f>
        <v>534825.44099999999</v>
      </c>
      <c r="K8" s="40">
        <f>IFERROR((H8/SUM($G8:$J8))*100,0)</f>
        <v>0</v>
      </c>
      <c r="L8" s="40">
        <f t="shared" ref="L8:L32" si="0">IFERROR((I8/SUM($G8:$J8))*100,0)</f>
        <v>4.6980717049091689</v>
      </c>
      <c r="M8" s="40">
        <f>IFERROR((G8/SUM($G8:$J8))*100,0)</f>
        <v>35.281554547103632</v>
      </c>
      <c r="N8" s="48">
        <v>31.736564399428737</v>
      </c>
    </row>
    <row r="9" spans="1:14" ht="15.5" x14ac:dyDescent="0.35">
      <c r="A9" s="26"/>
      <c r="B9" s="49">
        <f t="shared" ref="B9:B31" si="1">1+B8</f>
        <v>3</v>
      </c>
      <c r="C9" s="103" t="s">
        <v>76</v>
      </c>
      <c r="D9" s="36">
        <f>'[1]Appendix 8'!E37</f>
        <v>916982.55299999996</v>
      </c>
      <c r="E9" s="36">
        <f>'[1]Appendix 8'!G37+'[2]Appendix 8'!G37+'[3]Appendix 8'!G37</f>
        <v>4843367.2949999999</v>
      </c>
      <c r="F9" s="36">
        <f>'[1]Appendix 8'!I37+'[2]Appendix 8'!I37+'[3]Appendix 8'!I37</f>
        <v>0</v>
      </c>
      <c r="G9" s="36">
        <f>'[1]Appendix 8'!K37+'[2]Appendix 8'!K37+'[3]Appendix 8'!K37</f>
        <v>4895448.0429999996</v>
      </c>
      <c r="H9" s="36">
        <f>'[1]Appendix 8'!M37+'[2]Appendix 8'!M37+'[3]Appendix 8'!M37</f>
        <v>469.20400000000001</v>
      </c>
      <c r="I9" s="36">
        <f>'[1]Appendix 8'!O37+'[2]Appendix 8'!O37+'[3]Appendix 8'!O37</f>
        <v>0</v>
      </c>
      <c r="J9" s="36">
        <f>'[3]Appendix 8'!Q37</f>
        <v>864432.6</v>
      </c>
      <c r="K9" s="40">
        <f t="shared" ref="K9:K32" si="2">IFERROR((H9/SUM($G9:$J9))*100,0)</f>
        <v>8.1454080474706297E-3</v>
      </c>
      <c r="L9" s="40">
        <f t="shared" si="0"/>
        <v>0</v>
      </c>
      <c r="M9" s="40">
        <f t="shared" ref="M9:M31" si="3">IFERROR((G9/SUM($G9:$J9))*100,0)</f>
        <v>84.985255635984643</v>
      </c>
      <c r="N9" s="48">
        <v>84.530107214498798</v>
      </c>
    </row>
    <row r="10" spans="1:14" ht="15.5" x14ac:dyDescent="0.35">
      <c r="A10" s="26"/>
      <c r="B10" s="49">
        <f t="shared" si="1"/>
        <v>4</v>
      </c>
      <c r="C10" s="103" t="s">
        <v>17</v>
      </c>
      <c r="D10" s="36">
        <f>'[1]Appendix 8'!E38</f>
        <v>28219.562000000002</v>
      </c>
      <c r="E10" s="36">
        <f>'[1]Appendix 8'!G38+'[2]Appendix 8'!G38+'[3]Appendix 8'!G38</f>
        <v>82684.243000000002</v>
      </c>
      <c r="F10" s="36">
        <f>'[1]Appendix 8'!I38+'[2]Appendix 8'!I38+'[3]Appendix 8'!I38</f>
        <v>0</v>
      </c>
      <c r="G10" s="36">
        <f>'[1]Appendix 8'!K38+'[2]Appendix 8'!K38+'[3]Appendix 8'!K38</f>
        <v>103242.755</v>
      </c>
      <c r="H10" s="36">
        <f>'[1]Appendix 8'!M38+'[2]Appendix 8'!M38+'[3]Appendix 8'!M38</f>
        <v>140</v>
      </c>
      <c r="I10" s="36">
        <f>'[1]Appendix 8'!O38+'[2]Appendix 8'!O38+'[3]Appendix 8'!O38</f>
        <v>0</v>
      </c>
      <c r="J10" s="36">
        <f>'[3]Appendix 8'!Q38</f>
        <v>7521.05</v>
      </c>
      <c r="K10" s="40">
        <f t="shared" si="2"/>
        <v>0.12623552456112755</v>
      </c>
      <c r="L10" s="40">
        <f t="shared" si="0"/>
        <v>0</v>
      </c>
      <c r="M10" s="40">
        <f t="shared" si="3"/>
        <v>93.092166675435521</v>
      </c>
      <c r="N10" s="48">
        <v>76.163752527562011</v>
      </c>
    </row>
    <row r="11" spans="1:14" ht="15.5" x14ac:dyDescent="0.35">
      <c r="A11" s="26"/>
      <c r="B11" s="49">
        <f t="shared" si="1"/>
        <v>5</v>
      </c>
      <c r="C11" s="103" t="s">
        <v>18</v>
      </c>
      <c r="D11" s="36">
        <f>'[1]Appendix 8'!E39</f>
        <v>999725.11199999996</v>
      </c>
      <c r="E11" s="36">
        <f>'[1]Appendix 8'!G39+'[2]Appendix 8'!G39+'[3]Appendix 8'!G39</f>
        <v>599158.51099999994</v>
      </c>
      <c r="F11" s="36">
        <f>'[1]Appendix 8'!I39+'[2]Appendix 8'!I39+'[3]Appendix 8'!I39</f>
        <v>113091.178</v>
      </c>
      <c r="G11" s="36">
        <f>'[1]Appendix 8'!K39+'[2]Appendix 8'!K39+'[3]Appendix 8'!K39</f>
        <v>1066118.811</v>
      </c>
      <c r="H11" s="36">
        <f>'[1]Appendix 8'!M39+'[2]Appendix 8'!M39+'[3]Appendix 8'!M39</f>
        <v>2233.6289999999999</v>
      </c>
      <c r="I11" s="36">
        <f>'[1]Appendix 8'!O39+'[2]Appendix 8'!O39+'[3]Appendix 8'!O39</f>
        <v>2400.2950000000001</v>
      </c>
      <c r="J11" s="36">
        <f>'[3]Appendix 8'!Q39</f>
        <v>641222.06400000001</v>
      </c>
      <c r="K11" s="40">
        <f t="shared" si="2"/>
        <v>0.13047090420400517</v>
      </c>
      <c r="L11" s="40">
        <f t="shared" si="0"/>
        <v>0.14020621106117112</v>
      </c>
      <c r="M11" s="40">
        <f t="shared" si="3"/>
        <v>62.274211724538361</v>
      </c>
      <c r="N11" s="48">
        <v>44.891619904340899</v>
      </c>
    </row>
    <row r="12" spans="1:14" ht="15.5" x14ac:dyDescent="0.35">
      <c r="A12" s="26"/>
      <c r="B12" s="49">
        <f t="shared" si="1"/>
        <v>6</v>
      </c>
      <c r="C12" s="103" t="s">
        <v>19</v>
      </c>
      <c r="D12" s="36">
        <f>'[1]Appendix 8'!E40</f>
        <v>109203.386</v>
      </c>
      <c r="E12" s="36">
        <f>'[1]Appendix 8'!G40+'[2]Appendix 8'!G40+'[3]Appendix 8'!G40</f>
        <v>145724.92800000001</v>
      </c>
      <c r="F12" s="36">
        <f>'[1]Appendix 8'!I40+'[2]Appendix 8'!I40+'[3]Appendix 8'!I40</f>
        <v>0</v>
      </c>
      <c r="G12" s="36">
        <f>'[1]Appendix 8'!K40+'[2]Appendix 8'!K40+'[3]Appendix 8'!K40</f>
        <v>33949.188999999998</v>
      </c>
      <c r="H12" s="36">
        <f>'[1]Appendix 8'!M40+'[2]Appendix 8'!M40+'[3]Appendix 8'!M40</f>
        <v>0</v>
      </c>
      <c r="I12" s="36">
        <f>'[1]Appendix 8'!O40+'[2]Appendix 8'!O40+'[3]Appendix 8'!O40</f>
        <v>0</v>
      </c>
      <c r="J12" s="36">
        <f>'[3]Appendix 8'!Q40</f>
        <v>220979.12700000001</v>
      </c>
      <c r="K12" s="40">
        <f t="shared" si="2"/>
        <v>0</v>
      </c>
      <c r="L12" s="40">
        <f t="shared" si="0"/>
        <v>0</v>
      </c>
      <c r="M12" s="40">
        <f t="shared" si="3"/>
        <v>13.317151084934794</v>
      </c>
      <c r="N12" s="48">
        <v>100</v>
      </c>
    </row>
    <row r="13" spans="1:14" ht="15.5" x14ac:dyDescent="0.35">
      <c r="A13" s="26"/>
      <c r="B13" s="49">
        <f t="shared" si="1"/>
        <v>7</v>
      </c>
      <c r="C13" s="103" t="s">
        <v>116</v>
      </c>
      <c r="D13" s="36">
        <f>'[1]Appendix 8'!E41</f>
        <v>51092.597999999998</v>
      </c>
      <c r="E13" s="36">
        <f>'[1]Appendix 8'!G41+'[2]Appendix 8'!G41+'[3]Appendix 8'!G41</f>
        <v>120932.68200000002</v>
      </c>
      <c r="F13" s="36">
        <f>'[1]Appendix 8'!I41+'[2]Appendix 8'!I41+'[3]Appendix 8'!I41</f>
        <v>0</v>
      </c>
      <c r="G13" s="36">
        <f>'[1]Appendix 8'!K41+'[2]Appendix 8'!K41+'[3]Appendix 8'!K41</f>
        <v>113277.821</v>
      </c>
      <c r="H13" s="36">
        <f>'[1]Appendix 8'!M41+'[2]Appendix 8'!M41+'[3]Appendix 8'!M41</f>
        <v>0</v>
      </c>
      <c r="I13" s="36">
        <f>'[1]Appendix 8'!O41+'[2]Appendix 8'!O41+'[3]Appendix 8'!O41</f>
        <v>0</v>
      </c>
      <c r="J13" s="36">
        <f>'[3]Appendix 8'!Q41</f>
        <v>58747.459000000003</v>
      </c>
      <c r="K13" s="40">
        <f t="shared" si="2"/>
        <v>0</v>
      </c>
      <c r="L13" s="40">
        <f t="shared" si="0"/>
        <v>0</v>
      </c>
      <c r="M13" s="40">
        <f t="shared" si="3"/>
        <v>65.849519907771693</v>
      </c>
      <c r="N13" s="48">
        <v>43.084969318688309</v>
      </c>
    </row>
    <row r="14" spans="1:14" ht="15.5" x14ac:dyDescent="0.35">
      <c r="A14" s="26"/>
      <c r="B14" s="49">
        <f t="shared" si="1"/>
        <v>8</v>
      </c>
      <c r="C14" s="103" t="s">
        <v>20</v>
      </c>
      <c r="D14" s="36">
        <f>'[1]Appendix 8'!E42</f>
        <v>5257.2830000000004</v>
      </c>
      <c r="E14" s="36">
        <f>'[1]Appendix 8'!G42+'[2]Appendix 8'!G42+'[3]Appendix 8'!G42</f>
        <v>535663.01300000004</v>
      </c>
      <c r="F14" s="36">
        <f>'[1]Appendix 8'!I42+'[2]Appendix 8'!I42+'[3]Appendix 8'!I42</f>
        <v>0</v>
      </c>
      <c r="G14" s="36">
        <f>'[1]Appendix 8'!K42+'[2]Appendix 8'!K42+'[3]Appendix 8'!K42</f>
        <v>537820.29599999997</v>
      </c>
      <c r="H14" s="36">
        <f>'[1]Appendix 8'!M42+'[2]Appendix 8'!M42+'[3]Appendix 8'!M42</f>
        <v>0</v>
      </c>
      <c r="I14" s="36">
        <f>'[1]Appendix 8'!O42+'[2]Appendix 8'!O42+'[3]Appendix 8'!O42</f>
        <v>0</v>
      </c>
      <c r="J14" s="36">
        <f>'[3]Appendix 8'!Q42</f>
        <v>3100</v>
      </c>
      <c r="K14" s="40">
        <f t="shared" si="2"/>
        <v>0</v>
      </c>
      <c r="L14" s="40">
        <f t="shared" si="0"/>
        <v>0</v>
      </c>
      <c r="M14" s="40">
        <f t="shared" si="3"/>
        <v>99.426902628183129</v>
      </c>
      <c r="N14" s="48">
        <v>99.055584562037694</v>
      </c>
    </row>
    <row r="15" spans="1:14" ht="15.5" x14ac:dyDescent="0.35">
      <c r="A15" s="26"/>
      <c r="B15" s="49">
        <f t="shared" si="1"/>
        <v>9</v>
      </c>
      <c r="C15" s="103" t="s">
        <v>39</v>
      </c>
      <c r="D15" s="36">
        <f>'[1]Appendix 8'!E43</f>
        <v>1066467.2409999999</v>
      </c>
      <c r="E15" s="36">
        <f>'[1]Appendix 8'!G43+'[2]Appendix 8'!G43+'[3]Appendix 8'!G43</f>
        <v>144455.32399999999</v>
      </c>
      <c r="F15" s="36">
        <f>'[1]Appendix 8'!I43+'[2]Appendix 8'!I43+'[3]Appendix 8'!I43</f>
        <v>0</v>
      </c>
      <c r="G15" s="36">
        <f>'[1]Appendix 8'!K43+'[2]Appendix 8'!K43+'[3]Appendix 8'!K43</f>
        <v>133291.052</v>
      </c>
      <c r="H15" s="36">
        <f>'[1]Appendix 8'!M43+'[2]Appendix 8'!M43+'[3]Appendix 8'!M43</f>
        <v>0</v>
      </c>
      <c r="I15" s="36">
        <f>'[1]Appendix 8'!O43+'[2]Appendix 8'!O43+'[3]Appendix 8'!O43</f>
        <v>0</v>
      </c>
      <c r="J15" s="36">
        <f>'[3]Appendix 8'!Q43</f>
        <v>1077631.513</v>
      </c>
      <c r="K15" s="40">
        <f t="shared" si="2"/>
        <v>0</v>
      </c>
      <c r="L15" s="40">
        <f t="shared" si="0"/>
        <v>0</v>
      </c>
      <c r="M15" s="40">
        <f t="shared" si="3"/>
        <v>11.007396827228172</v>
      </c>
      <c r="N15" s="48">
        <v>6.6206552261708023</v>
      </c>
    </row>
    <row r="16" spans="1:14" ht="15.5" x14ac:dyDescent="0.35">
      <c r="A16" s="26"/>
      <c r="B16" s="49">
        <f t="shared" si="1"/>
        <v>10</v>
      </c>
      <c r="C16" s="103" t="s">
        <v>22</v>
      </c>
      <c r="D16" s="36">
        <f>'[1]Appendix 8'!E44</f>
        <v>665006.82900000003</v>
      </c>
      <c r="E16" s="36">
        <f>'[1]Appendix 8'!G44+'[2]Appendix 8'!G44+'[3]Appendix 8'!G44</f>
        <v>2955654.7659999998</v>
      </c>
      <c r="F16" s="36">
        <f>'[1]Appendix 8'!I44+'[2]Appendix 8'!I44+'[3]Appendix 8'!I44</f>
        <v>0</v>
      </c>
      <c r="G16" s="36">
        <f>'[1]Appendix 8'!K44+'[2]Appendix 8'!K44+'[3]Appendix 8'!K44</f>
        <v>2939786.4380000001</v>
      </c>
      <c r="H16" s="36">
        <f>'[1]Appendix 8'!M44+'[2]Appendix 8'!M44+'[3]Appendix 8'!M44</f>
        <v>0</v>
      </c>
      <c r="I16" s="36">
        <f>'[1]Appendix 8'!O44+'[2]Appendix 8'!O44+'[3]Appendix 8'!O44</f>
        <v>0</v>
      </c>
      <c r="J16" s="36">
        <f>'[3]Appendix 8'!Q44</f>
        <v>680875.22699999996</v>
      </c>
      <c r="K16" s="40">
        <f t="shared" si="2"/>
        <v>0</v>
      </c>
      <c r="L16" s="40">
        <f t="shared" si="0"/>
        <v>0</v>
      </c>
      <c r="M16" s="40">
        <f t="shared" si="3"/>
        <v>81.19472930647332</v>
      </c>
      <c r="N16" s="48">
        <v>81.617367908697929</v>
      </c>
    </row>
    <row r="17" spans="1:14" ht="15.5" x14ac:dyDescent="0.35">
      <c r="A17" s="26"/>
      <c r="B17" s="49">
        <f t="shared" si="1"/>
        <v>11</v>
      </c>
      <c r="C17" s="103" t="s">
        <v>23</v>
      </c>
      <c r="D17" s="36">
        <f>'[1]Appendix 8'!E45</f>
        <v>969255.18099999998</v>
      </c>
      <c r="E17" s="36">
        <f>'[1]Appendix 8'!G45+'[2]Appendix 8'!G45+'[3]Appendix 8'!G45</f>
        <v>3113560.6639999999</v>
      </c>
      <c r="F17" s="36">
        <f>'[1]Appendix 8'!I45+'[2]Appendix 8'!I45+'[3]Appendix 8'!I45</f>
        <v>-3455.469000000001</v>
      </c>
      <c r="G17" s="36">
        <f>'[1]Appendix 8'!K45+'[2]Appendix 8'!K45+'[3]Appendix 8'!K45</f>
        <v>3168948.6319999998</v>
      </c>
      <c r="H17" s="36">
        <f>'[1]Appendix 8'!M45+'[2]Appendix 8'!M45+'[3]Appendix 8'!M45</f>
        <v>10004.638999999999</v>
      </c>
      <c r="I17" s="36">
        <f>'[1]Appendix 8'!O45+'[2]Appendix 8'!O45+'[3]Appendix 8'!O45</f>
        <v>3884.5899999999997</v>
      </c>
      <c r="J17" s="36">
        <f>'[3]Appendix 8'!Q45</f>
        <v>896522.51500000001</v>
      </c>
      <c r="K17" s="40">
        <f t="shared" si="2"/>
        <v>0.24525018821234928</v>
      </c>
      <c r="L17" s="40">
        <f t="shared" si="0"/>
        <v>9.5225467768283278E-2</v>
      </c>
      <c r="M17" s="40">
        <f t="shared" si="3"/>
        <v>77.682487937172624</v>
      </c>
      <c r="N17" s="48">
        <v>71.516195447833979</v>
      </c>
    </row>
    <row r="18" spans="1:14" ht="15.5" x14ac:dyDescent="0.35">
      <c r="A18" s="26"/>
      <c r="B18" s="49">
        <f t="shared" si="1"/>
        <v>12</v>
      </c>
      <c r="C18" s="103" t="s">
        <v>14</v>
      </c>
      <c r="D18" s="36">
        <f>'[1]Appendix 8'!E46</f>
        <v>155395.136</v>
      </c>
      <c r="E18" s="36">
        <f>'[1]Appendix 8'!G46+'[2]Appendix 8'!G46+'[3]Appendix 8'!G46</f>
        <v>682000.61699999997</v>
      </c>
      <c r="F18" s="36">
        <f>'[1]Appendix 8'!I46+'[2]Appendix 8'!I46+'[3]Appendix 8'!I46</f>
        <v>-219.04300000000001</v>
      </c>
      <c r="G18" s="36">
        <f>'[1]Appendix 8'!K46+'[2]Appendix 8'!K46+'[3]Appendix 8'!K46</f>
        <v>724978.50600000005</v>
      </c>
      <c r="H18" s="36">
        <f>'[1]Appendix 8'!M46+'[2]Appendix 8'!M46+'[3]Appendix 8'!M46</f>
        <v>189.904</v>
      </c>
      <c r="I18" s="36">
        <f>'[1]Appendix 8'!O46+'[2]Appendix 8'!O46+'[3]Appendix 8'!O46</f>
        <v>3398.759</v>
      </c>
      <c r="J18" s="36">
        <f>'[3]Appendix 8'!Q46</f>
        <v>108609.54300000001</v>
      </c>
      <c r="K18" s="40">
        <f t="shared" si="2"/>
        <v>2.2683860799988423E-2</v>
      </c>
      <c r="L18" s="40">
        <f t="shared" si="0"/>
        <v>0.4059786842231225</v>
      </c>
      <c r="M18" s="40">
        <f t="shared" si="3"/>
        <v>86.598025913554082</v>
      </c>
      <c r="N18" s="48">
        <v>84.939408056846361</v>
      </c>
    </row>
    <row r="19" spans="1:14" ht="15.5" x14ac:dyDescent="0.35">
      <c r="A19" s="26"/>
      <c r="B19" s="49">
        <f t="shared" si="1"/>
        <v>13</v>
      </c>
      <c r="C19" s="104" t="s">
        <v>125</v>
      </c>
      <c r="D19" s="36">
        <f>'[1]Appendix 8'!E47</f>
        <v>45124.995000000003</v>
      </c>
      <c r="E19" s="36">
        <f>'[1]Appendix 8'!G47+'[2]Appendix 8'!G47+'[3]Appendix 8'!G47</f>
        <v>27024.838000000003</v>
      </c>
      <c r="F19" s="36">
        <f>'[1]Appendix 8'!I47+'[2]Appendix 8'!I47+'[3]Appendix 8'!I47</f>
        <v>0</v>
      </c>
      <c r="G19" s="36">
        <f>'[1]Appendix 8'!K47+'[2]Appendix 8'!K47+'[3]Appendix 8'!K47</f>
        <v>18785.019</v>
      </c>
      <c r="H19" s="36">
        <f>'[1]Appendix 8'!M47+'[2]Appendix 8'!M47+'[3]Appendix 8'!M47</f>
        <v>0</v>
      </c>
      <c r="I19" s="36">
        <f>'[1]Appendix 8'!O47+'[2]Appendix 8'!O47+'[3]Appendix 8'!O47</f>
        <v>0</v>
      </c>
      <c r="J19" s="36">
        <f>'[3]Appendix 8'!Q47</f>
        <v>53364.813999999998</v>
      </c>
      <c r="K19" s="40">
        <f t="shared" si="2"/>
        <v>0</v>
      </c>
      <c r="L19" s="40">
        <f t="shared" si="0"/>
        <v>0</v>
      </c>
      <c r="M19" s="40">
        <f t="shared" si="3"/>
        <v>26.036122633852806</v>
      </c>
      <c r="N19" s="48">
        <v>100</v>
      </c>
    </row>
    <row r="20" spans="1:14" ht="15.5" x14ac:dyDescent="0.35">
      <c r="A20" s="26"/>
      <c r="B20" s="49">
        <f t="shared" si="1"/>
        <v>14</v>
      </c>
      <c r="C20" s="104" t="s">
        <v>74</v>
      </c>
      <c r="D20" s="36">
        <f>'[1]Appendix 8'!E48</f>
        <v>213505.5</v>
      </c>
      <c r="E20" s="36">
        <f>'[1]Appendix 8'!G48+'[2]Appendix 8'!G48+'[3]Appendix 8'!G48</f>
        <v>534943.81499999994</v>
      </c>
      <c r="F20" s="36">
        <f>'[1]Appendix 8'!I48+'[2]Appendix 8'!I48+'[3]Appendix 8'!I48</f>
        <v>0</v>
      </c>
      <c r="G20" s="36">
        <f>'[1]Appendix 8'!K48+'[2]Appendix 8'!K48+'[3]Appendix 8'!K48</f>
        <v>422753.54299999995</v>
      </c>
      <c r="H20" s="36">
        <f>'[1]Appendix 8'!M48+'[2]Appendix 8'!M48+'[3]Appendix 8'!M48</f>
        <v>0</v>
      </c>
      <c r="I20" s="36">
        <f>'[1]Appendix 8'!O48+'[2]Appendix 8'!O48+'[3]Appendix 8'!O48</f>
        <v>0</v>
      </c>
      <c r="J20" s="36">
        <f>'[3]Appendix 8'!Q48</f>
        <v>325695.772</v>
      </c>
      <c r="K20" s="40">
        <f t="shared" si="2"/>
        <v>0</v>
      </c>
      <c r="L20" s="40">
        <f t="shared" si="0"/>
        <v>0</v>
      </c>
      <c r="M20" s="40">
        <f t="shared" si="3"/>
        <v>56.483924098454139</v>
      </c>
      <c r="N20" s="71">
        <v>58.43664918021819</v>
      </c>
    </row>
    <row r="21" spans="1:14" ht="15.5" x14ac:dyDescent="0.35">
      <c r="A21" s="26"/>
      <c r="B21" s="49">
        <f t="shared" si="1"/>
        <v>15</v>
      </c>
      <c r="C21" s="104" t="s">
        <v>25</v>
      </c>
      <c r="D21" s="36">
        <f>'[1]Appendix 8'!E49</f>
        <v>345174.48499999999</v>
      </c>
      <c r="E21" s="36">
        <f>'[1]Appendix 8'!G49+'[2]Appendix 8'!G49+'[3]Appendix 8'!G49</f>
        <v>662932.95699999994</v>
      </c>
      <c r="F21" s="36">
        <f>'[1]Appendix 8'!I49+'[2]Appendix 8'!I49+'[3]Appendix 8'!I49</f>
        <v>0</v>
      </c>
      <c r="G21" s="36">
        <f>'[1]Appendix 8'!K49+'[2]Appendix 8'!K49+'[3]Appendix 8'!K49</f>
        <v>552663.01500000001</v>
      </c>
      <c r="H21" s="36">
        <f>'[1]Appendix 8'!M49+'[2]Appendix 8'!M49+'[3]Appendix 8'!M49</f>
        <v>0</v>
      </c>
      <c r="I21" s="36">
        <f>'[1]Appendix 8'!O49+'[2]Appendix 8'!O49+'[3]Appendix 8'!O49</f>
        <v>0</v>
      </c>
      <c r="J21" s="36">
        <f>'[3]Appendix 8'!Q49</f>
        <v>455444.42700000003</v>
      </c>
      <c r="K21" s="40">
        <f t="shared" si="2"/>
        <v>0</v>
      </c>
      <c r="L21" s="40">
        <f t="shared" si="0"/>
        <v>0</v>
      </c>
      <c r="M21" s="40">
        <f t="shared" si="3"/>
        <v>54.821836639114899</v>
      </c>
      <c r="N21" s="48">
        <v>63.839582159329289</v>
      </c>
    </row>
    <row r="22" spans="1:14" ht="15.5" x14ac:dyDescent="0.35">
      <c r="A22" s="26"/>
      <c r="B22" s="49">
        <f t="shared" si="1"/>
        <v>16</v>
      </c>
      <c r="C22" s="103" t="s">
        <v>26</v>
      </c>
      <c r="D22" s="36">
        <f>'[1]Appendix 8'!E50</f>
        <v>239863.448</v>
      </c>
      <c r="E22" s="36">
        <f>'[1]Appendix 8'!G50+'[2]Appendix 8'!G50+'[3]Appendix 8'!G50</f>
        <v>594160.30999999994</v>
      </c>
      <c r="F22" s="36">
        <f>'[1]Appendix 8'!I50+'[2]Appendix 8'!I50+'[3]Appendix 8'!I50</f>
        <v>21.076999999999998</v>
      </c>
      <c r="G22" s="36">
        <f>'[1]Appendix 8'!K50+'[2]Appendix 8'!K50+'[3]Appendix 8'!K50</f>
        <v>520223.01699999999</v>
      </c>
      <c r="H22" s="36">
        <f>'[1]Appendix 8'!M50+'[2]Appendix 8'!M50+'[3]Appendix 8'!M50</f>
        <v>0</v>
      </c>
      <c r="I22" s="36">
        <f>'[1]Appendix 8'!O50+'[2]Appendix 8'!O50+'[3]Appendix 8'!O50</f>
        <v>0</v>
      </c>
      <c r="J22" s="36">
        <f>'[3]Appendix 8'!Q50</f>
        <v>313821.81900000002</v>
      </c>
      <c r="K22" s="40">
        <f t="shared" si="2"/>
        <v>0</v>
      </c>
      <c r="L22" s="40">
        <f t="shared" si="0"/>
        <v>0</v>
      </c>
      <c r="M22" s="40">
        <f t="shared" si="3"/>
        <v>62.373507339838021</v>
      </c>
      <c r="N22" s="48">
        <v>70.494919236254901</v>
      </c>
    </row>
    <row r="23" spans="1:14" ht="15.5" x14ac:dyDescent="0.35">
      <c r="A23" s="26"/>
      <c r="B23" s="49">
        <f t="shared" si="1"/>
        <v>17</v>
      </c>
      <c r="C23" s="103" t="s">
        <v>27</v>
      </c>
      <c r="D23" s="36">
        <f>'[1]Appendix 8'!E51</f>
        <v>252134.58900000001</v>
      </c>
      <c r="E23" s="36">
        <f>'[1]Appendix 8'!G51+'[2]Appendix 8'!G51+'[3]Appendix 8'!G51</f>
        <v>42138.216</v>
      </c>
      <c r="F23" s="36">
        <f>'[1]Appendix 8'!I51+'[2]Appendix 8'!I51+'[3]Appendix 8'!I51</f>
        <v>0</v>
      </c>
      <c r="G23" s="36">
        <f>'[1]Appendix 8'!K51+'[2]Appendix 8'!K51+'[3]Appendix 8'!K51</f>
        <v>49484.732000000004</v>
      </c>
      <c r="H23" s="36">
        <f>'[1]Appendix 8'!M51+'[2]Appendix 8'!M51+'[3]Appendix 8'!M51</f>
        <v>742.298</v>
      </c>
      <c r="I23" s="36">
        <f>'[1]Appendix 8'!O51+'[2]Appendix 8'!O51+'[3]Appendix 8'!O51</f>
        <v>3984.192</v>
      </c>
      <c r="J23" s="36">
        <f>'[3]Appendix 8'!Q51</f>
        <v>240061.58199999999</v>
      </c>
      <c r="K23" s="40">
        <f t="shared" si="2"/>
        <v>0.2522482505722819</v>
      </c>
      <c r="L23" s="40">
        <f t="shared" si="0"/>
        <v>1.3539110464315962</v>
      </c>
      <c r="M23" s="40">
        <f t="shared" si="3"/>
        <v>16.815937907738153</v>
      </c>
      <c r="N23" s="48">
        <v>22.042206774598782</v>
      </c>
    </row>
    <row r="24" spans="1:14" ht="15.5" x14ac:dyDescent="0.35">
      <c r="A24" s="26"/>
      <c r="B24" s="49">
        <f t="shared" si="1"/>
        <v>18</v>
      </c>
      <c r="C24" s="103" t="s">
        <v>112</v>
      </c>
      <c r="D24" s="36">
        <f>'[1]Appendix 8'!E52</f>
        <v>390407.78899999999</v>
      </c>
      <c r="E24" s="36">
        <f>'[1]Appendix 8'!G52+'[2]Appendix 8'!G52+'[3]Appendix 8'!G52</f>
        <v>676572.37199999997</v>
      </c>
      <c r="F24" s="36">
        <f>'[1]Appendix 8'!I52+'[2]Appendix 8'!I52+'[3]Appendix 8'!I52</f>
        <v>0</v>
      </c>
      <c r="G24" s="36">
        <f>'[1]Appendix 8'!K52+'[2]Appendix 8'!K52+'[3]Appendix 8'!K52</f>
        <v>712984.527</v>
      </c>
      <c r="H24" s="36">
        <f>'[1]Appendix 8'!M52+'[2]Appendix 8'!M52+'[3]Appendix 8'!M52</f>
        <v>0</v>
      </c>
      <c r="I24" s="36">
        <f>'[1]Appendix 8'!O52+'[2]Appendix 8'!O52+'[3]Appendix 8'!O52</f>
        <v>2798.6859999999997</v>
      </c>
      <c r="J24" s="36">
        <f>'[3]Appendix 8'!Q52</f>
        <v>351196.94699999999</v>
      </c>
      <c r="K24" s="40">
        <f t="shared" si="2"/>
        <v>0</v>
      </c>
      <c r="L24" s="40">
        <f t="shared" si="0"/>
        <v>0.26229972261152446</v>
      </c>
      <c r="M24" s="40">
        <f t="shared" si="3"/>
        <v>66.822660226409454</v>
      </c>
      <c r="N24" s="48">
        <v>63.17528028335807</v>
      </c>
    </row>
    <row r="25" spans="1:14" ht="15.5" x14ac:dyDescent="0.35">
      <c r="A25" s="26"/>
      <c r="B25" s="49">
        <f t="shared" si="1"/>
        <v>19</v>
      </c>
      <c r="C25" s="103" t="s">
        <v>109</v>
      </c>
      <c r="D25" s="36">
        <f>'[1]Appendix 8'!E53</f>
        <v>465053.68400000001</v>
      </c>
      <c r="E25" s="36">
        <f>'[1]Appendix 8'!G53+'[2]Appendix 8'!G53+'[3]Appendix 8'!G53</f>
        <v>653991.15</v>
      </c>
      <c r="F25" s="36">
        <f>'[1]Appendix 8'!I53+'[2]Appendix 8'!I53+'[3]Appendix 8'!I53</f>
        <v>0</v>
      </c>
      <c r="G25" s="36">
        <f>'[1]Appendix 8'!K53+'[2]Appendix 8'!K53+'[3]Appendix 8'!K53</f>
        <v>684128.73199999996</v>
      </c>
      <c r="H25" s="36">
        <f>'[1]Appendix 8'!M53+'[2]Appendix 8'!M53+'[3]Appendix 8'!M53</f>
        <v>0</v>
      </c>
      <c r="I25" s="36">
        <f>'[1]Appendix 8'!O53+'[2]Appendix 8'!O53+'[3]Appendix 8'!O53</f>
        <v>0</v>
      </c>
      <c r="J25" s="36">
        <f>'[3]Appendix 8'!Q53</f>
        <v>434916.103</v>
      </c>
      <c r="K25" s="40">
        <f t="shared" si="2"/>
        <v>0</v>
      </c>
      <c r="L25" s="40">
        <f t="shared" si="0"/>
        <v>0</v>
      </c>
      <c r="M25" s="40">
        <f t="shared" si="3"/>
        <v>61.135060062182397</v>
      </c>
      <c r="N25" s="48">
        <v>55.16677141552703</v>
      </c>
    </row>
    <row r="26" spans="1:14" ht="15.5" x14ac:dyDescent="0.35">
      <c r="A26" s="26"/>
      <c r="B26" s="49">
        <f t="shared" si="1"/>
        <v>20</v>
      </c>
      <c r="C26" s="103" t="s">
        <v>29</v>
      </c>
      <c r="D26" s="36">
        <f>'[1]Appendix 8'!E54</f>
        <v>1147446.0190000001</v>
      </c>
      <c r="E26" s="36">
        <f>'[1]Appendix 8'!G54+'[2]Appendix 8'!G54+'[3]Appendix 8'!G54</f>
        <v>663026.94700000004</v>
      </c>
      <c r="F26" s="36">
        <f>'[1]Appendix 8'!I54+'[2]Appendix 8'!I54+'[3]Appendix 8'!I54</f>
        <v>0</v>
      </c>
      <c r="G26" s="36">
        <f>'[1]Appendix 8'!K54+'[2]Appendix 8'!K54+'[3]Appendix 8'!K54</f>
        <v>731099.25100000005</v>
      </c>
      <c r="H26" s="36">
        <f>'[1]Appendix 8'!M54+'[2]Appendix 8'!M54+'[3]Appendix 8'!M54</f>
        <v>0</v>
      </c>
      <c r="I26" s="36">
        <f>'[1]Appendix 8'!O54+'[2]Appendix 8'!O54+'[3]Appendix 8'!O54</f>
        <v>0</v>
      </c>
      <c r="J26" s="36">
        <f>'[3]Appendix 8'!Q54</f>
        <v>1079373.716</v>
      </c>
      <c r="K26" s="40">
        <f t="shared" si="2"/>
        <v>0</v>
      </c>
      <c r="L26" s="40">
        <f t="shared" si="0"/>
        <v>0</v>
      </c>
      <c r="M26" s="40">
        <f t="shared" si="3"/>
        <v>40.381671768977043</v>
      </c>
      <c r="N26" s="48">
        <v>42.173401233242508</v>
      </c>
    </row>
    <row r="27" spans="1:14" ht="15.5" x14ac:dyDescent="0.35">
      <c r="A27" s="26"/>
      <c r="B27" s="49">
        <f t="shared" si="1"/>
        <v>21</v>
      </c>
      <c r="C27" s="103" t="s">
        <v>30</v>
      </c>
      <c r="D27" s="36">
        <f>'[1]Appendix 8'!E55</f>
        <v>14911.556</v>
      </c>
      <c r="E27" s="36">
        <f>'[1]Appendix 8'!G55+'[2]Appendix 8'!G55+'[3]Appendix 8'!G55</f>
        <v>159535.709</v>
      </c>
      <c r="F27" s="36">
        <f>'[1]Appendix 8'!I55+'[2]Appendix 8'!I55+'[3]Appendix 8'!I55</f>
        <v>0</v>
      </c>
      <c r="G27" s="36">
        <f>'[1]Appendix 8'!K55+'[2]Appendix 8'!K55+'[3]Appendix 8'!K55</f>
        <v>162038.64300000001</v>
      </c>
      <c r="H27" s="36">
        <f>'[1]Appendix 8'!M55+'[2]Appendix 8'!M55+'[3]Appendix 8'!M55</f>
        <v>0</v>
      </c>
      <c r="I27" s="36">
        <f>'[1]Appendix 8'!O55+'[2]Appendix 8'!O55+'[3]Appendix 8'!O55</f>
        <v>0</v>
      </c>
      <c r="J27" s="36">
        <f>'[3]Appendix 8'!Q55</f>
        <v>12408.621999999999</v>
      </c>
      <c r="K27" s="40">
        <f t="shared" si="2"/>
        <v>0</v>
      </c>
      <c r="L27" s="40">
        <f t="shared" si="0"/>
        <v>0</v>
      </c>
      <c r="M27" s="40">
        <f t="shared" si="3"/>
        <v>92.886892207797018</v>
      </c>
      <c r="N27" s="48">
        <v>90.648450494861393</v>
      </c>
    </row>
    <row r="28" spans="1:14" ht="15.5" x14ac:dyDescent="0.35">
      <c r="A28" s="26"/>
      <c r="B28" s="49">
        <f t="shared" si="1"/>
        <v>22</v>
      </c>
      <c r="C28" s="103" t="s">
        <v>31</v>
      </c>
      <c r="D28" s="36">
        <f>'[1]Appendix 8'!E56</f>
        <v>1065816.1780000001</v>
      </c>
      <c r="E28" s="36">
        <f>'[1]Appendix 8'!G56+'[2]Appendix 8'!G56+'[3]Appendix 8'!G56</f>
        <v>664367.41899999999</v>
      </c>
      <c r="F28" s="36">
        <f>'[1]Appendix 8'!I56+'[2]Appendix 8'!I56+'[3]Appendix 8'!I56</f>
        <v>0</v>
      </c>
      <c r="G28" s="36">
        <f>'[1]Appendix 8'!K56+'[2]Appendix 8'!K56+'[3]Appendix 8'!K56</f>
        <v>701517.92700000003</v>
      </c>
      <c r="H28" s="36">
        <f>'[1]Appendix 8'!M56+'[2]Appendix 8'!M56+'[3]Appendix 8'!M56</f>
        <v>208934.80900000001</v>
      </c>
      <c r="I28" s="36">
        <f>'[1]Appendix 8'!O56+'[2]Appendix 8'!O56+'[3]Appendix 8'!O56</f>
        <v>250197.125</v>
      </c>
      <c r="J28" s="36">
        <f>'[3]Appendix 8'!Q56</f>
        <v>569533.73699999996</v>
      </c>
      <c r="K28" s="40">
        <f t="shared" si="2"/>
        <v>12.075875025142853</v>
      </c>
      <c r="L28" s="40">
        <f t="shared" si="0"/>
        <v>14.460726901423326</v>
      </c>
      <c r="M28" s="40">
        <f t="shared" si="3"/>
        <v>40.545866219684278</v>
      </c>
      <c r="N28" s="48">
        <v>43.051275296625789</v>
      </c>
    </row>
    <row r="29" spans="1:14" ht="15.5" x14ac:dyDescent="0.35">
      <c r="A29" s="26"/>
      <c r="B29" s="49">
        <f t="shared" si="1"/>
        <v>23</v>
      </c>
      <c r="C29" s="103" t="s">
        <v>113</v>
      </c>
      <c r="D29" s="36">
        <f>'[1]Appendix 8'!E57</f>
        <v>0</v>
      </c>
      <c r="E29" s="36">
        <f>'[1]Appendix 8'!G57+'[2]Appendix 8'!G57+'[3]Appendix 8'!G57</f>
        <v>0</v>
      </c>
      <c r="F29" s="36">
        <f>'[1]Appendix 8'!I57+'[2]Appendix 8'!I57+'[3]Appendix 8'!I57</f>
        <v>0</v>
      </c>
      <c r="G29" s="36">
        <f>'[1]Appendix 8'!K57+'[2]Appendix 8'!K57+'[3]Appendix 8'!K57</f>
        <v>0</v>
      </c>
      <c r="H29" s="36">
        <f>'[1]Appendix 8'!M57+'[2]Appendix 8'!M57+'[3]Appendix 8'!M57</f>
        <v>0</v>
      </c>
      <c r="I29" s="36">
        <f>'[1]Appendix 8'!O57+'[2]Appendix 8'!O57+'[3]Appendix 8'!O57</f>
        <v>0</v>
      </c>
      <c r="J29" s="36">
        <f>'[3]Appendix 8'!Q57</f>
        <v>0</v>
      </c>
      <c r="K29" s="40">
        <f t="shared" si="2"/>
        <v>0</v>
      </c>
      <c r="L29" s="40">
        <f t="shared" si="0"/>
        <v>0</v>
      </c>
      <c r="M29" s="40">
        <f t="shared" si="3"/>
        <v>0</v>
      </c>
      <c r="N29" s="48">
        <v>0</v>
      </c>
    </row>
    <row r="30" spans="1:14" s="34" customFormat="1" ht="15.5" x14ac:dyDescent="0.35">
      <c r="A30" s="35"/>
      <c r="B30" s="49">
        <f t="shared" si="1"/>
        <v>24</v>
      </c>
      <c r="C30" s="103" t="s">
        <v>32</v>
      </c>
      <c r="D30" s="36">
        <f>'[1]Appendix 8'!E58</f>
        <v>370068</v>
      </c>
      <c r="E30" s="36">
        <f>'[1]Appendix 8'!G58+'[2]Appendix 8'!G58+'[3]Appendix 8'!G58</f>
        <v>144598.302</v>
      </c>
      <c r="F30" s="36">
        <f>'[1]Appendix 8'!I58+'[2]Appendix 8'!I58+'[3]Appendix 8'!I58</f>
        <v>-47191.616999999998</v>
      </c>
      <c r="G30" s="36">
        <f>'[1]Appendix 8'!K58+'[2]Appendix 8'!K58+'[3]Appendix 8'!K58</f>
        <v>193802.28200000001</v>
      </c>
      <c r="H30" s="36">
        <f>'[1]Appendix 8'!M58+'[2]Appendix 8'!M58+'[3]Appendix 8'!M58</f>
        <v>0</v>
      </c>
      <c r="I30" s="36">
        <f>'[1]Appendix 8'!O58+'[2]Appendix 8'!O58+'[3]Appendix 8'!O58</f>
        <v>0</v>
      </c>
      <c r="J30" s="36">
        <f>'[3]Appendix 8'!Q58</f>
        <v>273672.402</v>
      </c>
      <c r="K30" s="40">
        <f t="shared" si="2"/>
        <v>0</v>
      </c>
      <c r="L30" s="40">
        <f t="shared" si="0"/>
        <v>0</v>
      </c>
      <c r="M30" s="40">
        <f t="shared" si="3"/>
        <v>41.457278572116216</v>
      </c>
      <c r="N30" s="48">
        <v>36.716785647333936</v>
      </c>
    </row>
    <row r="31" spans="1:14" ht="15.5" x14ac:dyDescent="0.35">
      <c r="B31" s="49">
        <f t="shared" si="1"/>
        <v>25</v>
      </c>
      <c r="C31" s="103" t="s">
        <v>16</v>
      </c>
      <c r="D31" s="36">
        <f>'[1]Appendix 8'!E59</f>
        <v>153424.42800000001</v>
      </c>
      <c r="E31" s="36">
        <f>'[1]Appendix 8'!G59+'[2]Appendix 8'!G59+'[3]Appendix 8'!G59</f>
        <v>9460.5889999999999</v>
      </c>
      <c r="F31" s="36">
        <f>'[1]Appendix 8'!I59+'[2]Appendix 8'!I59+'[3]Appendix 8'!I59</f>
        <v>0</v>
      </c>
      <c r="G31" s="36">
        <f>'[1]Appendix 8'!K59+'[2]Appendix 8'!K59+'[3]Appendix 8'!K59</f>
        <v>9317.9709999999995</v>
      </c>
      <c r="H31" s="36">
        <f>'[1]Appendix 8'!M59+'[2]Appendix 8'!M59+'[3]Appendix 8'!M59</f>
        <v>0</v>
      </c>
      <c r="I31" s="36">
        <f>'[1]Appendix 8'!O59+'[2]Appendix 8'!O59+'[3]Appendix 8'!O59</f>
        <v>0</v>
      </c>
      <c r="J31" s="36">
        <f>'[3]Appendix 8'!Q59</f>
        <v>153567.046</v>
      </c>
      <c r="K31" s="40">
        <f t="shared" si="2"/>
        <v>0</v>
      </c>
      <c r="L31" s="40">
        <f t="shared" si="0"/>
        <v>0</v>
      </c>
      <c r="M31" s="40">
        <f t="shared" si="3"/>
        <v>5.7205820225932751</v>
      </c>
      <c r="N31" s="48">
        <v>5.9849064355297976</v>
      </c>
    </row>
    <row r="32" spans="1:14" ht="16" thickBot="1" x14ac:dyDescent="0.4">
      <c r="B32" s="38"/>
      <c r="C32" s="21" t="s">
        <v>12</v>
      </c>
      <c r="D32" s="41">
        <f t="shared" ref="D32:J32" si="4">SUM(D7:D31)</f>
        <v>10639569.782999998</v>
      </c>
      <c r="E32" s="41">
        <f t="shared" si="4"/>
        <v>18993385.238000002</v>
      </c>
      <c r="F32" s="41">
        <f t="shared" si="4"/>
        <v>60340.534</v>
      </c>
      <c r="G32" s="41">
        <f t="shared" si="4"/>
        <v>19361488.116</v>
      </c>
      <c r="H32" s="41">
        <f t="shared" si="4"/>
        <v>225714.48300000001</v>
      </c>
      <c r="I32" s="41">
        <f t="shared" si="4"/>
        <v>308526.90299999999</v>
      </c>
      <c r="J32" s="41">
        <f t="shared" si="4"/>
        <v>9797566.125</v>
      </c>
      <c r="K32" s="53">
        <f t="shared" si="2"/>
        <v>0.76015301849741024</v>
      </c>
      <c r="L32" s="53">
        <f t="shared" si="0"/>
        <v>1.0390456717086589</v>
      </c>
      <c r="M32" s="107">
        <f>IFERROR((G32/SUM($G32:$J32))*100,0)</f>
        <v>65.204914803713038</v>
      </c>
      <c r="N32" s="105">
        <v>63.787050027155658</v>
      </c>
    </row>
    <row r="33" spans="2:14" x14ac:dyDescent="0.35">
      <c r="B33" s="151" t="s">
        <v>127</v>
      </c>
      <c r="C33" s="151"/>
      <c r="D33" s="151"/>
      <c r="E33" s="151"/>
      <c r="F33" s="151"/>
      <c r="G33" s="151"/>
      <c r="H33" s="151"/>
      <c r="I33" s="151"/>
      <c r="J33" s="151"/>
      <c r="K33" s="151"/>
      <c r="L33" s="151"/>
      <c r="M33" s="151"/>
      <c r="N33" s="151"/>
    </row>
    <row r="34" spans="2:14" hidden="1" x14ac:dyDescent="0.35">
      <c r="I34" s="129">
        <f>G32/J34</f>
        <v>0.65204914803713043</v>
      </c>
      <c r="J34" s="26">
        <f>G32+H32+I32+J32</f>
        <v>29693295.627</v>
      </c>
    </row>
    <row r="35" spans="2:14" hidden="1" x14ac:dyDescent="0.35">
      <c r="C35" s="133" t="s">
        <v>126</v>
      </c>
      <c r="D35" s="134">
        <v>9354244.9820000008</v>
      </c>
      <c r="E35" s="134">
        <v>19934133.581999999</v>
      </c>
      <c r="F35" s="134">
        <v>167024.96800000002</v>
      </c>
      <c r="G35" s="134">
        <v>18773935.293000001</v>
      </c>
      <c r="H35" s="134">
        <v>19009.884000000002</v>
      </c>
      <c r="I35" s="134">
        <v>154018.36900000001</v>
      </c>
      <c r="J35" s="134">
        <v>10485241.399999999</v>
      </c>
      <c r="K35" s="135">
        <f t="shared" ref="K35" si="5">IFERROR((H35/SUM($G35:$J35))*100,0)</f>
        <v>6.4588718496891115E-2</v>
      </c>
      <c r="L35" s="135">
        <f t="shared" ref="L35" si="6">IFERROR((I35/SUM($G35:$J35))*100,0)</f>
        <v>0.52329877860860696</v>
      </c>
      <c r="M35" s="137">
        <f>IFERROR((G35/SUM($G35:$J35))*100,0)</f>
        <v>63.787050027155658</v>
      </c>
      <c r="N35" s="132"/>
    </row>
    <row r="36" spans="2:14" hidden="1" x14ac:dyDescent="0.35">
      <c r="C36" s="52" t="s">
        <v>84</v>
      </c>
      <c r="D36" s="26"/>
      <c r="E36" s="26"/>
      <c r="F36" s="26"/>
      <c r="G36" s="26"/>
      <c r="H36" s="26"/>
      <c r="I36" s="26"/>
      <c r="J36" s="26">
        <f>G35+H35+I35+J35</f>
        <v>29432204.945999999</v>
      </c>
    </row>
    <row r="37" spans="2:14" hidden="1" x14ac:dyDescent="0.35">
      <c r="D37" s="129">
        <f>D32/D35-1</f>
        <v>0.13740550984855493</v>
      </c>
      <c r="E37" s="129">
        <f t="shared" ref="E37:J37" si="7">E32/E35-1</f>
        <v>-4.7192838360904155E-2</v>
      </c>
      <c r="F37" s="129">
        <f t="shared" si="7"/>
        <v>-0.63873344971992463</v>
      </c>
      <c r="G37" s="129">
        <f t="shared" si="7"/>
        <v>3.1296199429166727E-2</v>
      </c>
      <c r="H37" s="129">
        <f t="shared" si="7"/>
        <v>10.873532894782524</v>
      </c>
      <c r="I37" s="129">
        <f t="shared" si="7"/>
        <v>1.003182510003076</v>
      </c>
      <c r="J37" s="129">
        <f t="shared" si="7"/>
        <v>-6.5585068456315954E-2</v>
      </c>
    </row>
    <row r="38" spans="2:14" x14ac:dyDescent="0.35">
      <c r="J38" s="26"/>
      <c r="N38" s="56"/>
    </row>
    <row r="39" spans="2:14" x14ac:dyDescent="0.35">
      <c r="D39" s="26"/>
      <c r="E39" s="26"/>
      <c r="F39" s="26"/>
      <c r="G39" s="26"/>
      <c r="H39" s="26"/>
      <c r="I39" s="26"/>
      <c r="J39" s="131"/>
    </row>
    <row r="40" spans="2:14" x14ac:dyDescent="0.35">
      <c r="E40" s="129"/>
      <c r="G40" s="26"/>
      <c r="H40" s="26"/>
      <c r="I40" s="26"/>
      <c r="J40" s="26"/>
    </row>
    <row r="41" spans="2:14" x14ac:dyDescent="0.35">
      <c r="J41" s="129"/>
      <c r="N41" s="70"/>
    </row>
    <row r="42" spans="2:14" x14ac:dyDescent="0.35">
      <c r="I42" s="52" t="s">
        <v>84</v>
      </c>
    </row>
  </sheetData>
  <sheetProtection algorithmName="SHA-512" hashValue="2X2Uzati9q5aeLJY14HJVE6Q9Uwf2vr9bGXjjW19dRKtodN/CB71okzj76JtsTwiTeps+nzdvDCACB6ZpBD9Rg==" saltValue="5bslOchNECYCXBHKYMGhtg==" spinCount="100000" sheet="1" objects="1" scenarios="1"/>
  <mergeCells count="14">
    <mergeCell ref="K4:K5"/>
    <mergeCell ref="L4:L5"/>
    <mergeCell ref="M4:N4"/>
    <mergeCell ref="B33:N33"/>
    <mergeCell ref="B3:N3"/>
    <mergeCell ref="B4:B6"/>
    <mergeCell ref="C4:C6"/>
    <mergeCell ref="D4:D5"/>
    <mergeCell ref="E4:E5"/>
    <mergeCell ref="F4:F5"/>
    <mergeCell ref="G4:G5"/>
    <mergeCell ref="H4:H5"/>
    <mergeCell ref="I4:I5"/>
    <mergeCell ref="J4:J5"/>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2:N52"/>
  <sheetViews>
    <sheetView zoomScale="69" workbookViewId="0">
      <selection activeCell="C3" sqref="C3:L3"/>
    </sheetView>
  </sheetViews>
  <sheetFormatPr defaultRowHeight="14.5" x14ac:dyDescent="0.35"/>
  <cols>
    <col min="4" max="4" width="59.6328125" bestFit="1" customWidth="1"/>
    <col min="5" max="5" width="10.453125" bestFit="1" customWidth="1"/>
    <col min="6" max="6" width="17.36328125" bestFit="1" customWidth="1"/>
    <col min="7" max="7" width="10.453125" bestFit="1" customWidth="1"/>
    <col min="8" max="8" width="17.36328125" bestFit="1" customWidth="1"/>
    <col min="9" max="9" width="10.453125" bestFit="1" customWidth="1"/>
    <col min="10" max="10" width="17.36328125" bestFit="1" customWidth="1"/>
    <col min="11" max="11" width="10.453125" style="73" bestFit="1" customWidth="1"/>
    <col min="12" max="12" width="17.36328125" style="73" bestFit="1" customWidth="1"/>
    <col min="13" max="13" width="10.6328125" bestFit="1" customWidth="1"/>
    <col min="14" max="14" width="17.36328125" bestFit="1" customWidth="1"/>
  </cols>
  <sheetData>
    <row r="2" spans="3:14" ht="15" thickBot="1" x14ac:dyDescent="0.4"/>
    <row r="3" spans="3:14" ht="16" thickBot="1" x14ac:dyDescent="0.4">
      <c r="C3" s="154" t="s">
        <v>91</v>
      </c>
      <c r="D3" s="155"/>
      <c r="E3" s="155"/>
      <c r="F3" s="155"/>
      <c r="G3" s="155"/>
      <c r="H3" s="155"/>
      <c r="I3" s="155"/>
      <c r="J3" s="155"/>
      <c r="K3" s="155"/>
      <c r="L3" s="156"/>
      <c r="M3" s="108"/>
      <c r="N3" s="108"/>
    </row>
    <row r="4" spans="3:14" ht="14.5" customHeight="1" x14ac:dyDescent="0.35">
      <c r="C4" s="175" t="s">
        <v>89</v>
      </c>
      <c r="D4" s="159" t="s">
        <v>8</v>
      </c>
      <c r="E4" s="174" t="s">
        <v>94</v>
      </c>
      <c r="F4" s="174"/>
      <c r="G4" s="174" t="s">
        <v>95</v>
      </c>
      <c r="H4" s="174"/>
      <c r="I4" s="174" t="s">
        <v>96</v>
      </c>
      <c r="J4" s="174"/>
      <c r="K4" s="174" t="s">
        <v>93</v>
      </c>
      <c r="L4" s="174"/>
      <c r="M4" s="109"/>
      <c r="N4" s="109"/>
    </row>
    <row r="5" spans="3:14" ht="14.5" customHeight="1" x14ac:dyDescent="0.35">
      <c r="C5" s="157"/>
      <c r="D5" s="160"/>
      <c r="E5" s="74" t="s">
        <v>85</v>
      </c>
      <c r="F5" s="80" t="s">
        <v>86</v>
      </c>
      <c r="G5" s="74" t="s">
        <v>85</v>
      </c>
      <c r="H5" s="80" t="s">
        <v>86</v>
      </c>
      <c r="I5" s="74" t="s">
        <v>85</v>
      </c>
      <c r="J5" s="80" t="s">
        <v>86</v>
      </c>
      <c r="K5" s="74" t="s">
        <v>85</v>
      </c>
      <c r="L5" s="80" t="s">
        <v>86</v>
      </c>
    </row>
    <row r="6" spans="3:14" ht="14.5" customHeight="1" thickBot="1" x14ac:dyDescent="0.4">
      <c r="C6" s="158"/>
      <c r="D6" s="161"/>
      <c r="E6" s="92"/>
      <c r="F6" s="93" t="s">
        <v>90</v>
      </c>
      <c r="G6" s="92"/>
      <c r="H6" s="94" t="s">
        <v>90</v>
      </c>
      <c r="I6" s="92"/>
      <c r="J6" s="94" t="s">
        <v>90</v>
      </c>
      <c r="K6" s="92"/>
      <c r="L6" s="94" t="s">
        <v>90</v>
      </c>
    </row>
    <row r="7" spans="3:14" ht="15.5" x14ac:dyDescent="0.35">
      <c r="C7" s="85">
        <v>1</v>
      </c>
      <c r="D7" s="86" t="s">
        <v>66</v>
      </c>
      <c r="E7" s="87">
        <v>0</v>
      </c>
      <c r="F7" s="87">
        <v>0</v>
      </c>
      <c r="G7" s="87">
        <v>16</v>
      </c>
      <c r="H7" s="87">
        <v>1336380</v>
      </c>
      <c r="I7" s="87">
        <v>0</v>
      </c>
      <c r="J7" s="87">
        <v>0</v>
      </c>
      <c r="K7" s="88">
        <f>SUM(E7+G7+I7)</f>
        <v>16</v>
      </c>
      <c r="L7" s="88">
        <f>F7+H7+J7</f>
        <v>1336380</v>
      </c>
    </row>
    <row r="8" spans="3:14" ht="15.5" x14ac:dyDescent="0.35">
      <c r="C8" s="76">
        <v>2</v>
      </c>
      <c r="D8" s="67" t="s">
        <v>45</v>
      </c>
      <c r="E8" s="75">
        <v>0</v>
      </c>
      <c r="F8" s="75">
        <v>0</v>
      </c>
      <c r="G8" s="75">
        <v>2</v>
      </c>
      <c r="H8" s="75">
        <v>2202802</v>
      </c>
      <c r="I8" s="75">
        <v>0</v>
      </c>
      <c r="J8" s="75">
        <v>0</v>
      </c>
      <c r="K8" s="88">
        <f t="shared" ref="K8:K43" si="0">SUM(E8+G8+I8)</f>
        <v>2</v>
      </c>
      <c r="L8" s="88">
        <f t="shared" ref="L8:L43" si="1">F8+H8+J8</f>
        <v>2202802</v>
      </c>
    </row>
    <row r="9" spans="3:14" ht="15.5" x14ac:dyDescent="0.35">
      <c r="C9" s="76">
        <v>3</v>
      </c>
      <c r="D9" s="67" t="s">
        <v>49</v>
      </c>
      <c r="E9" s="75">
        <v>0</v>
      </c>
      <c r="F9" s="75">
        <v>0</v>
      </c>
      <c r="G9" s="75">
        <v>0</v>
      </c>
      <c r="H9" s="75">
        <v>0</v>
      </c>
      <c r="I9" s="75">
        <v>4</v>
      </c>
      <c r="J9" s="75">
        <v>27032624</v>
      </c>
      <c r="K9" s="88">
        <f t="shared" si="0"/>
        <v>4</v>
      </c>
      <c r="L9" s="88">
        <f t="shared" si="1"/>
        <v>27032624</v>
      </c>
    </row>
    <row r="10" spans="3:14" ht="15.5" x14ac:dyDescent="0.35">
      <c r="C10" s="76">
        <v>4</v>
      </c>
      <c r="D10" s="67" t="s">
        <v>46</v>
      </c>
      <c r="E10" s="75">
        <v>0</v>
      </c>
      <c r="F10" s="75">
        <v>0</v>
      </c>
      <c r="G10" s="75">
        <v>0</v>
      </c>
      <c r="H10" s="75">
        <v>0</v>
      </c>
      <c r="I10" s="75">
        <v>0</v>
      </c>
      <c r="J10" s="75">
        <v>0</v>
      </c>
      <c r="K10" s="88">
        <f t="shared" si="0"/>
        <v>0</v>
      </c>
      <c r="L10" s="88">
        <f t="shared" si="1"/>
        <v>0</v>
      </c>
    </row>
    <row r="11" spans="3:14" ht="15.5" x14ac:dyDescent="0.35">
      <c r="C11" s="76">
        <v>5</v>
      </c>
      <c r="D11" s="67" t="s">
        <v>54</v>
      </c>
      <c r="E11" s="75">
        <v>13</v>
      </c>
      <c r="F11" s="75">
        <v>4855361</v>
      </c>
      <c r="G11" s="75">
        <v>2</v>
      </c>
      <c r="H11" s="75">
        <v>990000</v>
      </c>
      <c r="I11" s="75">
        <v>5</v>
      </c>
      <c r="J11" s="75">
        <v>2305000</v>
      </c>
      <c r="K11" s="88">
        <f t="shared" si="0"/>
        <v>20</v>
      </c>
      <c r="L11" s="88">
        <f t="shared" si="1"/>
        <v>8150361</v>
      </c>
    </row>
    <row r="12" spans="3:14" ht="15.5" x14ac:dyDescent="0.35">
      <c r="C12" s="76">
        <v>6</v>
      </c>
      <c r="D12" s="67" t="s">
        <v>58</v>
      </c>
      <c r="E12" s="75">
        <v>18</v>
      </c>
      <c r="F12" s="75">
        <v>13749530</v>
      </c>
      <c r="G12" s="75">
        <v>17</v>
      </c>
      <c r="H12" s="75">
        <v>8020973</v>
      </c>
      <c r="I12" s="75">
        <v>13</v>
      </c>
      <c r="J12" s="75">
        <v>6054760</v>
      </c>
      <c r="K12" s="88">
        <f t="shared" si="0"/>
        <v>48</v>
      </c>
      <c r="L12" s="88">
        <f t="shared" si="1"/>
        <v>27825263</v>
      </c>
      <c r="N12" t="s">
        <v>84</v>
      </c>
    </row>
    <row r="13" spans="3:14" ht="15.5" x14ac:dyDescent="0.35">
      <c r="C13" s="76">
        <v>7</v>
      </c>
      <c r="D13" s="67" t="s">
        <v>50</v>
      </c>
      <c r="E13" s="75">
        <v>6</v>
      </c>
      <c r="F13" s="75">
        <v>12040746</v>
      </c>
      <c r="G13" s="75">
        <v>18</v>
      </c>
      <c r="H13" s="75">
        <v>2284656</v>
      </c>
      <c r="I13" s="75">
        <v>19</v>
      </c>
      <c r="J13" s="75">
        <v>6987924</v>
      </c>
      <c r="K13" s="88">
        <f t="shared" si="0"/>
        <v>43</v>
      </c>
      <c r="L13" s="88">
        <f t="shared" si="1"/>
        <v>21313326</v>
      </c>
    </row>
    <row r="14" spans="3:14" ht="15.5" x14ac:dyDescent="0.35">
      <c r="C14" s="76">
        <v>8</v>
      </c>
      <c r="D14" s="67" t="s">
        <v>52</v>
      </c>
      <c r="E14" s="75">
        <v>0</v>
      </c>
      <c r="F14" s="75">
        <v>0</v>
      </c>
      <c r="G14" s="75">
        <v>4</v>
      </c>
      <c r="H14" s="75">
        <v>6800000</v>
      </c>
      <c r="I14" s="75">
        <v>7</v>
      </c>
      <c r="J14" s="75">
        <v>8976224</v>
      </c>
      <c r="K14" s="88">
        <f t="shared" si="0"/>
        <v>11</v>
      </c>
      <c r="L14" s="88">
        <f t="shared" si="1"/>
        <v>15776224</v>
      </c>
    </row>
    <row r="15" spans="3:14" ht="15.5" x14ac:dyDescent="0.35">
      <c r="C15" s="76">
        <v>9</v>
      </c>
      <c r="D15" s="67" t="s">
        <v>53</v>
      </c>
      <c r="E15" s="75">
        <v>0</v>
      </c>
      <c r="F15" s="75">
        <v>0</v>
      </c>
      <c r="G15" s="75">
        <v>2</v>
      </c>
      <c r="H15" s="75">
        <v>2063424</v>
      </c>
      <c r="I15" s="75">
        <v>0</v>
      </c>
      <c r="J15" s="75">
        <v>0</v>
      </c>
      <c r="K15" s="88">
        <f t="shared" si="0"/>
        <v>2</v>
      </c>
      <c r="L15" s="88">
        <f t="shared" si="1"/>
        <v>2063424</v>
      </c>
    </row>
    <row r="16" spans="3:14" ht="15.5" x14ac:dyDescent="0.35">
      <c r="C16" s="76">
        <v>10</v>
      </c>
      <c r="D16" s="67" t="s">
        <v>57</v>
      </c>
      <c r="E16" s="75">
        <v>0</v>
      </c>
      <c r="F16" s="75">
        <v>0</v>
      </c>
      <c r="G16" s="75">
        <v>0</v>
      </c>
      <c r="H16" s="75">
        <v>0</v>
      </c>
      <c r="I16" s="75">
        <v>1</v>
      </c>
      <c r="J16" s="75">
        <v>128620</v>
      </c>
      <c r="K16" s="88">
        <f t="shared" si="0"/>
        <v>1</v>
      </c>
      <c r="L16" s="88">
        <f t="shared" si="1"/>
        <v>128620</v>
      </c>
    </row>
    <row r="17" spans="3:12" ht="15.5" x14ac:dyDescent="0.35">
      <c r="C17" s="76">
        <v>11</v>
      </c>
      <c r="D17" s="67" t="s">
        <v>13</v>
      </c>
      <c r="E17" s="75">
        <v>191</v>
      </c>
      <c r="F17" s="75">
        <v>12277303</v>
      </c>
      <c r="G17" s="75">
        <v>520</v>
      </c>
      <c r="H17" s="75">
        <v>36404276</v>
      </c>
      <c r="I17" s="75">
        <v>176</v>
      </c>
      <c r="J17" s="75">
        <v>28271749</v>
      </c>
      <c r="K17" s="88">
        <f t="shared" si="0"/>
        <v>887</v>
      </c>
      <c r="L17" s="88">
        <f t="shared" si="1"/>
        <v>76953328</v>
      </c>
    </row>
    <row r="18" spans="3:12" ht="15.5" x14ac:dyDescent="0.35">
      <c r="C18" s="76">
        <v>12</v>
      </c>
      <c r="D18" s="67" t="s">
        <v>61</v>
      </c>
      <c r="E18" s="75">
        <v>13</v>
      </c>
      <c r="F18" s="75">
        <v>6128304</v>
      </c>
      <c r="G18" s="75">
        <v>16</v>
      </c>
      <c r="H18" s="75">
        <v>10003405</v>
      </c>
      <c r="I18" s="75">
        <v>5</v>
      </c>
      <c r="J18" s="75">
        <v>3325000</v>
      </c>
      <c r="K18" s="88">
        <f t="shared" si="0"/>
        <v>34</v>
      </c>
      <c r="L18" s="88">
        <f t="shared" si="1"/>
        <v>19456709</v>
      </c>
    </row>
    <row r="19" spans="3:12" ht="15.5" x14ac:dyDescent="0.35">
      <c r="C19" s="76">
        <v>13</v>
      </c>
      <c r="D19" s="67" t="s">
        <v>39</v>
      </c>
      <c r="E19" s="75">
        <v>0</v>
      </c>
      <c r="F19" s="75">
        <v>0</v>
      </c>
      <c r="G19" s="75">
        <v>2</v>
      </c>
      <c r="H19" s="75">
        <v>943080</v>
      </c>
      <c r="I19" s="75">
        <v>4</v>
      </c>
      <c r="J19" s="75">
        <v>1896234</v>
      </c>
      <c r="K19" s="88">
        <f t="shared" si="0"/>
        <v>6</v>
      </c>
      <c r="L19" s="88">
        <f t="shared" si="1"/>
        <v>2839314</v>
      </c>
    </row>
    <row r="20" spans="3:12" ht="15.5" x14ac:dyDescent="0.35">
      <c r="C20" s="76">
        <v>14</v>
      </c>
      <c r="D20" s="67" t="s">
        <v>47</v>
      </c>
      <c r="E20" s="75">
        <v>9</v>
      </c>
      <c r="F20" s="75">
        <v>3670992</v>
      </c>
      <c r="G20" s="75">
        <v>17</v>
      </c>
      <c r="H20" s="75">
        <v>3151282</v>
      </c>
      <c r="I20" s="75">
        <v>20</v>
      </c>
      <c r="J20" s="75">
        <v>3994557</v>
      </c>
      <c r="K20" s="88">
        <f t="shared" si="0"/>
        <v>46</v>
      </c>
      <c r="L20" s="88">
        <f t="shared" si="1"/>
        <v>10816831</v>
      </c>
    </row>
    <row r="21" spans="3:12" ht="15.5" x14ac:dyDescent="0.35">
      <c r="C21" s="76">
        <v>15</v>
      </c>
      <c r="D21" s="67" t="s">
        <v>60</v>
      </c>
      <c r="E21" s="75">
        <v>0</v>
      </c>
      <c r="F21" s="75">
        <v>0</v>
      </c>
      <c r="G21" s="75">
        <v>4</v>
      </c>
      <c r="H21" s="75">
        <v>2972892</v>
      </c>
      <c r="I21" s="75">
        <v>5</v>
      </c>
      <c r="J21" s="75">
        <v>6349825</v>
      </c>
      <c r="K21" s="88">
        <f t="shared" si="0"/>
        <v>9</v>
      </c>
      <c r="L21" s="88">
        <f t="shared" si="1"/>
        <v>9322717</v>
      </c>
    </row>
    <row r="22" spans="3:12" ht="15.5" x14ac:dyDescent="0.35">
      <c r="C22" s="76">
        <v>16</v>
      </c>
      <c r="D22" s="67" t="s">
        <v>41</v>
      </c>
      <c r="E22" s="75">
        <v>2</v>
      </c>
      <c r="F22" s="75">
        <v>3345572</v>
      </c>
      <c r="G22" s="75">
        <v>2</v>
      </c>
      <c r="H22" s="75">
        <v>808000</v>
      </c>
      <c r="I22" s="75">
        <v>0</v>
      </c>
      <c r="J22" s="75">
        <v>0</v>
      </c>
      <c r="K22" s="88">
        <f t="shared" si="0"/>
        <v>4</v>
      </c>
      <c r="L22" s="88">
        <f t="shared" si="1"/>
        <v>4153572</v>
      </c>
    </row>
    <row r="23" spans="3:12" ht="15.5" x14ac:dyDescent="0.35">
      <c r="C23" s="76">
        <v>17</v>
      </c>
      <c r="D23" s="67" t="s">
        <v>48</v>
      </c>
      <c r="E23" s="75">
        <v>0</v>
      </c>
      <c r="F23" s="75">
        <v>0</v>
      </c>
      <c r="G23" s="75">
        <v>0</v>
      </c>
      <c r="H23" s="75">
        <v>0</v>
      </c>
      <c r="I23" s="75">
        <v>0</v>
      </c>
      <c r="J23" s="75">
        <v>0</v>
      </c>
      <c r="K23" s="88">
        <f t="shared" si="0"/>
        <v>0</v>
      </c>
      <c r="L23" s="88">
        <f t="shared" si="1"/>
        <v>0</v>
      </c>
    </row>
    <row r="24" spans="3:12" ht="15.5" x14ac:dyDescent="0.35">
      <c r="C24" s="76">
        <v>18</v>
      </c>
      <c r="D24" s="67" t="s">
        <v>73</v>
      </c>
      <c r="E24" s="75">
        <v>0</v>
      </c>
      <c r="F24" s="75">
        <v>0</v>
      </c>
      <c r="G24" s="75">
        <v>4</v>
      </c>
      <c r="H24" s="75">
        <v>63142864</v>
      </c>
      <c r="I24" s="75">
        <v>1</v>
      </c>
      <c r="J24" s="75">
        <v>112544</v>
      </c>
      <c r="K24" s="88">
        <f t="shared" si="0"/>
        <v>5</v>
      </c>
      <c r="L24" s="88">
        <f t="shared" si="1"/>
        <v>63255408</v>
      </c>
    </row>
    <row r="25" spans="3:12" ht="15.5" x14ac:dyDescent="0.35">
      <c r="C25" s="76">
        <v>19</v>
      </c>
      <c r="D25" s="67" t="s">
        <v>72</v>
      </c>
      <c r="E25" s="75">
        <v>9267</v>
      </c>
      <c r="F25" s="75">
        <v>55155387</v>
      </c>
      <c r="G25" s="75">
        <v>7961</v>
      </c>
      <c r="H25" s="75">
        <v>48612716</v>
      </c>
      <c r="I25" s="75">
        <v>4658</v>
      </c>
      <c r="J25" s="75">
        <v>34756745</v>
      </c>
      <c r="K25" s="88">
        <f t="shared" si="0"/>
        <v>21886</v>
      </c>
      <c r="L25" s="88">
        <f t="shared" si="1"/>
        <v>138524848</v>
      </c>
    </row>
    <row r="26" spans="3:12" ht="15.5" x14ac:dyDescent="0.35">
      <c r="C26" s="76">
        <v>20</v>
      </c>
      <c r="D26" s="67" t="s">
        <v>14</v>
      </c>
      <c r="E26" s="75">
        <v>0</v>
      </c>
      <c r="F26" s="75">
        <v>0</v>
      </c>
      <c r="G26" s="75">
        <v>0</v>
      </c>
      <c r="H26" s="75">
        <v>0</v>
      </c>
      <c r="I26" s="75">
        <v>2</v>
      </c>
      <c r="J26" s="75">
        <v>900000</v>
      </c>
      <c r="K26" s="88">
        <f t="shared" si="0"/>
        <v>2</v>
      </c>
      <c r="L26" s="88">
        <f t="shared" si="1"/>
        <v>900000</v>
      </c>
    </row>
    <row r="27" spans="3:12" ht="15.5" x14ac:dyDescent="0.35">
      <c r="C27" s="76">
        <v>21</v>
      </c>
      <c r="D27" s="67" t="s">
        <v>59</v>
      </c>
      <c r="E27" s="75">
        <v>6</v>
      </c>
      <c r="F27" s="75">
        <v>2650078</v>
      </c>
      <c r="G27" s="75">
        <v>9</v>
      </c>
      <c r="H27" s="75">
        <v>2247530</v>
      </c>
      <c r="I27" s="75">
        <v>2</v>
      </c>
      <c r="J27" s="75">
        <v>4860000</v>
      </c>
      <c r="K27" s="88">
        <f t="shared" si="0"/>
        <v>17</v>
      </c>
      <c r="L27" s="88">
        <f t="shared" si="1"/>
        <v>9757608</v>
      </c>
    </row>
    <row r="28" spans="3:12" ht="15.5" x14ac:dyDescent="0.35">
      <c r="C28" s="76">
        <v>22</v>
      </c>
      <c r="D28" s="67" t="s">
        <v>38</v>
      </c>
      <c r="E28" s="75">
        <v>0</v>
      </c>
      <c r="F28" s="75">
        <v>0</v>
      </c>
      <c r="G28" s="75">
        <v>3426</v>
      </c>
      <c r="H28" s="75">
        <v>14450438</v>
      </c>
      <c r="I28" s="75">
        <v>443</v>
      </c>
      <c r="J28" s="75">
        <v>9692586</v>
      </c>
      <c r="K28" s="88">
        <f t="shared" si="0"/>
        <v>3869</v>
      </c>
      <c r="L28" s="88">
        <f t="shared" si="1"/>
        <v>24143024</v>
      </c>
    </row>
    <row r="29" spans="3:12" ht="15.5" x14ac:dyDescent="0.35">
      <c r="C29" s="76">
        <v>23</v>
      </c>
      <c r="D29" s="67" t="s">
        <v>42</v>
      </c>
      <c r="E29" s="75">
        <v>0</v>
      </c>
      <c r="F29" s="75">
        <v>0</v>
      </c>
      <c r="G29" s="75">
        <v>0</v>
      </c>
      <c r="H29" s="75">
        <v>0</v>
      </c>
      <c r="I29" s="75">
        <v>0</v>
      </c>
      <c r="J29" s="75">
        <v>0</v>
      </c>
      <c r="K29" s="88">
        <f t="shared" si="0"/>
        <v>0</v>
      </c>
      <c r="L29" s="88">
        <f t="shared" si="1"/>
        <v>0</v>
      </c>
    </row>
    <row r="30" spans="3:12" ht="15.5" x14ac:dyDescent="0.35">
      <c r="C30" s="76">
        <v>24</v>
      </c>
      <c r="D30" s="67" t="s">
        <v>69</v>
      </c>
      <c r="E30" s="75">
        <v>0</v>
      </c>
      <c r="F30" s="75">
        <v>0</v>
      </c>
      <c r="G30" s="75">
        <v>1</v>
      </c>
      <c r="H30" s="75">
        <v>270678</v>
      </c>
      <c r="I30" s="75">
        <v>6</v>
      </c>
      <c r="J30" s="75">
        <v>3328741</v>
      </c>
      <c r="K30" s="88">
        <f t="shared" si="0"/>
        <v>7</v>
      </c>
      <c r="L30" s="88">
        <f t="shared" si="1"/>
        <v>3599419</v>
      </c>
    </row>
    <row r="31" spans="3:12" ht="15.5" x14ac:dyDescent="0.35">
      <c r="C31" s="76">
        <v>25</v>
      </c>
      <c r="D31" s="67" t="s">
        <v>68</v>
      </c>
      <c r="E31" s="75">
        <v>0</v>
      </c>
      <c r="F31" s="75">
        <v>0</v>
      </c>
      <c r="G31" s="75">
        <v>17</v>
      </c>
      <c r="H31" s="75">
        <v>9327948</v>
      </c>
      <c r="I31" s="75">
        <v>0</v>
      </c>
      <c r="J31" s="75">
        <v>0</v>
      </c>
      <c r="K31" s="88">
        <f t="shared" si="0"/>
        <v>17</v>
      </c>
      <c r="L31" s="88">
        <f t="shared" si="1"/>
        <v>9327948</v>
      </c>
    </row>
    <row r="32" spans="3:12" ht="15.5" x14ac:dyDescent="0.35">
      <c r="C32" s="76">
        <v>26</v>
      </c>
      <c r="D32" s="67" t="s">
        <v>51</v>
      </c>
      <c r="E32" s="75">
        <v>2</v>
      </c>
      <c r="F32" s="75">
        <v>504050</v>
      </c>
      <c r="G32" s="75">
        <v>6</v>
      </c>
      <c r="H32" s="75">
        <v>2354864</v>
      </c>
      <c r="I32" s="75">
        <v>8</v>
      </c>
      <c r="J32" s="75">
        <v>4088900</v>
      </c>
      <c r="K32" s="88">
        <f t="shared" si="0"/>
        <v>16</v>
      </c>
      <c r="L32" s="88">
        <f t="shared" si="1"/>
        <v>6947814</v>
      </c>
    </row>
    <row r="33" spans="3:12" ht="15.5" x14ac:dyDescent="0.35">
      <c r="C33" s="76">
        <v>27</v>
      </c>
      <c r="D33" s="67" t="s">
        <v>56</v>
      </c>
      <c r="E33" s="75">
        <v>0</v>
      </c>
      <c r="F33" s="75">
        <v>0</v>
      </c>
      <c r="G33" s="75">
        <v>0</v>
      </c>
      <c r="H33" s="75">
        <v>0</v>
      </c>
      <c r="I33" s="75">
        <v>2</v>
      </c>
      <c r="J33" s="75">
        <v>268347</v>
      </c>
      <c r="K33" s="88">
        <f t="shared" si="0"/>
        <v>2</v>
      </c>
      <c r="L33" s="88">
        <f t="shared" si="1"/>
        <v>268347</v>
      </c>
    </row>
    <row r="34" spans="3:12" ht="15.5" x14ac:dyDescent="0.35">
      <c r="C34" s="76">
        <v>28</v>
      </c>
      <c r="D34" s="67" t="s">
        <v>64</v>
      </c>
      <c r="E34" s="75">
        <v>13</v>
      </c>
      <c r="F34" s="75">
        <v>8899358</v>
      </c>
      <c r="G34" s="75">
        <v>2</v>
      </c>
      <c r="H34" s="75">
        <v>3020000</v>
      </c>
      <c r="I34" s="75">
        <v>5</v>
      </c>
      <c r="J34" s="75">
        <v>829460</v>
      </c>
      <c r="K34" s="88">
        <f t="shared" si="0"/>
        <v>20</v>
      </c>
      <c r="L34" s="88">
        <f t="shared" si="1"/>
        <v>12748818</v>
      </c>
    </row>
    <row r="35" spans="3:12" ht="15.5" x14ac:dyDescent="0.35">
      <c r="C35" s="76">
        <v>29</v>
      </c>
      <c r="D35" s="67" t="s">
        <v>40</v>
      </c>
      <c r="E35" s="75">
        <v>0</v>
      </c>
      <c r="F35" s="75">
        <v>0</v>
      </c>
      <c r="G35" s="75">
        <v>226</v>
      </c>
      <c r="H35" s="75">
        <v>2180592.85</v>
      </c>
      <c r="I35" s="75">
        <v>0</v>
      </c>
      <c r="J35" s="75">
        <v>0</v>
      </c>
      <c r="K35" s="88">
        <f t="shared" si="0"/>
        <v>226</v>
      </c>
      <c r="L35" s="88">
        <f t="shared" si="1"/>
        <v>2180592.85</v>
      </c>
    </row>
    <row r="36" spans="3:12" ht="15.5" x14ac:dyDescent="0.35">
      <c r="C36" s="76">
        <v>30</v>
      </c>
      <c r="D36" s="67" t="s">
        <v>55</v>
      </c>
      <c r="E36" s="75">
        <v>58</v>
      </c>
      <c r="F36" s="75">
        <v>8504716.4399999995</v>
      </c>
      <c r="G36" s="75">
        <v>31</v>
      </c>
      <c r="H36" s="75">
        <v>8009299</v>
      </c>
      <c r="I36" s="75">
        <v>33</v>
      </c>
      <c r="J36" s="75">
        <v>28178985</v>
      </c>
      <c r="K36" s="88">
        <f t="shared" si="0"/>
        <v>122</v>
      </c>
      <c r="L36" s="88">
        <f t="shared" si="1"/>
        <v>44693000.439999998</v>
      </c>
    </row>
    <row r="37" spans="3:12" ht="15.5" x14ac:dyDescent="0.35">
      <c r="C37" s="76">
        <v>31</v>
      </c>
      <c r="D37" s="67" t="s">
        <v>15</v>
      </c>
      <c r="E37" s="75">
        <v>0</v>
      </c>
      <c r="F37" s="75">
        <v>0</v>
      </c>
      <c r="G37" s="75">
        <v>2</v>
      </c>
      <c r="H37" s="75">
        <v>1480000</v>
      </c>
      <c r="I37" s="75">
        <v>1</v>
      </c>
      <c r="J37" s="75">
        <v>680000</v>
      </c>
      <c r="K37" s="88">
        <f t="shared" si="0"/>
        <v>3</v>
      </c>
      <c r="L37" s="88">
        <f t="shared" si="1"/>
        <v>2160000</v>
      </c>
    </row>
    <row r="38" spans="3:12" ht="15.5" x14ac:dyDescent="0.35">
      <c r="C38" s="76">
        <v>32</v>
      </c>
      <c r="D38" s="67" t="s">
        <v>62</v>
      </c>
      <c r="E38" s="75">
        <v>2</v>
      </c>
      <c r="F38" s="75">
        <v>237049</v>
      </c>
      <c r="G38" s="75">
        <v>1</v>
      </c>
      <c r="H38" s="75">
        <v>609690</v>
      </c>
      <c r="I38" s="75">
        <v>0</v>
      </c>
      <c r="J38" s="75">
        <v>0</v>
      </c>
      <c r="K38" s="88">
        <f t="shared" si="0"/>
        <v>3</v>
      </c>
      <c r="L38" s="88">
        <f t="shared" si="1"/>
        <v>846739</v>
      </c>
    </row>
    <row r="39" spans="3:12" ht="15.5" x14ac:dyDescent="0.35">
      <c r="C39" s="76">
        <v>33</v>
      </c>
      <c r="D39" s="67" t="s">
        <v>44</v>
      </c>
      <c r="E39" s="75">
        <v>5</v>
      </c>
      <c r="F39" s="75">
        <v>1750000</v>
      </c>
      <c r="G39" s="75">
        <v>0</v>
      </c>
      <c r="H39" s="75">
        <v>0</v>
      </c>
      <c r="I39" s="75">
        <v>3</v>
      </c>
      <c r="J39" s="75">
        <v>1360000</v>
      </c>
      <c r="K39" s="88">
        <f t="shared" si="0"/>
        <v>8</v>
      </c>
      <c r="L39" s="88">
        <f t="shared" si="1"/>
        <v>3110000</v>
      </c>
    </row>
    <row r="40" spans="3:12" ht="15.5" x14ac:dyDescent="0.35">
      <c r="C40" s="76">
        <v>34</v>
      </c>
      <c r="D40" s="67" t="s">
        <v>16</v>
      </c>
      <c r="E40" s="75">
        <v>0</v>
      </c>
      <c r="F40" s="75">
        <v>0</v>
      </c>
      <c r="G40" s="75">
        <v>11</v>
      </c>
      <c r="H40" s="75">
        <v>2928758</v>
      </c>
      <c r="I40" s="75">
        <v>11</v>
      </c>
      <c r="J40" s="75">
        <v>5401869</v>
      </c>
      <c r="K40" s="88">
        <f t="shared" si="0"/>
        <v>22</v>
      </c>
      <c r="L40" s="88">
        <f t="shared" si="1"/>
        <v>8330627</v>
      </c>
    </row>
    <row r="41" spans="3:12" ht="15.5" x14ac:dyDescent="0.35">
      <c r="C41" s="76">
        <v>35</v>
      </c>
      <c r="D41" s="67" t="s">
        <v>63</v>
      </c>
      <c r="E41" s="75">
        <v>0</v>
      </c>
      <c r="F41" s="75">
        <v>0</v>
      </c>
      <c r="G41" s="75">
        <v>0</v>
      </c>
      <c r="H41" s="75">
        <v>0</v>
      </c>
      <c r="I41" s="75">
        <v>0</v>
      </c>
      <c r="J41" s="75">
        <v>0</v>
      </c>
      <c r="K41" s="88">
        <f t="shared" si="0"/>
        <v>0</v>
      </c>
      <c r="L41" s="88">
        <f t="shared" si="1"/>
        <v>0</v>
      </c>
    </row>
    <row r="42" spans="3:12" ht="15.5" x14ac:dyDescent="0.35">
      <c r="C42" s="76">
        <v>36</v>
      </c>
      <c r="D42" s="67" t="s">
        <v>43</v>
      </c>
      <c r="E42" s="75">
        <v>11</v>
      </c>
      <c r="F42" s="75">
        <v>4848364</v>
      </c>
      <c r="G42" s="75">
        <v>19</v>
      </c>
      <c r="H42" s="75">
        <v>8149650</v>
      </c>
      <c r="I42" s="75">
        <v>11</v>
      </c>
      <c r="J42" s="75">
        <v>4746804</v>
      </c>
      <c r="K42" s="88">
        <f t="shared" si="0"/>
        <v>41</v>
      </c>
      <c r="L42" s="88">
        <f t="shared" si="1"/>
        <v>17744818</v>
      </c>
    </row>
    <row r="43" spans="3:12" ht="15.5" x14ac:dyDescent="0.35">
      <c r="C43" s="76">
        <v>37</v>
      </c>
      <c r="D43" s="67" t="s">
        <v>65</v>
      </c>
      <c r="E43" s="75">
        <v>3</v>
      </c>
      <c r="F43" s="75">
        <v>1252800</v>
      </c>
      <c r="G43" s="75">
        <v>0</v>
      </c>
      <c r="H43" s="75">
        <v>0</v>
      </c>
      <c r="I43" s="75">
        <v>0</v>
      </c>
      <c r="J43" s="75">
        <v>0</v>
      </c>
      <c r="K43" s="88">
        <f t="shared" si="0"/>
        <v>3</v>
      </c>
      <c r="L43" s="88">
        <f t="shared" si="1"/>
        <v>1252800</v>
      </c>
    </row>
    <row r="44" spans="3:12" s="73" customFormat="1" ht="16" thickBot="1" x14ac:dyDescent="0.4">
      <c r="C44" s="77"/>
      <c r="D44" s="78" t="s">
        <v>88</v>
      </c>
      <c r="E44" s="79">
        <f>SUM(E7:E43)</f>
        <v>9619</v>
      </c>
      <c r="F44" s="79">
        <f t="shared" ref="F44:L44" si="2">SUM(F7:F43)</f>
        <v>139869610.44</v>
      </c>
      <c r="G44" s="79">
        <f t="shared" si="2"/>
        <v>12338</v>
      </c>
      <c r="H44" s="79">
        <f t="shared" si="2"/>
        <v>244766197.84999999</v>
      </c>
      <c r="I44" s="79">
        <f t="shared" si="2"/>
        <v>5445</v>
      </c>
      <c r="J44" s="79">
        <f t="shared" si="2"/>
        <v>194527498</v>
      </c>
      <c r="K44" s="79">
        <f t="shared" si="2"/>
        <v>27402</v>
      </c>
      <c r="L44" s="79">
        <f t="shared" si="2"/>
        <v>579163306.28999996</v>
      </c>
    </row>
    <row r="52" spans="10:10" x14ac:dyDescent="0.35">
      <c r="J52" t="s">
        <v>84</v>
      </c>
    </row>
  </sheetData>
  <sheetProtection algorithmName="SHA-512" hashValue="qYNCqONm6A5094++obAIYZYWswjr1vnlkJNFQWsK5gNYq9aXbvQTytimt0Bc7r42njTsezy2QKGElMzDacj0UA==" saltValue="jdCKN9l+5an80/YPfCZS6w==" spinCount="100000" sheet="1" objects="1" scenarios="1"/>
  <mergeCells count="7">
    <mergeCell ref="C3:L3"/>
    <mergeCell ref="K4:L4"/>
    <mergeCell ref="D4:D6"/>
    <mergeCell ref="C4:C6"/>
    <mergeCell ref="E4:F4"/>
    <mergeCell ref="G4:H4"/>
    <mergeCell ref="I4:J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4/26/2022 2:52:19 PM</timestamp>
  <userName>System</userName>
  <computerName>DMBURIA2020.ira.go.ke</computerName>
  <guid>{a9414e3d-b7bd-4c31-85b7-e7d792c0b360}</guid>
  <hdr>
    <r>
      <fontName>arial</fontName>
      <fontColor>000000</fontColor>
      <fontSize>14</fontSize>
      <b/>
      <text xml:space="preserve">Classification:</text>
    </r>
    <r>
      <fontName>arial</fontName>
      <fontColor>000000</fontColor>
      <fontSize>14</fontSize>
      <text xml:space="preserve"> </text>
    </r>
    <r>
      <fontName>arial</fontName>
      <fontColor>FF0000</fontColor>
      <fontSize>14</fontSize>
      <b/>
      <text xml:space="preserve">Restricted</text>
    </r>
    <r>
      <fontName>arial</fontName>
      <fontColor>000000</fontColor>
      <fontSize>14</fontSize>
      <text xml:space="preserve">
This file contains %%POLICY%% data with breach. Please handle with care.</text>
    </r>
  </hdr>
</GTBClassification>
</file>

<file path=customXml/itemProps1.xml><?xml version="1.0" encoding="utf-8"?>
<ds:datastoreItem xmlns:ds="http://schemas.openxmlformats.org/officeDocument/2006/customXml" ds:itemID="{36DF80FB-6CF1-48FF-9563-E15B102C75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Details</vt:lpstr>
      <vt:lpstr>Disclaimer</vt:lpstr>
      <vt:lpstr>Appendix 1</vt:lpstr>
      <vt:lpstr>Appendix 2</vt:lpstr>
      <vt:lpstr>Appendix 3</vt:lpstr>
      <vt:lpstr>Appendix 4</vt:lpstr>
      <vt:lpstr>Appendix 5</vt:lpstr>
      <vt:lpstr>Appendix 6 </vt:lpstr>
      <vt:lpstr>iv</vt:lpstr>
      <vt:lpstr>v</vt:lpstr>
      <vt:lpstr>vi</vt:lpstr>
      <vt:lpstr>Appendix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Agnes  W. Wambui</cp:lastModifiedBy>
  <cp:lastPrinted>2020-01-27T13:36:47Z</cp:lastPrinted>
  <dcterms:created xsi:type="dcterms:W3CDTF">2017-01-23T12:55:01Z</dcterms:created>
  <dcterms:modified xsi:type="dcterms:W3CDTF">2023-02-03T09:26:56Z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4/26/2022 2:52:19 PM</vt:lpwstr>
  </property>
  <property fmtid="{D5CDD505-2E9C-101B-9397-08002B2CF9AE}" pid="6" name="ClassificationGUID">
    <vt:lpwstr>{a9414e3d-b7bd-4c31-85b7-e7d792c0b360}</vt:lpwstr>
  </property>
</Properties>
</file>