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gkago\Documents\2023 Quarterly Claims Payment Statistics\"/>
    </mc:Choice>
  </mc:AlternateContent>
  <xr:revisionPtr revIDLastSave="0" documentId="8_{26C7DB4D-F637-49EC-B5CC-ADF13D425B3D}" xr6:coauthVersionLast="47" xr6:coauthVersionMax="47" xr10:uidLastSave="{00000000-0000-0000-0000-000000000000}"/>
  <workbookProtection workbookAlgorithmName="SHA-512" workbookHashValue="iK5rs8LQkfHDxKhrPdfsA3IoMFhmn94OxGXtyzly4vNt9kngMGbTKEzco35G0FAcH06SGZ2T/JyxVMmjjk8INg==" workbookSaltValue="oUIyG/l5mTlaXUW5M7vzAg==" workbookSpinCount="100000" lockStructure="1"/>
  <bookViews>
    <workbookView xWindow="30" yWindow="20" windowWidth="19170" windowHeight="10180" firstSheet="1" activeTab="7" xr2:uid="{00000000-000D-0000-FFFF-FFFF00000000}"/>
  </bookViews>
  <sheets>
    <sheet name="Details" sheetId="1" r:id="rId1"/>
    <sheet name="Disclaimer" sheetId="2" r:id="rId2"/>
    <sheet name="Appendix 1" sheetId="9" r:id="rId3"/>
    <sheet name="Appendix 2" sheetId="18" r:id="rId4"/>
    <sheet name="Appendix 3" sheetId="10" r:id="rId5"/>
    <sheet name="Appendix 4" sheetId="19" r:id="rId6"/>
    <sheet name="Appendix 5" sheetId="6" r:id="rId7"/>
    <sheet name="Appendix 6 " sheetId="20" r:id="rId8"/>
    <sheet name="iv" sheetId="11" state="hidden" r:id="rId9"/>
    <sheet name="v" sheetId="15" state="hidden" r:id="rId10"/>
    <sheet name="vi" sheetId="16" state="hidden" r:id="rId11"/>
    <sheet name="Appendix 7" sheetId="17" state="hidden" r:id="rId12"/>
  </sheets>
  <externalReferences>
    <externalReference r:id="rId13"/>
    <externalReference r:id="rId14"/>
    <externalReference r:id="rId15"/>
  </externalReferences>
  <definedNames>
    <definedName name="_xlnm._FilterDatabase" localSheetId="6" hidden="1">'Appendix 5'!$D$4:$G$31</definedName>
    <definedName name="_xlnm._FilterDatabase" localSheetId="7" hidden="1">'Appendix 6 '!$D$4:$G$31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20" l="1"/>
  <c r="J25" i="20" l="1"/>
  <c r="J26" i="20"/>
  <c r="J27" i="20"/>
  <c r="J28" i="20"/>
  <c r="J29" i="20"/>
  <c r="J30" i="20"/>
  <c r="J31" i="20"/>
  <c r="J24" i="20"/>
  <c r="J12" i="20"/>
  <c r="J14" i="20"/>
  <c r="J15" i="20"/>
  <c r="J16" i="20"/>
  <c r="J17" i="20"/>
  <c r="J18" i="20"/>
  <c r="J19" i="20"/>
  <c r="J20" i="20"/>
  <c r="J21" i="20"/>
  <c r="J22" i="20"/>
  <c r="J23" i="20"/>
  <c r="J11" i="20"/>
  <c r="J10" i="20"/>
  <c r="J8" i="20"/>
  <c r="J9" i="20"/>
  <c r="J7" i="20"/>
  <c r="I25" i="20"/>
  <c r="I26" i="20"/>
  <c r="I27" i="20"/>
  <c r="I28" i="20"/>
  <c r="I29" i="20"/>
  <c r="I30" i="20"/>
  <c r="I31" i="20"/>
  <c r="I24" i="20"/>
  <c r="I12" i="20"/>
  <c r="I14" i="20"/>
  <c r="I15" i="20"/>
  <c r="I16" i="20"/>
  <c r="I17" i="20"/>
  <c r="I18" i="20"/>
  <c r="I19" i="20"/>
  <c r="I20" i="20"/>
  <c r="I21" i="20"/>
  <c r="I22" i="20"/>
  <c r="I23" i="20"/>
  <c r="I11" i="20"/>
  <c r="I10" i="20"/>
  <c r="L10" i="20" s="1"/>
  <c r="I8" i="20"/>
  <c r="I9" i="20"/>
  <c r="I7" i="20"/>
  <c r="H25" i="20"/>
  <c r="H26" i="20"/>
  <c r="H27" i="20"/>
  <c r="H28" i="20"/>
  <c r="H29" i="20"/>
  <c r="H30" i="20"/>
  <c r="H31" i="20"/>
  <c r="H24" i="20"/>
  <c r="H12" i="20"/>
  <c r="H14" i="20"/>
  <c r="H15" i="20"/>
  <c r="H16" i="20"/>
  <c r="H17" i="20"/>
  <c r="H18" i="20"/>
  <c r="H19" i="20"/>
  <c r="H20" i="20"/>
  <c r="H21" i="20"/>
  <c r="H22" i="20"/>
  <c r="H23" i="20"/>
  <c r="H11" i="20"/>
  <c r="H10" i="20"/>
  <c r="K10" i="20" s="1"/>
  <c r="H8" i="20"/>
  <c r="H9" i="20"/>
  <c r="H7" i="20"/>
  <c r="G25" i="20"/>
  <c r="G26" i="20"/>
  <c r="G27" i="20"/>
  <c r="G28" i="20"/>
  <c r="G29" i="20"/>
  <c r="G30" i="20"/>
  <c r="G31" i="20"/>
  <c r="G24" i="20"/>
  <c r="G12" i="20"/>
  <c r="G14" i="20"/>
  <c r="G15" i="20"/>
  <c r="G16" i="20"/>
  <c r="G17" i="20"/>
  <c r="G18" i="20"/>
  <c r="G19" i="20"/>
  <c r="G20" i="20"/>
  <c r="G21" i="20"/>
  <c r="G22" i="20"/>
  <c r="G23" i="20"/>
  <c r="G11" i="20"/>
  <c r="G10" i="20"/>
  <c r="M10" i="20" s="1"/>
  <c r="G8" i="20"/>
  <c r="G9" i="20"/>
  <c r="G7" i="20"/>
  <c r="F25" i="20"/>
  <c r="F26" i="20"/>
  <c r="F27" i="20"/>
  <c r="F28" i="20"/>
  <c r="F29" i="20"/>
  <c r="F30" i="20"/>
  <c r="F31" i="20"/>
  <c r="F24" i="20"/>
  <c r="F12" i="20"/>
  <c r="F14" i="20"/>
  <c r="F15" i="20"/>
  <c r="F16" i="20"/>
  <c r="F17" i="20"/>
  <c r="F18" i="20"/>
  <c r="F19" i="20"/>
  <c r="F20" i="20"/>
  <c r="F21" i="20"/>
  <c r="F22" i="20"/>
  <c r="F23" i="20"/>
  <c r="F11" i="20"/>
  <c r="F10" i="20"/>
  <c r="F8" i="20"/>
  <c r="F9" i="20"/>
  <c r="F7" i="20"/>
  <c r="E25" i="20"/>
  <c r="E26" i="20"/>
  <c r="E27" i="20"/>
  <c r="E28" i="20"/>
  <c r="E29" i="20"/>
  <c r="E30" i="20"/>
  <c r="E31" i="20"/>
  <c r="E24" i="20"/>
  <c r="E12" i="20"/>
  <c r="E14" i="20"/>
  <c r="E15" i="20"/>
  <c r="E16" i="20"/>
  <c r="E17" i="20"/>
  <c r="E18" i="20"/>
  <c r="E19" i="20"/>
  <c r="E20" i="20"/>
  <c r="E21" i="20"/>
  <c r="E22" i="20"/>
  <c r="E23" i="20"/>
  <c r="E11" i="20"/>
  <c r="E10" i="20"/>
  <c r="E8" i="20"/>
  <c r="E9" i="20"/>
  <c r="E7" i="20"/>
  <c r="D8" i="20"/>
  <c r="D9" i="20"/>
  <c r="D10" i="20"/>
  <c r="D11" i="20"/>
  <c r="D12" i="20"/>
  <c r="D14" i="20"/>
  <c r="D15" i="20"/>
  <c r="D16" i="20"/>
  <c r="D17" i="20"/>
  <c r="D18" i="20"/>
  <c r="D19" i="20"/>
  <c r="D20" i="20"/>
  <c r="D21" i="20"/>
  <c r="D22" i="20"/>
  <c r="D23" i="20"/>
  <c r="D24" i="20"/>
  <c r="D25" i="20"/>
  <c r="D26" i="20"/>
  <c r="D27" i="20"/>
  <c r="D28" i="20"/>
  <c r="D29" i="20"/>
  <c r="D30" i="20"/>
  <c r="D31" i="20"/>
  <c r="D7" i="20"/>
  <c r="J25" i="6"/>
  <c r="J26" i="6"/>
  <c r="J27" i="6"/>
  <c r="J28" i="6"/>
  <c r="J29" i="6"/>
  <c r="J30" i="6"/>
  <c r="J31" i="6"/>
  <c r="J24" i="6"/>
  <c r="J12" i="6"/>
  <c r="J14" i="6"/>
  <c r="J15" i="6"/>
  <c r="J16" i="6"/>
  <c r="J17" i="6"/>
  <c r="J18" i="6"/>
  <c r="J19" i="6"/>
  <c r="J20" i="6"/>
  <c r="J21" i="6"/>
  <c r="J22" i="6"/>
  <c r="J23" i="6"/>
  <c r="J11" i="6"/>
  <c r="J10" i="6"/>
  <c r="J8" i="6"/>
  <c r="J9" i="6"/>
  <c r="J7" i="6"/>
  <c r="I25" i="6"/>
  <c r="I26" i="6"/>
  <c r="I27" i="6"/>
  <c r="I28" i="6"/>
  <c r="I29" i="6"/>
  <c r="I30" i="6"/>
  <c r="I31" i="6"/>
  <c r="I24" i="6"/>
  <c r="I12" i="6"/>
  <c r="I14" i="6"/>
  <c r="I15" i="6"/>
  <c r="I16" i="6"/>
  <c r="I17" i="6"/>
  <c r="I18" i="6"/>
  <c r="I19" i="6"/>
  <c r="I20" i="6"/>
  <c r="I21" i="6"/>
  <c r="I22" i="6"/>
  <c r="I23" i="6"/>
  <c r="I11" i="6"/>
  <c r="I10" i="6"/>
  <c r="I8" i="6"/>
  <c r="I9" i="6"/>
  <c r="I7" i="6"/>
  <c r="H25" i="6"/>
  <c r="H26" i="6"/>
  <c r="H27" i="6"/>
  <c r="H28" i="6"/>
  <c r="H29" i="6"/>
  <c r="H30" i="6"/>
  <c r="H31" i="6"/>
  <c r="H24" i="6"/>
  <c r="H12" i="6"/>
  <c r="H14" i="6"/>
  <c r="H15" i="6"/>
  <c r="H16" i="6"/>
  <c r="H17" i="6"/>
  <c r="H18" i="6"/>
  <c r="H19" i="6"/>
  <c r="H20" i="6"/>
  <c r="H21" i="6"/>
  <c r="H22" i="6"/>
  <c r="H23" i="6"/>
  <c r="H11" i="6"/>
  <c r="H10" i="6"/>
  <c r="H8" i="6"/>
  <c r="H9" i="6"/>
  <c r="H7" i="6"/>
  <c r="G25" i="6"/>
  <c r="G26" i="6"/>
  <c r="G27" i="6"/>
  <c r="G28" i="6"/>
  <c r="G29" i="6"/>
  <c r="G30" i="6"/>
  <c r="G31" i="6"/>
  <c r="G24" i="6"/>
  <c r="G12" i="6"/>
  <c r="G14" i="6"/>
  <c r="G15" i="6"/>
  <c r="G16" i="6"/>
  <c r="G17" i="6"/>
  <c r="G18" i="6"/>
  <c r="G19" i="6"/>
  <c r="G20" i="6"/>
  <c r="G21" i="6"/>
  <c r="G22" i="6"/>
  <c r="G23" i="6"/>
  <c r="G11" i="6"/>
  <c r="G10" i="6"/>
  <c r="G8" i="6"/>
  <c r="G9" i="6"/>
  <c r="G7" i="6"/>
  <c r="F25" i="6"/>
  <c r="F26" i="6"/>
  <c r="F27" i="6"/>
  <c r="F28" i="6"/>
  <c r="F29" i="6"/>
  <c r="F30" i="6"/>
  <c r="F31" i="6"/>
  <c r="F24" i="6"/>
  <c r="F12" i="6"/>
  <c r="F14" i="6"/>
  <c r="F15" i="6"/>
  <c r="F16" i="6"/>
  <c r="F17" i="6"/>
  <c r="F18" i="6"/>
  <c r="F19" i="6"/>
  <c r="F20" i="6"/>
  <c r="F21" i="6"/>
  <c r="F22" i="6"/>
  <c r="F23" i="6"/>
  <c r="F11" i="6"/>
  <c r="F10" i="6"/>
  <c r="F8" i="6"/>
  <c r="F9" i="6"/>
  <c r="F7" i="6"/>
  <c r="E25" i="6"/>
  <c r="E26" i="6"/>
  <c r="E27" i="6"/>
  <c r="E28" i="6"/>
  <c r="E29" i="6"/>
  <c r="E30" i="6"/>
  <c r="E31" i="6"/>
  <c r="E24" i="6"/>
  <c r="E12" i="6"/>
  <c r="E14" i="6"/>
  <c r="E15" i="6"/>
  <c r="E16" i="6"/>
  <c r="E17" i="6"/>
  <c r="E18" i="6"/>
  <c r="E19" i="6"/>
  <c r="E20" i="6"/>
  <c r="E21" i="6"/>
  <c r="E22" i="6"/>
  <c r="E23" i="6"/>
  <c r="E11" i="6"/>
  <c r="E10" i="6"/>
  <c r="E8" i="6"/>
  <c r="E9" i="6"/>
  <c r="E7" i="6"/>
  <c r="D8" i="6"/>
  <c r="D9" i="6"/>
  <c r="D10" i="6"/>
  <c r="D11" i="6"/>
  <c r="D12" i="6"/>
  <c r="D14" i="6"/>
  <c r="D15" i="6"/>
  <c r="D16" i="6"/>
  <c r="D17" i="6"/>
  <c r="D18" i="6"/>
  <c r="D19" i="6"/>
  <c r="D20" i="6"/>
  <c r="D21" i="6"/>
  <c r="D22" i="6"/>
  <c r="D23" i="6"/>
  <c r="D24" i="6"/>
  <c r="D25" i="6"/>
  <c r="D26" i="6"/>
  <c r="D27" i="6"/>
  <c r="D28" i="6"/>
  <c r="D29" i="6"/>
  <c r="D30" i="6"/>
  <c r="D31" i="6"/>
  <c r="D7" i="6"/>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42" i="19"/>
  <c r="J7" i="19"/>
  <c r="I9" i="19"/>
  <c r="I10" i="19"/>
  <c r="I11" i="19"/>
  <c r="I12" i="19"/>
  <c r="L12" i="19" s="1"/>
  <c r="I13" i="19"/>
  <c r="I14" i="19"/>
  <c r="I15" i="19"/>
  <c r="I16" i="19"/>
  <c r="I17" i="19"/>
  <c r="I18" i="19"/>
  <c r="I19" i="19"/>
  <c r="I20" i="19"/>
  <c r="L20" i="19" s="1"/>
  <c r="I21" i="19"/>
  <c r="I22" i="19"/>
  <c r="I23" i="19"/>
  <c r="I24" i="19"/>
  <c r="I25" i="19"/>
  <c r="I26" i="19"/>
  <c r="I27" i="19"/>
  <c r="I28" i="19"/>
  <c r="I29" i="19"/>
  <c r="I30" i="19"/>
  <c r="I31" i="19"/>
  <c r="I32" i="19"/>
  <c r="I33" i="19"/>
  <c r="I34" i="19"/>
  <c r="I35" i="19"/>
  <c r="I36" i="19"/>
  <c r="I37" i="19"/>
  <c r="I38" i="19"/>
  <c r="I39" i="19"/>
  <c r="I40" i="19"/>
  <c r="I41" i="19"/>
  <c r="I42" i="19"/>
  <c r="I7" i="19"/>
  <c r="H9" i="19"/>
  <c r="H10" i="19"/>
  <c r="H11" i="19"/>
  <c r="H12" i="19"/>
  <c r="K12" i="19" s="1"/>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7" i="19"/>
  <c r="G9" i="19"/>
  <c r="G10" i="19"/>
  <c r="G11" i="19"/>
  <c r="G12" i="19"/>
  <c r="M12" i="19" s="1"/>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7"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7"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7"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7" i="19"/>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7"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7" i="10"/>
  <c r="H9" i="10"/>
  <c r="H10" i="10"/>
  <c r="H11" i="10"/>
  <c r="H12" i="10"/>
  <c r="K12" i="10" s="1"/>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7"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7"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7"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7" i="10"/>
  <c r="M20" i="19" l="1"/>
  <c r="L20" i="10"/>
  <c r="L12" i="10"/>
  <c r="K20" i="10"/>
  <c r="K20" i="19"/>
  <c r="M12" i="10"/>
  <c r="K10" i="6"/>
  <c r="M20" i="10"/>
  <c r="L10" i="6"/>
  <c r="M10" i="6"/>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7"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7"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7"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7"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7"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7"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7" i="18"/>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7"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7"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7"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7"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7"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7"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7" i="9"/>
  <c r="M20" i="9" l="1"/>
  <c r="M12" i="9"/>
  <c r="K20" i="9"/>
  <c r="L20" i="9"/>
  <c r="L12" i="9"/>
  <c r="K12" i="9"/>
  <c r="J36" i="6" l="1"/>
  <c r="J52" i="10"/>
  <c r="J54" i="10" s="1"/>
  <c r="J53" i="9"/>
  <c r="J36" i="20"/>
  <c r="J52" i="19"/>
  <c r="J54" i="19" s="1"/>
  <c r="J53" i="18"/>
  <c r="K8" i="9" l="1"/>
  <c r="K33" i="9" l="1"/>
  <c r="K31" i="20"/>
  <c r="M27" i="20"/>
  <c r="M20" i="20"/>
  <c r="L20" i="20"/>
  <c r="K20" i="20"/>
  <c r="M14" i="20"/>
  <c r="K11" i="20"/>
  <c r="B8" i="20"/>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M43" i="19"/>
  <c r="L43" i="19"/>
  <c r="K43" i="19"/>
  <c r="M42" i="19"/>
  <c r="L42" i="19"/>
  <c r="K42" i="19"/>
  <c r="M39" i="19"/>
  <c r="M37" i="19"/>
  <c r="M36" i="19"/>
  <c r="L34" i="19"/>
  <c r="L33" i="19"/>
  <c r="M29" i="19"/>
  <c r="M24" i="19"/>
  <c r="L24" i="19"/>
  <c r="K24" i="19"/>
  <c r="M19" i="19"/>
  <c r="M17" i="19"/>
  <c r="L17" i="19"/>
  <c r="K17" i="19"/>
  <c r="M15" i="19"/>
  <c r="M14" i="19"/>
  <c r="L14" i="19"/>
  <c r="K14" i="19"/>
  <c r="M10" i="19"/>
  <c r="M9" i="19"/>
  <c r="M8" i="19"/>
  <c r="L8" i="19"/>
  <c r="K8" i="19"/>
  <c r="B8" i="19"/>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M43" i="18"/>
  <c r="L43" i="18"/>
  <c r="K43" i="18"/>
  <c r="M42" i="18"/>
  <c r="L42" i="18"/>
  <c r="K42" i="18"/>
  <c r="M40" i="18"/>
  <c r="K39" i="18"/>
  <c r="L31" i="18"/>
  <c r="M25" i="18"/>
  <c r="M24" i="18"/>
  <c r="L24" i="18"/>
  <c r="K24" i="18"/>
  <c r="M19" i="18"/>
  <c r="L18" i="18"/>
  <c r="M17" i="18"/>
  <c r="L17" i="18"/>
  <c r="K17" i="18"/>
  <c r="M14" i="18"/>
  <c r="L14" i="18"/>
  <c r="K14" i="18"/>
  <c r="L13" i="18"/>
  <c r="M10" i="18"/>
  <c r="M8" i="18"/>
  <c r="L8" i="18"/>
  <c r="K8" i="18"/>
  <c r="B8" i="18"/>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J44" i="19" l="1"/>
  <c r="M18" i="19"/>
  <c r="K27" i="20"/>
  <c r="L12" i="20"/>
  <c r="K30" i="19"/>
  <c r="L25" i="20"/>
  <c r="M9" i="18"/>
  <c r="M37" i="18"/>
  <c r="M23" i="20"/>
  <c r="M29" i="18"/>
  <c r="M36" i="18"/>
  <c r="M18" i="20"/>
  <c r="M29" i="20"/>
  <c r="J44" i="18"/>
  <c r="J54" i="18" s="1"/>
  <c r="M28" i="18"/>
  <c r="M35" i="18"/>
  <c r="L36" i="18"/>
  <c r="M21" i="19"/>
  <c r="M25" i="19"/>
  <c r="K26" i="19"/>
  <c r="L27" i="19"/>
  <c r="M40" i="19"/>
  <c r="K41" i="19"/>
  <c r="K17" i="20"/>
  <c r="K15" i="20"/>
  <c r="K15" i="18"/>
  <c r="L19" i="18"/>
  <c r="L32" i="18"/>
  <c r="M26" i="19"/>
  <c r="K11" i="18"/>
  <c r="K25" i="18"/>
  <c r="K37" i="19"/>
  <c r="L16" i="20"/>
  <c r="L25" i="18"/>
  <c r="L40" i="18"/>
  <c r="L30" i="19"/>
  <c r="K36" i="19"/>
  <c r="K9" i="20"/>
  <c r="K7" i="20"/>
  <c r="L9" i="20"/>
  <c r="K30" i="18"/>
  <c r="L37" i="19"/>
  <c r="L24" i="20"/>
  <c r="L9" i="18"/>
  <c r="K13" i="19"/>
  <c r="K19" i="20"/>
  <c r="M22" i="20"/>
  <c r="K28" i="18"/>
  <c r="K35" i="18"/>
  <c r="L22" i="19"/>
  <c r="K23" i="18"/>
  <c r="K10" i="19"/>
  <c r="L16" i="19"/>
  <c r="K31" i="19"/>
  <c r="M12" i="20"/>
  <c r="M16" i="18"/>
  <c r="L10" i="19"/>
  <c r="M15" i="20"/>
  <c r="I44" i="18"/>
  <c r="I54" i="18" s="1"/>
  <c r="M11" i="18"/>
  <c r="M23" i="18"/>
  <c r="M33" i="18"/>
  <c r="I44" i="19"/>
  <c r="M13" i="19"/>
  <c r="M30" i="19"/>
  <c r="M32" i="19"/>
  <c r="K33" i="19"/>
  <c r="M35" i="19"/>
  <c r="H32" i="20"/>
  <c r="K8" i="20"/>
  <c r="M11" i="20"/>
  <c r="K12" i="20"/>
  <c r="M19" i="20"/>
  <c r="K24" i="20"/>
  <c r="L26" i="20"/>
  <c r="L28" i="20"/>
  <c r="L30" i="20"/>
  <c r="L23" i="18"/>
  <c r="L29" i="18"/>
  <c r="L30" i="18"/>
  <c r="K40" i="18"/>
  <c r="K41" i="18"/>
  <c r="L13" i="19"/>
  <c r="M16" i="19"/>
  <c r="E44" i="19"/>
  <c r="K29" i="19"/>
  <c r="L31" i="19"/>
  <c r="J32" i="20"/>
  <c r="L11" i="20"/>
  <c r="M16" i="20"/>
  <c r="L19" i="20"/>
  <c r="M21" i="20"/>
  <c r="K22" i="20"/>
  <c r="K23" i="20"/>
  <c r="K16" i="18"/>
  <c r="K19" i="18"/>
  <c r="K21" i="18"/>
  <c r="K22" i="18"/>
  <c r="K27" i="18"/>
  <c r="L28" i="18"/>
  <c r="M41" i="18"/>
  <c r="D44" i="19"/>
  <c r="M11" i="19"/>
  <c r="K15" i="19"/>
  <c r="M22" i="19"/>
  <c r="M27" i="19"/>
  <c r="L29" i="19"/>
  <c r="L32" i="19"/>
  <c r="M41" i="19"/>
  <c r="K14" i="20"/>
  <c r="L15" i="20"/>
  <c r="K16" i="20"/>
  <c r="L17" i="20"/>
  <c r="K21" i="20"/>
  <c r="L22" i="20"/>
  <c r="D44" i="18"/>
  <c r="E44" i="18"/>
  <c r="E54" i="18" s="1"/>
  <c r="M15" i="18"/>
  <c r="M21" i="18"/>
  <c r="K26" i="18"/>
  <c r="M27" i="18"/>
  <c r="M30" i="18"/>
  <c r="K37" i="18"/>
  <c r="K38" i="18"/>
  <c r="L39" i="18"/>
  <c r="L15" i="19"/>
  <c r="K21" i="19"/>
  <c r="M23" i="19"/>
  <c r="M28" i="19"/>
  <c r="M31" i="19"/>
  <c r="M9" i="20"/>
  <c r="L18" i="20"/>
  <c r="L21" i="20"/>
  <c r="L23" i="20"/>
  <c r="M31" i="20"/>
  <c r="K7" i="18"/>
  <c r="F44" i="18"/>
  <c r="F54" i="18" s="1"/>
  <c r="M26" i="18"/>
  <c r="L37" i="18"/>
  <c r="L38" i="18"/>
  <c r="F44" i="19"/>
  <c r="K9" i="19"/>
  <c r="K18" i="19"/>
  <c r="L21" i="19"/>
  <c r="L26" i="19"/>
  <c r="K39" i="19"/>
  <c r="L41" i="19"/>
  <c r="M17" i="20"/>
  <c r="L10" i="18"/>
  <c r="M7" i="18"/>
  <c r="M32" i="18"/>
  <c r="K34" i="18"/>
  <c r="L35" i="18"/>
  <c r="M38" i="18"/>
  <c r="G44" i="19"/>
  <c r="L18" i="19"/>
  <c r="M38" i="19"/>
  <c r="L39" i="19"/>
  <c r="F32" i="20"/>
  <c r="F37" i="20" s="1"/>
  <c r="M26" i="20"/>
  <c r="M28" i="20"/>
  <c r="K29" i="20"/>
  <c r="M30" i="20"/>
  <c r="L31" i="20"/>
  <c r="K9" i="18"/>
  <c r="H44" i="18"/>
  <c r="H54" i="18" s="1"/>
  <c r="M31" i="18"/>
  <c r="K32" i="18"/>
  <c r="K33" i="18"/>
  <c r="M34" i="18"/>
  <c r="H44" i="19"/>
  <c r="H53" i="19" s="1"/>
  <c r="L19" i="19"/>
  <c r="L25" i="19"/>
  <c r="M33" i="19"/>
  <c r="M34" i="19"/>
  <c r="L36" i="19"/>
  <c r="L38" i="19"/>
  <c r="L40" i="19"/>
  <c r="M7" i="20"/>
  <c r="M8" i="20"/>
  <c r="G32" i="20"/>
  <c r="M24" i="20"/>
  <c r="M25" i="20"/>
  <c r="K26" i="20"/>
  <c r="L27" i="20"/>
  <c r="K28" i="20"/>
  <c r="L29" i="20"/>
  <c r="K18" i="20"/>
  <c r="K30" i="20"/>
  <c r="K25" i="20"/>
  <c r="L7" i="20"/>
  <c r="I32" i="20"/>
  <c r="L8" i="20"/>
  <c r="L14" i="20"/>
  <c r="M7" i="19"/>
  <c r="K16" i="19"/>
  <c r="K22" i="19"/>
  <c r="K27" i="19"/>
  <c r="K34" i="19"/>
  <c r="K19" i="19"/>
  <c r="K25" i="19"/>
  <c r="K32" i="19"/>
  <c r="K40" i="19"/>
  <c r="K7" i="19"/>
  <c r="L9" i="19"/>
  <c r="K11" i="19"/>
  <c r="K23" i="19"/>
  <c r="K28" i="19"/>
  <c r="K35" i="19"/>
  <c r="L7" i="19"/>
  <c r="L11" i="19"/>
  <c r="L23" i="19"/>
  <c r="L28" i="19"/>
  <c r="L35" i="19"/>
  <c r="K38" i="19"/>
  <c r="K13" i="18"/>
  <c r="K31" i="18"/>
  <c r="K10" i="18"/>
  <c r="M13" i="18"/>
  <c r="L16" i="18"/>
  <c r="M18" i="18"/>
  <c r="L22" i="18"/>
  <c r="L27" i="18"/>
  <c r="L34" i="18"/>
  <c r="M39" i="18"/>
  <c r="M22" i="18"/>
  <c r="G44" i="18"/>
  <c r="L7" i="18"/>
  <c r="L11" i="18"/>
  <c r="L15" i="18"/>
  <c r="L21" i="18"/>
  <c r="L26" i="18"/>
  <c r="K29" i="18"/>
  <c r="L33" i="18"/>
  <c r="K36" i="18"/>
  <c r="L41" i="18"/>
  <c r="K18" i="18"/>
  <c r="H37" i="20" l="1"/>
  <c r="J37" i="20"/>
  <c r="D54" i="18"/>
  <c r="I37" i="20"/>
  <c r="E53" i="19"/>
  <c r="I53" i="19"/>
  <c r="D53" i="19"/>
  <c r="G53" i="19"/>
  <c r="J34" i="20"/>
  <c r="I34" i="20" s="1"/>
  <c r="G37" i="20"/>
  <c r="F53" i="19"/>
  <c r="G54" i="18"/>
  <c r="J53" i="19"/>
  <c r="J50" i="19"/>
  <c r="I50" i="19" s="1"/>
  <c r="J46" i="18"/>
  <c r="I46" i="18" s="1"/>
  <c r="M44" i="19"/>
  <c r="K32" i="20"/>
  <c r="L44" i="19"/>
  <c r="K44" i="19"/>
  <c r="M32" i="20"/>
  <c r="K44" i="18"/>
  <c r="L32" i="20"/>
  <c r="M44" i="18"/>
  <c r="L44" i="18"/>
  <c r="M29" i="6" l="1"/>
  <c r="K29" i="6"/>
  <c r="L33" i="10"/>
  <c r="K25" i="6"/>
  <c r="K33" i="10"/>
  <c r="L29" i="6"/>
  <c r="M25" i="6"/>
  <c r="L25" i="6"/>
  <c r="M37" i="10"/>
  <c r="L37" i="10"/>
  <c r="K37" i="10"/>
  <c r="M37" i="9" l="1"/>
  <c r="L37" i="9"/>
  <c r="K37" i="9"/>
  <c r="M14" i="6" l="1"/>
  <c r="M33" i="10" l="1"/>
  <c r="K14" i="6"/>
  <c r="M33" i="9"/>
  <c r="L33" i="9"/>
  <c r="L14" i="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7" i="16"/>
  <c r="T8" i="17" l="1"/>
  <c r="T9" i="17"/>
  <c r="T10" i="17"/>
  <c r="T11" i="17"/>
  <c r="T12" i="17"/>
  <c r="T13" i="17"/>
  <c r="T14" i="17"/>
  <c r="T15" i="17"/>
  <c r="T16" i="17"/>
  <c r="T17" i="17"/>
  <c r="T18" i="17"/>
  <c r="T19" i="17"/>
  <c r="T20" i="17"/>
  <c r="T21" i="17"/>
  <c r="T22" i="17"/>
  <c r="T23" i="17"/>
  <c r="T24" i="17"/>
  <c r="T25" i="17"/>
  <c r="T26" i="17"/>
  <c r="T27" i="17"/>
  <c r="T28" i="17"/>
  <c r="T29" i="17"/>
  <c r="F30" i="17"/>
  <c r="G30" i="17"/>
  <c r="H30" i="17"/>
  <c r="I30" i="17"/>
  <c r="J30" i="17"/>
  <c r="K30" i="17"/>
  <c r="L30" i="17"/>
  <c r="M30" i="17"/>
  <c r="N30" i="17"/>
  <c r="O30" i="17"/>
  <c r="P30" i="17"/>
  <c r="Q30" i="17"/>
  <c r="R30" i="17"/>
  <c r="E30" i="17"/>
  <c r="S8" i="17"/>
  <c r="S9" i="17"/>
  <c r="S10" i="17"/>
  <c r="S11" i="17"/>
  <c r="S12" i="17"/>
  <c r="S13" i="17"/>
  <c r="S14" i="17"/>
  <c r="S15" i="17"/>
  <c r="S16" i="17"/>
  <c r="S17" i="17"/>
  <c r="S18" i="17"/>
  <c r="S19" i="17"/>
  <c r="S20" i="17"/>
  <c r="S21" i="17"/>
  <c r="S22" i="17"/>
  <c r="S23" i="17"/>
  <c r="S24" i="17"/>
  <c r="S25" i="17"/>
  <c r="S26" i="17"/>
  <c r="S27" i="17"/>
  <c r="S28" i="17"/>
  <c r="S29" i="17"/>
  <c r="T7" i="17"/>
  <c r="S7" i="17"/>
  <c r="S44"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7" i="16"/>
  <c r="F44" i="16"/>
  <c r="T44" i="16" s="1"/>
  <c r="G44" i="16"/>
  <c r="H44" i="16"/>
  <c r="I44" i="16"/>
  <c r="J44" i="16"/>
  <c r="K44" i="16"/>
  <c r="L44" i="16"/>
  <c r="M44" i="16"/>
  <c r="N44" i="16"/>
  <c r="O44" i="16"/>
  <c r="P44" i="16"/>
  <c r="Q44" i="16"/>
  <c r="R44" i="16"/>
  <c r="E44" i="16"/>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7" i="11"/>
  <c r="S30" i="17" l="1"/>
  <c r="T30" i="17"/>
  <c r="G30" i="15"/>
  <c r="H30" i="15"/>
  <c r="I30" i="15"/>
  <c r="J30" i="15"/>
  <c r="F30" i="15"/>
  <c r="E30" i="15"/>
  <c r="F44" i="11"/>
  <c r="G44" i="11"/>
  <c r="H44" i="11"/>
  <c r="I44" i="11"/>
  <c r="J44" i="11"/>
  <c r="K44" i="11"/>
  <c r="L44" i="11"/>
  <c r="E44" i="11"/>
  <c r="L29" i="15" l="1"/>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K30" i="15" l="1"/>
  <c r="L30" i="15"/>
  <c r="L25" i="9"/>
  <c r="M7" i="9"/>
  <c r="M7" i="6" l="1"/>
  <c r="M8" i="6"/>
  <c r="M9" i="6"/>
  <c r="M11" i="6"/>
  <c r="M12" i="6"/>
  <c r="M13" i="6"/>
  <c r="M15" i="6"/>
  <c r="M16" i="6"/>
  <c r="M17" i="6"/>
  <c r="M18" i="6"/>
  <c r="M19" i="6"/>
  <c r="M20" i="6"/>
  <c r="M21" i="6"/>
  <c r="M22" i="6"/>
  <c r="M23" i="6"/>
  <c r="M24" i="6"/>
  <c r="M26" i="6"/>
  <c r="M27" i="6"/>
  <c r="M28" i="6"/>
  <c r="M30" i="6"/>
  <c r="M31" i="6"/>
  <c r="D32" i="6" l="1"/>
  <c r="D37" i="6" s="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K28" i="6" l="1"/>
  <c r="L28" i="6"/>
  <c r="K21" i="6"/>
  <c r="L21" i="6"/>
  <c r="L12" i="6"/>
  <c r="K12" i="6"/>
  <c r="K20" i="6"/>
  <c r="L20" i="6"/>
  <c r="K11" i="6"/>
  <c r="L11" i="6"/>
  <c r="K30" i="6"/>
  <c r="L30" i="6"/>
  <c r="K13" i="6"/>
  <c r="L13" i="6"/>
  <c r="K9" i="6"/>
  <c r="L9" i="6"/>
  <c r="L23" i="6"/>
  <c r="K23" i="6"/>
  <c r="K18" i="6"/>
  <c r="L18" i="6"/>
  <c r="K22" i="6"/>
  <c r="L22" i="6"/>
  <c r="K27" i="6"/>
  <c r="L27" i="6"/>
  <c r="K19" i="6"/>
  <c r="L19" i="6"/>
  <c r="K26" i="6"/>
  <c r="L26" i="6"/>
  <c r="K7" i="6"/>
  <c r="L7" i="6"/>
  <c r="K24" i="6"/>
  <c r="L24" i="6"/>
  <c r="K17" i="6"/>
  <c r="L17" i="6"/>
  <c r="K31" i="6"/>
  <c r="L31" i="6"/>
  <c r="L16" i="6"/>
  <c r="K16" i="6"/>
  <c r="L15" i="6"/>
  <c r="K15"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J44" i="10" l="1"/>
  <c r="K8" i="6"/>
  <c r="J53" i="10" l="1"/>
  <c r="L8" i="6"/>
  <c r="J44" i="9"/>
  <c r="J54" i="9" s="1"/>
  <c r="G32" i="6" l="1"/>
  <c r="F32" i="6"/>
  <c r="E32" i="6"/>
  <c r="E37" i="6" l="1"/>
  <c r="F37" i="6"/>
  <c r="G37" i="6"/>
  <c r="H32" i="6"/>
  <c r="I32" i="6"/>
  <c r="J32" i="6"/>
  <c r="I37" i="6" l="1"/>
  <c r="J37" i="6"/>
  <c r="J34" i="6"/>
  <c r="I34" i="6" s="1"/>
  <c r="H37" i="6"/>
  <c r="L32" i="6"/>
  <c r="K32" i="6"/>
  <c r="M32" i="6"/>
  <c r="L26" i="9" l="1"/>
  <c r="K26" i="10"/>
  <c r="M26" i="9" l="1"/>
  <c r="K26" i="9"/>
  <c r="L26" i="10"/>
  <c r="M26" i="10"/>
  <c r="L16" i="10" l="1"/>
  <c r="L21" i="10"/>
  <c r="L25" i="10"/>
  <c r="L30" i="10"/>
  <c r="L34" i="10"/>
  <c r="M31" i="10" l="1"/>
  <c r="M28" i="10"/>
  <c r="M23" i="10"/>
  <c r="M18" i="10"/>
  <c r="M14" i="10"/>
  <c r="L35" i="10"/>
  <c r="L27" i="10"/>
  <c r="L22" i="10"/>
  <c r="L17" i="10"/>
  <c r="L43" i="10"/>
  <c r="M42" i="10"/>
  <c r="L9" i="10"/>
  <c r="K29" i="10"/>
  <c r="K32" i="10"/>
  <c r="M15" i="10"/>
  <c r="M10" i="10"/>
  <c r="K19" i="10"/>
  <c r="K40" i="10"/>
  <c r="L36" i="10"/>
  <c r="K16" i="10"/>
  <c r="K11" i="10"/>
  <c r="L13" i="10"/>
  <c r="M8" i="10"/>
  <c r="M39" i="10"/>
  <c r="K24" i="10"/>
  <c r="K41" i="10"/>
  <c r="L38" i="10"/>
  <c r="K15" i="10"/>
  <c r="L11" i="10"/>
  <c r="K10" i="10"/>
  <c r="L41" i="10"/>
  <c r="K8" i="10"/>
  <c r="G44" i="10"/>
  <c r="M7" i="10"/>
  <c r="M40" i="10"/>
  <c r="K36" i="10"/>
  <c r="M32" i="10"/>
  <c r="M29" i="10"/>
  <c r="K21" i="10"/>
  <c r="F44" i="10"/>
  <c r="K30" i="10"/>
  <c r="K25" i="10"/>
  <c r="K43" i="10"/>
  <c r="K35" i="10"/>
  <c r="L31" i="10"/>
  <c r="L28" i="10"/>
  <c r="K27" i="10"/>
  <c r="M25" i="10"/>
  <c r="L23" i="10"/>
  <c r="K22" i="10"/>
  <c r="M21" i="10"/>
  <c r="L18" i="10"/>
  <c r="K17" i="10"/>
  <c r="M16" i="10"/>
  <c r="L14" i="10"/>
  <c r="K13" i="10"/>
  <c r="M11" i="10"/>
  <c r="K34" i="10"/>
  <c r="L42" i="10"/>
  <c r="L39" i="10"/>
  <c r="K38" i="10"/>
  <c r="M36" i="10"/>
  <c r="M34" i="10"/>
  <c r="M30" i="10"/>
  <c r="M41" i="10"/>
  <c r="K9" i="10"/>
  <c r="I44" i="10"/>
  <c r="L7" i="10"/>
  <c r="E44" i="10"/>
  <c r="M24" i="10"/>
  <c r="M43" i="10"/>
  <c r="M38" i="10"/>
  <c r="M35" i="10"/>
  <c r="L29" i="10"/>
  <c r="K28" i="10"/>
  <c r="M27" i="10"/>
  <c r="L24" i="10"/>
  <c r="K23" i="10"/>
  <c r="M22" i="10"/>
  <c r="L19" i="10"/>
  <c r="K18" i="10"/>
  <c r="M17" i="10"/>
  <c r="L15" i="10"/>
  <c r="K14" i="10"/>
  <c r="M13" i="10"/>
  <c r="L10" i="10"/>
  <c r="M19" i="10"/>
  <c r="K42" i="10"/>
  <c r="L40" i="10"/>
  <c r="K39" i="10"/>
  <c r="L32" i="10"/>
  <c r="K31" i="10"/>
  <c r="M9" i="10"/>
  <c r="L8" i="10"/>
  <c r="K7" i="10"/>
  <c r="D44" i="10"/>
  <c r="I53" i="10" l="1"/>
  <c r="G53" i="10"/>
  <c r="E53" i="10"/>
  <c r="D53" i="10"/>
  <c r="F53" i="10"/>
  <c r="H44" i="10"/>
  <c r="J50" i="10" l="1"/>
  <c r="I50" i="10" s="1"/>
  <c r="H53" i="10"/>
  <c r="K44" i="10"/>
  <c r="M44" i="10"/>
  <c r="L44" i="10"/>
  <c r="M43" i="9" l="1"/>
  <c r="M40" i="9"/>
  <c r="K39" i="9"/>
  <c r="M32" i="9"/>
  <c r="M29" i="9"/>
  <c r="M24" i="9"/>
  <c r="M19" i="9"/>
  <c r="M15" i="9"/>
  <c r="M10" i="9"/>
  <c r="M38" i="9" l="1"/>
  <c r="M42" i="9"/>
  <c r="K41" i="9"/>
  <c r="L13" i="9"/>
  <c r="L17" i="9"/>
  <c r="L22" i="9"/>
  <c r="L27" i="9"/>
  <c r="L35" i="9"/>
  <c r="L9" i="9"/>
  <c r="K11" i="9"/>
  <c r="K16" i="9"/>
  <c r="K21" i="9"/>
  <c r="K25" i="9"/>
  <c r="K30" i="9"/>
  <c r="K34" i="9"/>
  <c r="K36" i="9"/>
  <c r="K43" i="9"/>
  <c r="M14" i="9"/>
  <c r="M18" i="9"/>
  <c r="M23" i="9"/>
  <c r="M28" i="9"/>
  <c r="M31" i="9"/>
  <c r="L43" i="9"/>
  <c r="M9" i="9"/>
  <c r="L10" i="9"/>
  <c r="M13" i="9"/>
  <c r="M22" i="9"/>
  <c r="M27" i="9"/>
  <c r="F44" i="9"/>
  <c r="K9" i="9"/>
  <c r="M11" i="9"/>
  <c r="L14" i="9"/>
  <c r="M16" i="9"/>
  <c r="K22" i="9"/>
  <c r="L23" i="9"/>
  <c r="K27" i="9"/>
  <c r="L28" i="9"/>
  <c r="M30" i="9"/>
  <c r="L31" i="9"/>
  <c r="M34" i="9"/>
  <c r="K35" i="9"/>
  <c r="M36" i="9"/>
  <c r="K38" i="9"/>
  <c r="L39" i="9"/>
  <c r="M41" i="9"/>
  <c r="K42" i="9"/>
  <c r="M8" i="9"/>
  <c r="K13" i="9"/>
  <c r="K17" i="9"/>
  <c r="L18" i="9"/>
  <c r="M21" i="9"/>
  <c r="M25" i="9"/>
  <c r="G44" i="9"/>
  <c r="L38" i="9"/>
  <c r="L42" i="9"/>
  <c r="D44" i="9"/>
  <c r="D54" i="9" s="1"/>
  <c r="K7" i="9"/>
  <c r="H44" i="9"/>
  <c r="K10" i="9"/>
  <c r="L11" i="9"/>
  <c r="L16" i="9"/>
  <c r="L21" i="9"/>
  <c r="K24" i="9"/>
  <c r="K29" i="9"/>
  <c r="L30" i="9"/>
  <c r="K32" i="9"/>
  <c r="L34" i="9"/>
  <c r="L36" i="9"/>
  <c r="M39" i="9"/>
  <c r="K40" i="9"/>
  <c r="L41" i="9"/>
  <c r="L8" i="9"/>
  <c r="K15" i="9"/>
  <c r="K19" i="9"/>
  <c r="E44" i="9"/>
  <c r="L7" i="9"/>
  <c r="I44" i="9"/>
  <c r="K14" i="9"/>
  <c r="L15" i="9"/>
  <c r="M17" i="9"/>
  <c r="K18" i="9"/>
  <c r="L19" i="9"/>
  <c r="K23" i="9"/>
  <c r="L24" i="9"/>
  <c r="K28" i="9"/>
  <c r="L29" i="9"/>
  <c r="K31" i="9"/>
  <c r="L32" i="9"/>
  <c r="M35" i="9"/>
  <c r="L40" i="9"/>
  <c r="I54" i="9" l="1"/>
  <c r="F54" i="9"/>
  <c r="E54" i="9"/>
  <c r="H54" i="9"/>
  <c r="G54" i="9"/>
  <c r="J46" i="9"/>
  <c r="I46" i="9" s="1"/>
  <c r="L44" i="9"/>
  <c r="K44" i="9"/>
  <c r="M44" i="9"/>
  <c r="D32" i="20"/>
  <c r="D37" i="20" s="1"/>
  <c r="E32" i="20"/>
  <c r="E3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  W. Wambui</author>
  </authors>
  <commentList>
    <comment ref="J46" authorId="0" shapeId="0" xr:uid="{00000000-0006-0000-0200-000001000000}">
      <text>
        <r>
          <rPr>
            <b/>
            <sz val="9"/>
            <color indexed="81"/>
            <rFont val="Tahoma"/>
            <family val="2"/>
          </rPr>
          <t>Agnes  W. Wambui:</t>
        </r>
        <r>
          <rPr>
            <sz val="9"/>
            <color indexed="81"/>
            <rFont val="Tahoma"/>
            <family val="2"/>
          </rPr>
          <t xml:space="preserve">
Actionable Claims-Current Quarter
</t>
        </r>
      </text>
    </comment>
    <comment ref="J53" authorId="0" shapeId="0" xr:uid="{00000000-0006-0000-0200-000002000000}">
      <text>
        <r>
          <rPr>
            <b/>
            <sz val="9"/>
            <color indexed="81"/>
            <rFont val="Tahoma"/>
            <family val="2"/>
          </rPr>
          <t>Agnes  W. Wambui:</t>
        </r>
        <r>
          <rPr>
            <sz val="9"/>
            <color indexed="81"/>
            <rFont val="Tahoma"/>
            <family val="2"/>
          </rPr>
          <t xml:space="preserve">
Actionable Claims- Previous Quarter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  W. Wambui</author>
  </authors>
  <commentList>
    <comment ref="J46" authorId="0" shapeId="0" xr:uid="{00000000-0006-0000-0300-000001000000}">
      <text>
        <r>
          <rPr>
            <b/>
            <sz val="9"/>
            <color indexed="81"/>
            <rFont val="Tahoma"/>
            <family val="2"/>
          </rPr>
          <t>Agnes  W. Wambui:</t>
        </r>
        <r>
          <rPr>
            <sz val="9"/>
            <color indexed="81"/>
            <rFont val="Tahoma"/>
            <family val="2"/>
          </rPr>
          <t xml:space="preserve">
Actionable Claims- Current Quarter</t>
        </r>
      </text>
    </comment>
    <comment ref="J53" authorId="0" shapeId="0" xr:uid="{00000000-0006-0000-0300-000002000000}">
      <text>
        <r>
          <rPr>
            <b/>
            <sz val="9"/>
            <color indexed="81"/>
            <rFont val="Tahoma"/>
            <family val="2"/>
          </rPr>
          <t>Agnes  W. Wambui:</t>
        </r>
        <r>
          <rPr>
            <sz val="9"/>
            <color indexed="81"/>
            <rFont val="Tahoma"/>
            <family val="2"/>
          </rPr>
          <t xml:space="preserve">
Actionable Claims- Previous Quarter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  W. Wambui</author>
  </authors>
  <commentList>
    <comment ref="J50" authorId="0" shapeId="0" xr:uid="{00000000-0006-0000-0400-000001000000}">
      <text>
        <r>
          <rPr>
            <b/>
            <sz val="9"/>
            <color indexed="81"/>
            <rFont val="Tahoma"/>
            <family val="2"/>
          </rPr>
          <t>Agnes  W. Wambui:</t>
        </r>
        <r>
          <rPr>
            <sz val="9"/>
            <color indexed="81"/>
            <rFont val="Tahoma"/>
            <family val="2"/>
          </rPr>
          <t xml:space="preserve">
Actionable Claims- Current Quarter</t>
        </r>
      </text>
    </comment>
    <comment ref="J52" authorId="0" shapeId="0" xr:uid="{00000000-0006-0000-0400-000002000000}">
      <text>
        <r>
          <rPr>
            <b/>
            <sz val="9"/>
            <color indexed="81"/>
            <rFont val="Tahoma"/>
            <family val="2"/>
          </rPr>
          <t>Agnes  W. Wambui:</t>
        </r>
        <r>
          <rPr>
            <sz val="9"/>
            <color indexed="81"/>
            <rFont val="Tahoma"/>
            <family val="2"/>
          </rPr>
          <t xml:space="preserve">
Actionable Claims- Previous Quarter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  W. Wambui</author>
  </authors>
  <commentList>
    <comment ref="J50" authorId="0" shapeId="0" xr:uid="{00000000-0006-0000-0500-000001000000}">
      <text>
        <r>
          <rPr>
            <b/>
            <sz val="9"/>
            <color indexed="81"/>
            <rFont val="Tahoma"/>
            <family val="2"/>
          </rPr>
          <t>Agnes  W. Wambui:</t>
        </r>
        <r>
          <rPr>
            <sz val="9"/>
            <color indexed="81"/>
            <rFont val="Tahoma"/>
            <family val="2"/>
          </rPr>
          <t xml:space="preserve">
Actionable Claims- Current Quarter</t>
        </r>
      </text>
    </comment>
    <comment ref="J52" authorId="0" shapeId="0" xr:uid="{00000000-0006-0000-0500-000002000000}">
      <text>
        <r>
          <rPr>
            <b/>
            <sz val="9"/>
            <color indexed="81"/>
            <rFont val="Tahoma"/>
            <family val="2"/>
          </rPr>
          <t>Agnes  W. Wambui:</t>
        </r>
        <r>
          <rPr>
            <sz val="9"/>
            <color indexed="81"/>
            <rFont val="Tahoma"/>
            <family val="2"/>
          </rPr>
          <t xml:space="preserve">
Actionable Claims- Previous Quarter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Agnes  W. Wambui</author>
  </authors>
  <commentList>
    <comment ref="J34" authorId="0" shapeId="0" xr:uid="{00000000-0006-0000-0600-000001000000}">
      <text>
        <r>
          <rPr>
            <b/>
            <sz val="9"/>
            <color indexed="81"/>
            <rFont val="Tahoma"/>
            <family val="2"/>
          </rPr>
          <t>Agnes  W. Wambui:</t>
        </r>
        <r>
          <rPr>
            <sz val="9"/>
            <color indexed="81"/>
            <rFont val="Tahoma"/>
            <family val="2"/>
          </rPr>
          <t xml:space="preserve">
Actionable Claims-  Previous Quarter</t>
        </r>
      </text>
    </comment>
    <comment ref="J36" authorId="0" shapeId="0" xr:uid="{00000000-0006-0000-0600-000002000000}">
      <text>
        <r>
          <rPr>
            <b/>
            <sz val="9"/>
            <color indexed="81"/>
            <rFont val="Tahoma"/>
            <family val="2"/>
          </rPr>
          <t>Agnes  W. Wambui:</t>
        </r>
        <r>
          <rPr>
            <sz val="9"/>
            <color indexed="81"/>
            <rFont val="Tahoma"/>
            <family val="2"/>
          </rPr>
          <t xml:space="preserve">
Actionable Claims- Previous Quarter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Agnes  W. Wambui</author>
  </authors>
  <commentList>
    <comment ref="J34" authorId="0" shapeId="0" xr:uid="{00000000-0006-0000-0700-000001000000}">
      <text>
        <r>
          <rPr>
            <b/>
            <sz val="9"/>
            <color indexed="81"/>
            <rFont val="Tahoma"/>
            <family val="2"/>
          </rPr>
          <t>Agnes  W. Wambui:</t>
        </r>
        <r>
          <rPr>
            <sz val="9"/>
            <color indexed="81"/>
            <rFont val="Tahoma"/>
            <family val="2"/>
          </rPr>
          <t xml:space="preserve">
Actionable Claims- Current Quarter</t>
        </r>
      </text>
    </comment>
    <comment ref="J36" authorId="0" shapeId="0" xr:uid="{00000000-0006-0000-0700-000002000000}">
      <text>
        <r>
          <rPr>
            <b/>
            <sz val="9"/>
            <color indexed="81"/>
            <rFont val="Tahoma"/>
            <family val="2"/>
          </rPr>
          <t>Agnes  W. Wambui:</t>
        </r>
        <r>
          <rPr>
            <sz val="9"/>
            <color indexed="81"/>
            <rFont val="Tahoma"/>
            <family val="2"/>
          </rPr>
          <t xml:space="preserve">
Actionable Claims- Previous Quarter</t>
        </r>
      </text>
    </comment>
  </commentList>
</comments>
</file>

<file path=xl/sharedStrings.xml><?xml version="1.0" encoding="utf-8"?>
<sst xmlns="http://schemas.openxmlformats.org/spreadsheetml/2006/main" count="577" uniqueCount="140">
  <si>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</si>
  <si>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</si>
  <si>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</si>
  <si>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</si>
  <si>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</si>
  <si>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</si>
  <si>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</si>
  <si>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</si>
  <si>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</si>
  <si>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</si>
  <si>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</si>
  <si>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</si>
  <si>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</si>
  <si>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</si>
  <si>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</si>
  <si>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</si>
  <si>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</si>
  <si>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</si>
  <si>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</si>
  <si>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</si>
  <si>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</si>
  <si>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</si>
  <si>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</si>
  <si>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</si>
  <si>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</si>
  <si>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</si>
  <si>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</si>
  <si>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</si>
  <si>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</si>
  <si>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</si>
  <si>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</si>
  <si>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</si>
  <si>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</si>
  <si>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</si>
  <si>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</si>
  <si>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</si>
  <si>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</si>
  <si>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</si>
  <si>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</si>
  <si>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</si>
  <si>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</si>
  <si>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</si>
  <si>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</si>
  <si>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</si>
  <si>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</si>
  <si>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</si>
  <si>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</si>
  <si>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</si>
  <si>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</si>
  <si>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</si>
  <si>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</si>
  <si>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</si>
  <si>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</si>
  <si>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</si>
  <si>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</si>
  <si>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</si>
  <si>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</si>
  <si>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</si>
  <si>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</si>
  <si>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</si>
  <si>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</si>
  <si>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</si>
  <si>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</si>
  <si>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</si>
  <si>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</si>
  <si>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</si>
  <si>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</si>
  <si>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</si>
  <si>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</si>
  <si>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</si>
  <si>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Claim payment
ratio %</t>
  </si>
  <si>
    <t>Claim payment
ratio (%)</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</si>
  <si>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</si>
  <si>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</si>
  <si>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</si>
  <si>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</si>
  <si>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</si>
  <si>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</si>
  <si>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</si>
  <si>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</si>
  <si>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</si>
  <si>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</si>
  <si>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</si>
  <si>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</si>
  <si>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 xml:space="preserve"> </t>
  </si>
  <si>
    <t>Number</t>
  </si>
  <si>
    <t>Amount</t>
  </si>
  <si>
    <t xml:space="preserve">TOTAL
</t>
  </si>
  <si>
    <t xml:space="preserve">Industry
</t>
  </si>
  <si>
    <t>No.</t>
  </si>
  <si>
    <t>KES</t>
  </si>
  <si>
    <t>Appendix 4: Analysis of general insurance business declined claims (numbers and amount) for the quarter ended 31st March 2022</t>
  </si>
  <si>
    <t>Appendix 5: Analysis of long-term insurance business declined claims (numbers and amount) for the quarter ended 31st March 2022</t>
  </si>
  <si>
    <t xml:space="preserve"> Q1 Total</t>
  </si>
  <si>
    <t>January</t>
  </si>
  <si>
    <t>February</t>
  </si>
  <si>
    <t>March</t>
  </si>
  <si>
    <t>Failure to provide relevant documentations</t>
  </si>
  <si>
    <t>Unpaid premiums</t>
  </si>
  <si>
    <t>Loss not covered within the policy</t>
  </si>
  <si>
    <t>Non-disclosure of relavant information</t>
  </si>
  <si>
    <t>Time barred</t>
  </si>
  <si>
    <t>Lapsed policy</t>
  </si>
  <si>
    <t>Others</t>
  </si>
  <si>
    <t>Appendix 6: Analysis of reasons for declined claims under general insurance business for the quarter ended 31st March 2022</t>
  </si>
  <si>
    <t>Total</t>
  </si>
  <si>
    <t>Appendix 7: Analysis of reasons for declined claims under long-term insurance business for the quarter ended 31st March 2022</t>
  </si>
  <si>
    <t>TOTAL</t>
  </si>
  <si>
    <t>OLD MUTUAL GENERAL INSURANCE</t>
  </si>
  <si>
    <t>OLD MUTUAL LIFE ASSURANCE COMPANY</t>
  </si>
  <si>
    <t>*-ALL THE RETURNS WERE NOT SUBMITTED</t>
  </si>
  <si>
    <t>STAR DISCOVER INSURANCE</t>
  </si>
  <si>
    <t>OLD MUTUAL ASSURANCE</t>
  </si>
  <si>
    <t>STAR DISCOVER LIFE INSURANCE</t>
  </si>
  <si>
    <t>XPLICO INSURANCE COMPANY*</t>
  </si>
  <si>
    <t>AFRICAN MERCHANT ASSURANCE*</t>
  </si>
  <si>
    <t>EQUITY LIFE ASSURANCE</t>
  </si>
  <si>
    <t>FIRST ASSURANCE COMPANY</t>
  </si>
  <si>
    <t>KENYA ORIENT LIFE ASSURANCE</t>
  </si>
  <si>
    <t>Previous Quarter</t>
  </si>
  <si>
    <t>Amounts in thousands</t>
  </si>
  <si>
    <t>One</t>
  </si>
  <si>
    <t>31st March, 2023</t>
  </si>
  <si>
    <t>Appendix 1: Analysis of liability claims movement (numbers) under general insurance business for the quarter ended 31st March 2023</t>
  </si>
  <si>
    <t>Appendix 2: Analysis of liability claims movement (amount) under general insurance business for the quarter ended 31st March 2023</t>
  </si>
  <si>
    <t>Appendix 3: Analysis of non-liability claims movement (numbers) under general insurance business for the quarter ended 31st March 2023</t>
  </si>
  <si>
    <t>Appendix 4: Analysis of non-liability claims movement (amount) under general insurance business for the quarter ended 31st March 2023</t>
  </si>
  <si>
    <t>Appendix 5: Analysis of long-term insurance business claims movement (numbers) for the quarter ended 31st March 2023</t>
  </si>
  <si>
    <t>CANNON GENERAL INSURANCE</t>
  </si>
  <si>
    <t>Q4 2022</t>
  </si>
  <si>
    <t xml:space="preserve">Q1 2023
(4/(4+5+6+7))
</t>
  </si>
  <si>
    <t>HEALTHIER (K) MICRO INSURANCE</t>
  </si>
  <si>
    <t>Q1 2023
(4/(4+5+6+7))</t>
  </si>
  <si>
    <t>CANNON LIFE ASSURANCE</t>
  </si>
  <si>
    <t>CORPORATE INSURANCE COMPANY*</t>
  </si>
  <si>
    <t>*-ALL RETURNS WERE NOT SUBMITTED</t>
  </si>
  <si>
    <t xml:space="preserve">CORPORATE INSURANCE COMPANY* </t>
  </si>
  <si>
    <t xml:space="preserve">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relevant insurer(s).
This report incorporated data from 96.0% of the regulated long-term insurance companies and 94.3% of the regulated general insurance companies who had submitted their returns by the date of this report.
The Publication of any summary of the returns in this report does not necessarily mean that the returns so summarized have satisfied all the requirements of the Insurance Act, or that the Commissioner of Insurance approves the accuracy or the contents of the returns.                                                                                                                          </t>
  </si>
  <si>
    <t>-</t>
  </si>
  <si>
    <t>Appendix 6: Analysis of long-term insurance business claims movement (amount) for the quarter ended 31st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</si>
</sst>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 numFmtId="170" formatCode="0.0%"/>
  </numFmts>
  <fonts count="22"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
      <b/>
      <sz val="11"/>
      <color theme="1"/>
      <name val="Calibri"/>
      <family val="2"/>
      <scheme val="minor"/>
    </font>
    <font>
      <b/>
      <sz val="12"/>
      <color rgb="FF000000"/>
      <name val="Bookman Old Style"/>
      <family val="1"/>
    </font>
    <font>
      <b/>
      <sz val="12"/>
      <color theme="1"/>
      <name val="Calibri"/>
      <family val="2"/>
      <scheme val="minor"/>
    </font>
    <font>
      <sz val="11"/>
      <name val="Bookman Old Style"/>
      <family val="1"/>
    </font>
    <font>
      <sz val="9"/>
      <color indexed="81"/>
      <name val="Tahoma"/>
      <family val="2"/>
    </font>
    <font>
      <b/>
      <sz val="9"/>
      <color indexed="81"/>
      <name val="Tahoma"/>
      <family val="2"/>
    </font>
    <font>
      <b/>
      <sz val="12"/>
      <color theme="0"/>
      <name val="Bookman Old Style"/>
      <family val="1"/>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8">
    <xf numFmtId="0" fontId="0" fillId="0" borderId="0"/>
    <xf numFmtId="0" fontId="7" fillId="0" borderId="0"/>
    <xf numFmtId="165" fontId="7" fillId="0" borderId="0" applyFont="0" applyFill="0" applyBorder="0" applyAlignment="0" applyProtection="0"/>
    <xf numFmtId="0" fontId="11" fillId="0" borderId="0"/>
    <xf numFmtId="164" fontId="11" fillId="0" borderId="0" applyFont="0" applyFill="0" applyBorder="0" applyAlignment="0" applyProtection="0"/>
    <xf numFmtId="0" fontId="13" fillId="0" borderId="0"/>
    <xf numFmtId="9" fontId="7" fillId="0" borderId="0" applyFont="0" applyFill="0" applyBorder="0" applyAlignment="0" applyProtection="0"/>
    <xf numFmtId="9" fontId="11" fillId="0" borderId="0" applyFont="0" applyFill="0" applyBorder="0" applyAlignment="0" applyProtection="0"/>
  </cellStyleXfs>
  <cellXfs count="209">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1" fillId="2" borderId="0" xfId="0" applyFont="1" applyFill="1" applyAlignment="1">
      <alignment horizontal="left" indent="17"/>
    </xf>
    <xf numFmtId="0" fontId="0" fillId="2" borderId="0" xfId="0" applyFill="1" applyAlignment="1">
      <alignment horizontal="left" indent="17"/>
    </xf>
    <xf numFmtId="0" fontId="2" fillId="2" borderId="0" xfId="0" applyFont="1" applyFill="1"/>
    <xf numFmtId="0" fontId="3" fillId="2" borderId="0" xfId="0" applyFont="1" applyFill="1"/>
    <xf numFmtId="0" fontId="4" fillId="2" borderId="0" xfId="0" applyFont="1" applyFill="1"/>
    <xf numFmtId="0" fontId="5" fillId="3" borderId="6" xfId="0" applyFont="1" applyFill="1" applyBorder="1" applyAlignment="1">
      <alignment horizontal="center" vertical="center"/>
    </xf>
    <xf numFmtId="0" fontId="4" fillId="2" borderId="0" xfId="0" applyFont="1" applyFill="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0" fontId="11" fillId="0" borderId="0" xfId="3"/>
    <xf numFmtId="168" fontId="11" fillId="0" borderId="0" xfId="3" applyNumberFormat="1"/>
    <xf numFmtId="166" fontId="11" fillId="0" borderId="0" xfId="3" applyNumberFormat="1"/>
    <xf numFmtId="166" fontId="5" fillId="0" borderId="15" xfId="2" applyNumberFormat="1" applyFont="1" applyFill="1" applyBorder="1"/>
    <xf numFmtId="167" fontId="9" fillId="0" borderId="14" xfId="2" applyNumberFormat="1" applyFont="1" applyFill="1" applyBorder="1" applyAlignment="1">
      <alignment horizontal="right" wrapText="1"/>
    </xf>
    <xf numFmtId="166" fontId="8" fillId="3" borderId="16" xfId="2" applyNumberFormat="1" applyFont="1" applyFill="1" applyBorder="1"/>
    <xf numFmtId="166" fontId="5" fillId="0" borderId="13" xfId="2" applyNumberFormat="1" applyFont="1" applyFill="1" applyBorder="1"/>
    <xf numFmtId="167" fontId="9" fillId="0" borderId="32" xfId="2" applyNumberFormat="1" applyFont="1" applyFill="1" applyBorder="1" applyAlignment="1">
      <alignment horizontal="right" wrapText="1"/>
    </xf>
    <xf numFmtId="166" fontId="9" fillId="0" borderId="14" xfId="4" applyNumberFormat="1" applyFont="1" applyFill="1" applyBorder="1" applyAlignment="1">
      <alignment horizontal="right" wrapText="1"/>
    </xf>
    <xf numFmtId="166" fontId="9" fillId="0" borderId="39" xfId="2" applyNumberFormat="1" applyFont="1" applyFill="1" applyBorder="1"/>
    <xf numFmtId="166" fontId="10" fillId="3" borderId="40" xfId="2" applyNumberFormat="1" applyFont="1" applyFill="1" applyBorder="1"/>
    <xf numFmtId="167" fontId="9" fillId="0" borderId="14" xfId="4" applyNumberFormat="1" applyFont="1" applyFill="1" applyBorder="1" applyAlignment="1">
      <alignment horizontal="right" wrapText="1"/>
    </xf>
    <xf numFmtId="167" fontId="9" fillId="0" borderId="32" xfId="2" applyNumberFormat="1" applyFont="1" applyFill="1" applyBorder="1" applyAlignment="1">
      <alignment horizontal="left"/>
    </xf>
    <xf numFmtId="166" fontId="9" fillId="0" borderId="38" xfId="2" applyNumberFormat="1" applyFont="1" applyFill="1" applyBorder="1"/>
    <xf numFmtId="0" fontId="0" fillId="0" borderId="0" xfId="3" applyFont="1"/>
    <xf numFmtId="167" fontId="11" fillId="0" borderId="0" xfId="3" applyNumberFormat="1"/>
    <xf numFmtId="2" fontId="11" fillId="0" borderId="0" xfId="3" applyNumberFormat="1"/>
    <xf numFmtId="167" fontId="9" fillId="0" borderId="30" xfId="2" applyNumberFormat="1" applyFont="1" applyFill="1" applyBorder="1" applyAlignment="1">
      <alignment horizontal="right" wrapText="1"/>
    </xf>
    <xf numFmtId="2" fontId="12" fillId="0" borderId="0" xfId="0" applyNumberFormat="1" applyFont="1"/>
    <xf numFmtId="168" fontId="9" fillId="0" borderId="14" xfId="2" applyNumberFormat="1" applyFont="1" applyFill="1" applyBorder="1" applyAlignment="1">
      <alignment horizontal="right" wrapText="1"/>
    </xf>
    <xf numFmtId="166" fontId="5" fillId="0" borderId="38" xfId="2" applyNumberFormat="1" applyFont="1" applyFill="1" applyBorder="1"/>
    <xf numFmtId="166" fontId="5" fillId="0" borderId="39" xfId="2" applyNumberFormat="1" applyFont="1" applyFill="1" applyBorder="1"/>
    <xf numFmtId="166" fontId="8" fillId="3" borderId="40" xfId="2" applyNumberFormat="1" applyFont="1" applyFill="1" applyBorder="1"/>
    <xf numFmtId="164" fontId="9" fillId="0" borderId="49" xfId="2" applyNumberFormat="1" applyFont="1" applyFill="1" applyBorder="1" applyAlignment="1">
      <alignment horizontal="left"/>
    </xf>
    <xf numFmtId="167" fontId="9" fillId="0" borderId="50" xfId="2" applyNumberFormat="1" applyFont="1" applyFill="1" applyBorder="1" applyAlignment="1">
      <alignment horizontal="right" wrapText="1"/>
    </xf>
    <xf numFmtId="168" fontId="9" fillId="0" borderId="50" xfId="2" applyNumberFormat="1" applyFont="1" applyFill="1" applyBorder="1" applyAlignment="1">
      <alignment horizontal="right" wrapText="1"/>
    </xf>
    <xf numFmtId="167" fontId="9" fillId="0" borderId="37" xfId="2" applyNumberFormat="1" applyFont="1" applyFill="1" applyBorder="1" applyAlignment="1">
      <alignment horizontal="right" wrapText="1"/>
    </xf>
    <xf numFmtId="164" fontId="9" fillId="0" borderId="39" xfId="2" applyNumberFormat="1" applyFont="1" applyFill="1" applyBorder="1" applyAlignment="1">
      <alignment horizontal="left"/>
    </xf>
    <xf numFmtId="164" fontId="10" fillId="0" borderId="39" xfId="2" applyNumberFormat="1" applyFont="1" applyFill="1" applyBorder="1" applyAlignment="1">
      <alignment horizontal="left"/>
    </xf>
    <xf numFmtId="166" fontId="8" fillId="3" borderId="40" xfId="2" applyNumberFormat="1" applyFont="1" applyFill="1" applyBorder="1" applyAlignment="1">
      <alignment horizontal="left"/>
    </xf>
    <xf numFmtId="169" fontId="11" fillId="0" borderId="0" xfId="3" applyNumberFormat="1"/>
    <xf numFmtId="167" fontId="9" fillId="0" borderId="32" xfId="2" applyNumberFormat="1" applyFont="1" applyFill="1" applyBorder="1" applyAlignment="1">
      <alignment horizontal="right"/>
    </xf>
    <xf numFmtId="164" fontId="9" fillId="0" borderId="14" xfId="4" applyFont="1" applyFill="1" applyBorder="1" applyAlignment="1">
      <alignment horizontal="right" wrapText="1"/>
    </xf>
    <xf numFmtId="0" fontId="14" fillId="0" borderId="0" xfId="0" applyFont="1"/>
    <xf numFmtId="0" fontId="5" fillId="4" borderId="51" xfId="0" applyFont="1" applyFill="1" applyBorder="1"/>
    <xf numFmtId="166" fontId="9" fillId="0" borderId="51" xfId="4" applyNumberFormat="1" applyFont="1" applyBorder="1"/>
    <xf numFmtId="0" fontId="5" fillId="0" borderId="15" xfId="0" applyFont="1" applyBorder="1"/>
    <xf numFmtId="0" fontId="5" fillId="3" borderId="16" xfId="0" applyFont="1" applyFill="1" applyBorder="1"/>
    <xf numFmtId="0" fontId="5" fillId="3" borderId="17" xfId="0" applyFont="1" applyFill="1" applyBorder="1"/>
    <xf numFmtId="166" fontId="5" fillId="3" borderId="17" xfId="4" applyNumberFormat="1" applyFont="1" applyFill="1" applyBorder="1"/>
    <xf numFmtId="0" fontId="5" fillId="4" borderId="51" xfId="0" applyFont="1" applyFill="1" applyBorder="1" applyAlignment="1">
      <alignment horizontal="center"/>
    </xf>
    <xf numFmtId="0" fontId="5" fillId="3" borderId="17" xfId="0" applyFont="1" applyFill="1" applyBorder="1" applyAlignment="1">
      <alignment horizontal="left" vertical="center"/>
    </xf>
    <xf numFmtId="0" fontId="9" fillId="0" borderId="55" xfId="0" applyFont="1" applyBorder="1"/>
    <xf numFmtId="0" fontId="9" fillId="3" borderId="35" xfId="0" applyFont="1" applyFill="1" applyBorder="1"/>
    <xf numFmtId="0" fontId="5" fillId="0" borderId="59" xfId="0" applyFont="1" applyBorder="1"/>
    <xf numFmtId="0" fontId="5" fillId="0" borderId="13" xfId="0" applyFont="1" applyBorder="1"/>
    <xf numFmtId="164" fontId="9" fillId="0" borderId="38" xfId="2" applyNumberFormat="1" applyFont="1" applyFill="1" applyBorder="1" applyAlignment="1">
      <alignment horizontal="left"/>
    </xf>
    <xf numFmtId="166" fontId="9" fillId="0" borderId="14" xfId="4" applyNumberFormat="1" applyFont="1" applyBorder="1"/>
    <xf numFmtId="166" fontId="9" fillId="0" borderId="14" xfId="0" applyNumberFormat="1" applyFont="1" applyBorder="1"/>
    <xf numFmtId="0" fontId="5" fillId="0" borderId="58" xfId="0" applyFont="1" applyBorder="1"/>
    <xf numFmtId="0" fontId="9" fillId="0" borderId="57" xfId="0" applyFont="1" applyBorder="1"/>
    <xf numFmtId="0" fontId="5" fillId="4" borderId="17" xfId="0" applyFont="1" applyFill="1" applyBorder="1" applyAlignment="1">
      <alignment horizontal="center"/>
    </xf>
    <xf numFmtId="0" fontId="5" fillId="4" borderId="48" xfId="0" applyFont="1" applyFill="1" applyBorder="1"/>
    <xf numFmtId="0" fontId="5" fillId="4" borderId="48" xfId="0" applyFont="1" applyFill="1" applyBorder="1" applyAlignment="1">
      <alignment horizontal="center" vertical="center"/>
    </xf>
    <xf numFmtId="0" fontId="5" fillId="4" borderId="48" xfId="0" applyFont="1" applyFill="1" applyBorder="1" applyAlignment="1">
      <alignment horizontal="center"/>
    </xf>
    <xf numFmtId="0" fontId="5" fillId="4" borderId="47" xfId="0" applyFont="1" applyFill="1" applyBorder="1" applyAlignment="1">
      <alignment horizontal="center"/>
    </xf>
    <xf numFmtId="166" fontId="9" fillId="0" borderId="57" xfId="4" applyNumberFormat="1" applyFont="1" applyFill="1" applyBorder="1" applyAlignment="1">
      <alignment horizontal="right" wrapText="1"/>
    </xf>
    <xf numFmtId="164" fontId="9" fillId="0" borderId="50" xfId="2" applyNumberFormat="1" applyFont="1" applyFill="1" applyBorder="1" applyAlignment="1">
      <alignment horizontal="left"/>
    </xf>
    <xf numFmtId="164" fontId="9" fillId="0" borderId="51" xfId="2" applyNumberFormat="1" applyFont="1" applyFill="1" applyBorder="1" applyAlignment="1">
      <alignment horizontal="left"/>
    </xf>
    <xf numFmtId="164" fontId="10" fillId="0" borderId="51" xfId="2" applyNumberFormat="1" applyFont="1" applyFill="1" applyBorder="1" applyAlignment="1">
      <alignment horizontal="left"/>
    </xf>
    <xf numFmtId="166" fontId="9" fillId="0" borderId="14" xfId="2" applyNumberFormat="1" applyFont="1" applyFill="1" applyBorder="1"/>
    <xf numFmtId="166" fontId="9" fillId="0" borderId="51" xfId="2" applyNumberFormat="1" applyFont="1" applyFill="1" applyBorder="1"/>
    <xf numFmtId="166" fontId="10" fillId="0" borderId="51" xfId="2" applyNumberFormat="1" applyFont="1" applyFill="1" applyBorder="1"/>
    <xf numFmtId="167" fontId="9" fillId="0" borderId="50" xfId="4" applyNumberFormat="1" applyFont="1" applyFill="1" applyBorder="1" applyAlignment="1">
      <alignment horizontal="right" wrapText="1"/>
    </xf>
    <xf numFmtId="0" fontId="8" fillId="0" borderId="0" xfId="1" applyFont="1"/>
    <xf numFmtId="166" fontId="0" fillId="0" borderId="0" xfId="0" applyNumberFormat="1"/>
    <xf numFmtId="166" fontId="15" fillId="4" borderId="55" xfId="4" applyNumberFormat="1" applyFont="1" applyFill="1" applyBorder="1" applyAlignment="1">
      <alignment horizontal="center" wrapText="1"/>
    </xf>
    <xf numFmtId="166" fontId="15" fillId="4" borderId="51" xfId="4" applyNumberFormat="1" applyFont="1" applyFill="1" applyBorder="1" applyAlignment="1">
      <alignment horizontal="center" wrapText="1"/>
    </xf>
    <xf numFmtId="166" fontId="9" fillId="2" borderId="51" xfId="4" applyNumberFormat="1" applyFont="1" applyFill="1" applyBorder="1"/>
    <xf numFmtId="1" fontId="9" fillId="0" borderId="51" xfId="0" applyNumberFormat="1" applyFont="1" applyBorder="1" applyAlignment="1">
      <alignment horizontal="center"/>
    </xf>
    <xf numFmtId="166" fontId="5" fillId="0" borderId="51" xfId="4" applyNumberFormat="1" applyFont="1" applyBorder="1"/>
    <xf numFmtId="166" fontId="5" fillId="3" borderId="51" xfId="4" applyNumberFormat="1" applyFont="1" applyFill="1" applyBorder="1"/>
    <xf numFmtId="0" fontId="16" fillId="3" borderId="51" xfId="0" applyFont="1" applyFill="1" applyBorder="1"/>
    <xf numFmtId="166" fontId="5" fillId="3" borderId="51" xfId="0" applyNumberFormat="1" applyFont="1" applyFill="1" applyBorder="1"/>
    <xf numFmtId="166" fontId="9" fillId="0" borderId="51" xfId="0" applyNumberFormat="1" applyFont="1" applyBorder="1"/>
    <xf numFmtId="166" fontId="5" fillId="0" borderId="14" xfId="4" applyNumberFormat="1" applyFont="1" applyBorder="1"/>
    <xf numFmtId="166" fontId="9" fillId="2" borderId="14" xfId="4" applyNumberFormat="1" applyFont="1" applyFill="1" applyBorder="1"/>
    <xf numFmtId="0" fontId="5" fillId="4" borderId="64" xfId="0" applyFont="1" applyFill="1" applyBorder="1"/>
    <xf numFmtId="166" fontId="15" fillId="4" borderId="65" xfId="4" applyNumberFormat="1" applyFont="1" applyFill="1" applyBorder="1" applyAlignment="1">
      <alignment horizontal="center" wrapText="1"/>
    </xf>
    <xf numFmtId="166" fontId="15" fillId="4" borderId="17" xfId="4" applyNumberFormat="1" applyFont="1" applyFill="1" applyBorder="1" applyAlignment="1">
      <alignment horizontal="center" wrapText="1"/>
    </xf>
    <xf numFmtId="0" fontId="5" fillId="4" borderId="17" xfId="0" applyFont="1" applyFill="1" applyBorder="1"/>
    <xf numFmtId="0" fontId="5" fillId="4" borderId="33" xfId="0" applyFont="1" applyFill="1" applyBorder="1"/>
    <xf numFmtId="0" fontId="5" fillId="4" borderId="31" xfId="0" applyFont="1" applyFill="1" applyBorder="1" applyAlignment="1">
      <alignment horizontal="center"/>
    </xf>
    <xf numFmtId="0" fontId="5" fillId="4" borderId="33" xfId="0" applyFont="1" applyFill="1" applyBorder="1" applyAlignment="1">
      <alignment horizontal="center"/>
    </xf>
    <xf numFmtId="170" fontId="11" fillId="0" borderId="0" xfId="7" applyNumberFormat="1"/>
    <xf numFmtId="9" fontId="11" fillId="0" borderId="0" xfId="7"/>
    <xf numFmtId="10" fontId="11" fillId="0" borderId="0" xfId="7" applyNumberFormat="1"/>
    <xf numFmtId="2" fontId="11" fillId="0" borderId="0" xfId="7" applyNumberFormat="1"/>
    <xf numFmtId="0" fontId="14" fillId="4" borderId="51" xfId="3" applyFont="1" applyFill="1" applyBorder="1"/>
    <xf numFmtId="166" fontId="14" fillId="4" borderId="51" xfId="4" applyNumberFormat="1" applyFont="1" applyFill="1" applyBorder="1"/>
    <xf numFmtId="2" fontId="14" fillId="4" borderId="51" xfId="7" applyNumberFormat="1" applyFont="1" applyFill="1" applyBorder="1"/>
    <xf numFmtId="166" fontId="11" fillId="0" borderId="0" xfId="4" applyNumberFormat="1"/>
    <xf numFmtId="168" fontId="14" fillId="4" borderId="51" xfId="7" applyNumberFormat="1" applyFont="1" applyFill="1" applyBorder="1"/>
    <xf numFmtId="166" fontId="12" fillId="0" borderId="0" xfId="4" applyNumberFormat="1" applyFont="1"/>
    <xf numFmtId="164" fontId="14" fillId="4" borderId="51" xfId="4" applyFont="1" applyFill="1" applyBorder="1"/>
    <xf numFmtId="167" fontId="14" fillId="4" borderId="51" xfId="4" applyNumberFormat="1" applyFont="1" applyFill="1" applyBorder="1"/>
    <xf numFmtId="10" fontId="11" fillId="0" borderId="0" xfId="3" applyNumberFormat="1"/>
    <xf numFmtId="3" fontId="11" fillId="0" borderId="0" xfId="3" applyNumberFormat="1"/>
    <xf numFmtId="166" fontId="20" fillId="4" borderId="47" xfId="4" applyNumberFormat="1" applyFont="1" applyFill="1" applyBorder="1" applyAlignment="1">
      <alignment horizontal="center" vertical="center" wrapText="1"/>
    </xf>
    <xf numFmtId="0" fontId="20" fillId="4" borderId="34" xfId="1" applyFont="1" applyFill="1" applyBorder="1" applyAlignment="1">
      <alignment horizontal="center" vertical="center" wrapText="1"/>
    </xf>
    <xf numFmtId="166" fontId="20" fillId="4" borderId="60" xfId="4" applyNumberFormat="1" applyFont="1" applyFill="1" applyBorder="1" applyAlignment="1">
      <alignment horizontal="left" vertical="top" wrapText="1"/>
    </xf>
    <xf numFmtId="166" fontId="20" fillId="4" borderId="36" xfId="4" applyNumberFormat="1" applyFont="1" applyFill="1" applyBorder="1" applyAlignment="1">
      <alignment horizontal="center" vertical="center" wrapText="1"/>
    </xf>
    <xf numFmtId="166" fontId="20" fillId="4" borderId="48" xfId="4" applyNumberFormat="1" applyFont="1" applyFill="1" applyBorder="1" applyAlignment="1">
      <alignment horizontal="center" vertical="center" wrapText="1"/>
    </xf>
    <xf numFmtId="166" fontId="20" fillId="4" borderId="9" xfId="4" applyNumberFormat="1" applyFont="1" applyFill="1" applyBorder="1" applyAlignment="1">
      <alignment horizontal="center" vertical="center" wrapText="1"/>
    </xf>
    <xf numFmtId="166" fontId="20" fillId="3" borderId="40" xfId="2" applyNumberFormat="1" applyFont="1" applyFill="1" applyBorder="1" applyAlignment="1">
      <alignment horizontal="left"/>
    </xf>
    <xf numFmtId="166" fontId="20" fillId="3" borderId="16" xfId="2" applyNumberFormat="1" applyFont="1" applyFill="1" applyBorder="1" applyAlignment="1">
      <alignment horizontal="left"/>
    </xf>
    <xf numFmtId="166" fontId="20" fillId="3" borderId="17" xfId="2" applyNumberFormat="1" applyFont="1" applyFill="1" applyBorder="1" applyAlignment="1">
      <alignment horizontal="left"/>
    </xf>
    <xf numFmtId="164" fontId="20" fillId="3" borderId="17" xfId="2" applyNumberFormat="1" applyFont="1" applyFill="1" applyBorder="1" applyAlignment="1">
      <alignment horizontal="right" wrapText="1"/>
    </xf>
    <xf numFmtId="167" fontId="20" fillId="3" borderId="18" xfId="2" applyNumberFormat="1" applyFont="1" applyFill="1" applyBorder="1" applyAlignment="1">
      <alignment horizontal="right" wrapText="1"/>
    </xf>
    <xf numFmtId="167" fontId="20" fillId="3" borderId="33" xfId="2" applyNumberFormat="1" applyFont="1" applyFill="1" applyBorder="1" applyAlignment="1">
      <alignment horizontal="right" wrapText="1"/>
    </xf>
    <xf numFmtId="166" fontId="20" fillId="4" borderId="8" xfId="4" applyNumberFormat="1" applyFont="1" applyFill="1" applyBorder="1" applyAlignment="1">
      <alignment horizontal="left" vertical="top" wrapText="1"/>
    </xf>
    <xf numFmtId="166" fontId="20" fillId="3" borderId="18" xfId="2" applyNumberFormat="1" applyFont="1" applyFill="1" applyBorder="1" applyAlignment="1">
      <alignment horizontal="left"/>
    </xf>
    <xf numFmtId="0" fontId="20" fillId="4" borderId="44" xfId="1" applyFont="1" applyFill="1" applyBorder="1" applyAlignment="1">
      <alignment horizontal="center" vertical="center" wrapText="1"/>
    </xf>
    <xf numFmtId="0" fontId="20" fillId="4" borderId="31" xfId="1" applyFont="1" applyFill="1" applyBorder="1" applyAlignment="1">
      <alignment horizontal="center" vertical="center" wrapText="1"/>
    </xf>
    <xf numFmtId="166" fontId="20" fillId="4" borderId="36" xfId="4" applyNumberFormat="1" applyFont="1" applyFill="1" applyBorder="1" applyAlignment="1">
      <alignment horizontal="left" vertical="top" wrapText="1"/>
    </xf>
    <xf numFmtId="166" fontId="20" fillId="4" borderId="46" xfId="4" applyNumberFormat="1" applyFont="1" applyFill="1" applyBorder="1" applyAlignment="1">
      <alignment horizontal="left" vertical="top" wrapText="1"/>
    </xf>
    <xf numFmtId="166" fontId="20" fillId="3" borderId="17" xfId="4" applyNumberFormat="1" applyFont="1" applyFill="1" applyBorder="1" applyAlignment="1">
      <alignment horizontal="right" wrapText="1"/>
    </xf>
    <xf numFmtId="164" fontId="20" fillId="3" borderId="17" xfId="4" applyFont="1" applyFill="1" applyBorder="1" applyAlignment="1">
      <alignment horizontal="right" wrapText="1"/>
    </xf>
    <xf numFmtId="167" fontId="20" fillId="3" borderId="17" xfId="4" applyNumberFormat="1" applyFont="1" applyFill="1" applyBorder="1" applyAlignment="1">
      <alignment horizontal="right" wrapText="1"/>
    </xf>
    <xf numFmtId="167" fontId="20" fillId="3" borderId="61" xfId="4" applyNumberFormat="1" applyFont="1" applyFill="1" applyBorder="1" applyAlignment="1">
      <alignment horizontal="right" wrapText="1"/>
    </xf>
    <xf numFmtId="0" fontId="14" fillId="0" borderId="2" xfId="3" applyFont="1" applyBorder="1"/>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17" fillId="0" borderId="19" xfId="0" applyFont="1" applyBorder="1" applyAlignment="1">
      <alignment horizontal="justify" vertical="center" wrapText="1"/>
    </xf>
    <xf numFmtId="0" fontId="17" fillId="0" borderId="0" xfId="0" applyFont="1" applyAlignment="1">
      <alignment horizontal="justify" vertical="center" wrapText="1"/>
    </xf>
    <xf numFmtId="0" fontId="17" fillId="0" borderId="20" xfId="0" applyFont="1" applyBorder="1" applyAlignment="1">
      <alignment horizontal="justify" vertical="center" wrapText="1"/>
    </xf>
    <xf numFmtId="0" fontId="17" fillId="0" borderId="21" xfId="0" applyFont="1" applyBorder="1" applyAlignment="1">
      <alignment horizontal="justify" vertical="center" wrapText="1"/>
    </xf>
    <xf numFmtId="0" fontId="17" fillId="0" borderId="22" xfId="0" applyFont="1" applyBorder="1" applyAlignment="1">
      <alignment horizontal="justify" vertical="center" wrapText="1"/>
    </xf>
    <xf numFmtId="0" fontId="17" fillId="0" borderId="23" xfId="0" applyFont="1" applyBorder="1" applyAlignment="1">
      <alignment horizontal="justify" vertical="center" wrapText="1"/>
    </xf>
    <xf numFmtId="0" fontId="14" fillId="0" borderId="2" xfId="3" applyFont="1" applyBorder="1" applyAlignment="1">
      <alignment horizontal="right"/>
    </xf>
    <xf numFmtId="0" fontId="20" fillId="4" borderId="41" xfId="1" applyFont="1" applyFill="1" applyBorder="1" applyAlignment="1">
      <alignment horizontal="center" vertical="center" wrapText="1"/>
    </xf>
    <xf numFmtId="0" fontId="20" fillId="4" borderId="37" xfId="1" applyFont="1" applyFill="1" applyBorder="1" applyAlignment="1">
      <alignment horizontal="center" vertical="center" wrapText="1"/>
    </xf>
    <xf numFmtId="0" fontId="20" fillId="4" borderId="10" xfId="1" applyFont="1" applyFill="1" applyBorder="1" applyAlignment="1">
      <alignment horizontal="center"/>
    </xf>
    <xf numFmtId="0" fontId="20" fillId="4" borderId="11" xfId="1" applyFont="1" applyFill="1" applyBorder="1" applyAlignment="1">
      <alignment horizontal="center"/>
    </xf>
    <xf numFmtId="0" fontId="20" fillId="4" borderId="12" xfId="1" applyFont="1" applyFill="1" applyBorder="1" applyAlignment="1">
      <alignment horizontal="center"/>
    </xf>
    <xf numFmtId="0" fontId="20" fillId="4" borderId="27" xfId="1" applyFont="1" applyFill="1" applyBorder="1" applyAlignment="1">
      <alignment horizontal="center" vertical="center" wrapText="1"/>
    </xf>
    <xf numFmtId="0" fontId="20" fillId="4" borderId="35" xfId="1" applyFont="1" applyFill="1" applyBorder="1" applyAlignment="1">
      <alignment horizontal="center" vertical="center" wrapText="1"/>
    </xf>
    <xf numFmtId="0" fontId="20" fillId="4" borderId="42" xfId="1" applyFont="1" applyFill="1" applyBorder="1" applyAlignment="1">
      <alignment horizontal="center" vertical="center" wrapText="1"/>
    </xf>
    <xf numFmtId="0" fontId="20" fillId="4" borderId="28" xfId="1" applyFont="1" applyFill="1" applyBorder="1" applyAlignment="1">
      <alignment horizontal="center" vertical="center" wrapText="1"/>
    </xf>
    <xf numFmtId="0" fontId="20" fillId="4" borderId="48" xfId="1" applyFont="1" applyFill="1" applyBorder="1" applyAlignment="1">
      <alignment horizontal="center" vertical="center" wrapText="1"/>
    </xf>
    <xf numFmtId="0" fontId="20" fillId="4" borderId="2" xfId="1" applyFont="1" applyFill="1" applyBorder="1" applyAlignment="1">
      <alignment horizontal="center" vertical="center" wrapText="1"/>
    </xf>
    <xf numFmtId="0" fontId="20" fillId="4" borderId="0" xfId="1" applyFont="1" applyFill="1" applyAlignment="1">
      <alignment horizontal="center" vertical="center" wrapText="1"/>
    </xf>
    <xf numFmtId="0" fontId="20" fillId="4" borderId="45" xfId="1" applyFont="1" applyFill="1" applyBorder="1" applyAlignment="1">
      <alignment horizontal="center" vertical="center" wrapText="1"/>
    </xf>
    <xf numFmtId="0" fontId="20" fillId="4" borderId="29" xfId="1" applyFont="1" applyFill="1" applyBorder="1" applyAlignment="1">
      <alignment horizontal="center" vertical="center" wrapText="1"/>
    </xf>
    <xf numFmtId="0" fontId="14" fillId="0" borderId="2" xfId="3" applyFont="1" applyBorder="1" applyAlignment="1">
      <alignment horizontal="left"/>
    </xf>
    <xf numFmtId="0" fontId="20" fillId="4" borderId="43" xfId="1" applyFont="1" applyFill="1" applyBorder="1" applyAlignment="1">
      <alignment horizontal="center" vertical="center" wrapText="1"/>
    </xf>
    <xf numFmtId="0" fontId="20" fillId="4" borderId="1" xfId="1" applyFont="1" applyFill="1" applyBorder="1" applyAlignment="1">
      <alignment horizontal="center"/>
    </xf>
    <xf numFmtId="0" fontId="20" fillId="4" borderId="2" xfId="1" applyFont="1" applyFill="1" applyBorder="1" applyAlignment="1">
      <alignment horizontal="center"/>
    </xf>
    <xf numFmtId="0" fontId="20" fillId="4" borderId="3" xfId="1" applyFont="1" applyFill="1" applyBorder="1" applyAlignment="1">
      <alignment horizontal="center"/>
    </xf>
    <xf numFmtId="0" fontId="20" fillId="4" borderId="1" xfId="1" applyFont="1" applyFill="1" applyBorder="1" applyAlignment="1">
      <alignment horizontal="center" vertical="center" wrapText="1"/>
    </xf>
    <xf numFmtId="0" fontId="20" fillId="4" borderId="4" xfId="1" applyFont="1" applyFill="1" applyBorder="1" applyAlignment="1">
      <alignment horizontal="center" vertical="center" wrapText="1"/>
    </xf>
    <xf numFmtId="0" fontId="20" fillId="4" borderId="7" xfId="1" applyFont="1" applyFill="1" applyBorder="1" applyAlignment="1">
      <alignment horizontal="center" vertical="center" wrapText="1"/>
    </xf>
    <xf numFmtId="0" fontId="21" fillId="0" borderId="2" xfId="3" applyFont="1" applyBorder="1" applyAlignment="1">
      <alignment horizontal="left"/>
    </xf>
    <xf numFmtId="0" fontId="8" fillId="4" borderId="10" xfId="1" applyFont="1" applyFill="1" applyBorder="1" applyAlignment="1">
      <alignment horizontal="center"/>
    </xf>
    <xf numFmtId="0" fontId="8" fillId="4" borderId="11" xfId="1" applyFont="1" applyFill="1" applyBorder="1" applyAlignment="1">
      <alignment horizontal="center"/>
    </xf>
    <xf numFmtId="0" fontId="8" fillId="4" borderId="12" xfId="1" applyFont="1" applyFill="1" applyBorder="1" applyAlignment="1">
      <alignment horizontal="center"/>
    </xf>
    <xf numFmtId="0" fontId="5" fillId="4" borderId="50" xfId="0" applyFont="1" applyFill="1" applyBorder="1" applyAlignment="1">
      <alignment horizontal="center"/>
    </xf>
    <xf numFmtId="0" fontId="5" fillId="4" borderId="42"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5" fillId="4" borderId="56" xfId="1" applyFont="1" applyFill="1" applyBorder="1" applyAlignment="1">
      <alignment horizontal="center" vertical="center" wrapText="1"/>
    </xf>
    <xf numFmtId="0" fontId="5" fillId="4" borderId="27"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63" xfId="0" applyFont="1" applyFill="1" applyBorder="1" applyAlignment="1">
      <alignment horizontal="center"/>
    </xf>
    <xf numFmtId="0" fontId="5" fillId="4"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0" fontId="8" fillId="4" borderId="1" xfId="1" applyFont="1" applyFill="1" applyBorder="1" applyAlignment="1">
      <alignment horizontal="center"/>
    </xf>
    <xf numFmtId="0" fontId="8" fillId="4" borderId="2" xfId="1" applyFont="1" applyFill="1" applyBorder="1" applyAlignment="1">
      <alignment horizontal="center"/>
    </xf>
    <xf numFmtId="0" fontId="8" fillId="4" borderId="3" xfId="1" applyFont="1" applyFill="1" applyBorder="1" applyAlignment="1">
      <alignment horizontal="center"/>
    </xf>
    <xf numFmtId="166" fontId="5" fillId="4" borderId="1" xfId="4" applyNumberFormat="1" applyFont="1" applyFill="1" applyBorder="1" applyAlignment="1">
      <alignment horizontal="center" vertical="center"/>
    </xf>
    <xf numFmtId="166" fontId="5" fillId="4" borderId="4" xfId="4" applyNumberFormat="1" applyFont="1" applyFill="1" applyBorder="1" applyAlignment="1">
      <alignment horizontal="center" vertical="center"/>
    </xf>
    <xf numFmtId="166" fontId="5" fillId="4" borderId="7" xfId="4" applyNumberFormat="1" applyFont="1" applyFill="1" applyBorder="1" applyAlignment="1">
      <alignment horizontal="center" vertical="center"/>
    </xf>
    <xf numFmtId="166" fontId="5" fillId="4" borderId="50" xfId="4" applyNumberFormat="1" applyFont="1" applyFill="1" applyBorder="1" applyAlignment="1">
      <alignment horizontal="center" vertical="center"/>
    </xf>
    <xf numFmtId="166" fontId="5" fillId="4" borderId="51" xfId="4" applyNumberFormat="1" applyFont="1" applyFill="1" applyBorder="1" applyAlignment="1">
      <alignment horizontal="center" vertical="center"/>
    </xf>
    <xf numFmtId="166" fontId="5" fillId="4" borderId="17" xfId="4" applyNumberFormat="1" applyFont="1" applyFill="1" applyBorder="1" applyAlignment="1">
      <alignment horizontal="center" vertical="center"/>
    </xf>
    <xf numFmtId="166" fontId="5" fillId="4" borderId="41" xfId="4" applyNumberFormat="1" applyFont="1" applyFill="1" applyBorder="1" applyAlignment="1">
      <alignment horizontal="center"/>
    </xf>
    <xf numFmtId="166" fontId="5" fillId="4" borderId="62" xfId="4" applyNumberFormat="1" applyFont="1" applyFill="1" applyBorder="1" applyAlignment="1">
      <alignment horizontal="center"/>
    </xf>
    <xf numFmtId="166" fontId="15" fillId="4" borderId="43" xfId="4" applyNumberFormat="1" applyFont="1" applyFill="1" applyBorder="1" applyAlignment="1">
      <alignment horizontal="center" wrapText="1"/>
    </xf>
    <xf numFmtId="166" fontId="15" fillId="4" borderId="62" xfId="4" applyNumberFormat="1" applyFont="1" applyFill="1" applyBorder="1" applyAlignment="1">
      <alignment horizontal="center" wrapText="1"/>
    </xf>
    <xf numFmtId="166" fontId="15" fillId="4" borderId="41" xfId="4" applyNumberFormat="1" applyFont="1" applyFill="1" applyBorder="1" applyAlignment="1">
      <alignment horizontal="center" wrapText="1"/>
    </xf>
    <xf numFmtId="0" fontId="5" fillId="4" borderId="51" xfId="0" applyFont="1" applyFill="1" applyBorder="1" applyAlignment="1">
      <alignment horizontal="center" wrapText="1"/>
    </xf>
    <xf numFmtId="0" fontId="5" fillId="4" borderId="64" xfId="0" applyFont="1" applyFill="1" applyBorder="1" applyAlignment="1">
      <alignment horizontal="center" wrapText="1"/>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48" xfId="0" applyFont="1" applyFill="1" applyBorder="1" applyAlignment="1">
      <alignment horizontal="center" vertical="center"/>
    </xf>
  </cellXfs>
  <cellStyles count="8">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xfId="7" builtinId="5"/>
    <cellStyle name="Percent 2" xfId="6" xr:uid="{00000000-0005-0000-0000-000007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589392</xdr:colOff>
      <xdr:row>3</xdr:row>
      <xdr:rowOff>157261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585320</xdr:colOff>
      <xdr:row>3</xdr:row>
      <xdr:rowOff>155294</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1194920" cy="7376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587134</xdr:colOff>
      <xdr:row>3</xdr:row>
      <xdr:rowOff>153987</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0"/>
          <a:ext cx="1194920" cy="725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65200" cy="5683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83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5471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588986</xdr:colOff>
      <xdr:row>3</xdr:row>
      <xdr:rowOff>156449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Desktop%202/Quarterly%20Claims%20Report/Q1%202023/Monthly/January%202023%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Desktop%202/Quarterly%20Claims%20Report/Q1%202023/Monthly/February%202023%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Desktop%202/Quarterly%20Claims%20Report/Q1%202023/Monthly/March%202023%20Claims%20Stat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D48">
            <v>46</v>
          </cell>
          <cell r="E48">
            <v>9837.3670000000002</v>
          </cell>
          <cell r="F48">
            <v>6</v>
          </cell>
          <cell r="G48">
            <v>6875.1149999999998</v>
          </cell>
          <cell r="H48">
            <v>0</v>
          </cell>
          <cell r="I48">
            <v>0</v>
          </cell>
          <cell r="J48">
            <v>2</v>
          </cell>
          <cell r="K48">
            <v>6129.8549999999996</v>
          </cell>
          <cell r="L48">
            <v>1</v>
          </cell>
          <cell r="M48">
            <v>1.5</v>
          </cell>
          <cell r="N48">
            <v>0</v>
          </cell>
          <cell r="O48">
            <v>0</v>
          </cell>
        </row>
        <row r="50">
          <cell r="D50">
            <v>335</v>
          </cell>
          <cell r="E50">
            <v>431741.01799999998</v>
          </cell>
          <cell r="F50">
            <v>11</v>
          </cell>
          <cell r="G50">
            <v>26700</v>
          </cell>
          <cell r="H50">
            <v>0</v>
          </cell>
          <cell r="I50">
            <v>24171.012999999999</v>
          </cell>
          <cell r="J50">
            <v>29</v>
          </cell>
          <cell r="K50">
            <v>12321.995000000001</v>
          </cell>
          <cell r="L50">
            <v>0</v>
          </cell>
          <cell r="M50">
            <v>0</v>
          </cell>
          <cell r="N50">
            <v>0</v>
          </cell>
          <cell r="O50">
            <v>0</v>
          </cell>
        </row>
        <row r="51">
          <cell r="D51">
            <v>9012</v>
          </cell>
          <cell r="E51">
            <v>827703.83900000004</v>
          </cell>
          <cell r="F51">
            <v>185</v>
          </cell>
          <cell r="G51">
            <v>13218.491</v>
          </cell>
          <cell r="H51">
            <v>605</v>
          </cell>
          <cell r="I51">
            <v>98932.604999999996</v>
          </cell>
          <cell r="J51">
            <v>400</v>
          </cell>
          <cell r="K51">
            <v>98025.535999999993</v>
          </cell>
          <cell r="L51">
            <v>0</v>
          </cell>
          <cell r="M51">
            <v>0</v>
          </cell>
          <cell r="N51">
            <v>0</v>
          </cell>
          <cell r="O51">
            <v>0</v>
          </cell>
        </row>
        <row r="52">
          <cell r="D52">
            <v>1766</v>
          </cell>
          <cell r="E52">
            <v>1423044.2620000001</v>
          </cell>
          <cell r="F52">
            <v>39</v>
          </cell>
          <cell r="G52">
            <v>3953.5</v>
          </cell>
          <cell r="H52">
            <v>0</v>
          </cell>
          <cell r="I52">
            <v>13992.526</v>
          </cell>
          <cell r="J52">
            <v>82</v>
          </cell>
          <cell r="K52">
            <v>11182.806</v>
          </cell>
          <cell r="L52">
            <v>0</v>
          </cell>
          <cell r="M52">
            <v>0</v>
          </cell>
          <cell r="N52">
            <v>0</v>
          </cell>
          <cell r="O52">
            <v>67123.985000000001</v>
          </cell>
        </row>
        <row r="53">
          <cell r="D53">
            <v>2163</v>
          </cell>
          <cell r="E53">
            <v>517924.16800000001</v>
          </cell>
          <cell r="F53">
            <v>48</v>
          </cell>
          <cell r="G53">
            <v>55351.463000000003</v>
          </cell>
          <cell r="H53">
            <v>122</v>
          </cell>
          <cell r="I53">
            <v>19701.659</v>
          </cell>
          <cell r="J53">
            <v>20</v>
          </cell>
          <cell r="K53">
            <v>21611.513999999999</v>
          </cell>
          <cell r="L53">
            <v>1</v>
          </cell>
          <cell r="M53">
            <v>3167.8220000000001</v>
          </cell>
          <cell r="N53">
            <v>46</v>
          </cell>
          <cell r="O53">
            <v>7881.3249999999998</v>
          </cell>
        </row>
        <row r="54">
          <cell r="D54">
            <v>2448</v>
          </cell>
          <cell r="E54">
            <v>869935.05900000001</v>
          </cell>
          <cell r="F54">
            <v>231</v>
          </cell>
          <cell r="G54">
            <v>20919.451000000001</v>
          </cell>
          <cell r="H54">
            <v>105</v>
          </cell>
          <cell r="I54">
            <v>-175077.24799999999</v>
          </cell>
          <cell r="J54">
            <v>571</v>
          </cell>
          <cell r="K54">
            <v>60215.258000000002</v>
          </cell>
          <cell r="L54">
            <v>0</v>
          </cell>
          <cell r="M54">
            <v>0</v>
          </cell>
          <cell r="N54">
            <v>0</v>
          </cell>
          <cell r="O54">
            <v>0</v>
          </cell>
        </row>
        <row r="55">
          <cell r="D55">
            <v>1515</v>
          </cell>
          <cell r="E55">
            <v>400114.83199999999</v>
          </cell>
          <cell r="F55">
            <v>7</v>
          </cell>
          <cell r="G55">
            <v>3327.0810000000001</v>
          </cell>
          <cell r="H55">
            <v>0</v>
          </cell>
          <cell r="I55">
            <v>-6195.6019999999999</v>
          </cell>
          <cell r="J55">
            <v>54</v>
          </cell>
          <cell r="K55">
            <v>12951.199000000001</v>
          </cell>
          <cell r="L55">
            <v>0</v>
          </cell>
          <cell r="M55">
            <v>0</v>
          </cell>
          <cell r="N55">
            <v>0</v>
          </cell>
          <cell r="O55">
            <v>0</v>
          </cell>
        </row>
        <row r="56">
          <cell r="D56">
            <v>22279</v>
          </cell>
          <cell r="E56">
            <v>2169756.895</v>
          </cell>
          <cell r="F56">
            <v>704</v>
          </cell>
          <cell r="G56">
            <v>115115.785</v>
          </cell>
          <cell r="H56">
            <v>0</v>
          </cell>
          <cell r="I56">
            <v>137730.617</v>
          </cell>
          <cell r="J56">
            <v>587</v>
          </cell>
          <cell r="K56">
            <v>213260.935</v>
          </cell>
          <cell r="L56">
            <v>0</v>
          </cell>
          <cell r="M56">
            <v>0</v>
          </cell>
          <cell r="N56">
            <v>0</v>
          </cell>
          <cell r="O56">
            <v>0</v>
          </cell>
        </row>
        <row r="57">
          <cell r="D57">
            <v>2029</v>
          </cell>
          <cell r="E57">
            <v>494172.80499999999</v>
          </cell>
          <cell r="F57">
            <v>57</v>
          </cell>
          <cell r="G57">
            <v>20675.117999999999</v>
          </cell>
          <cell r="H57">
            <v>66</v>
          </cell>
          <cell r="I57">
            <v>22824.046999999999</v>
          </cell>
          <cell r="J57">
            <v>51</v>
          </cell>
          <cell r="K57">
            <v>26949.467000000001</v>
          </cell>
          <cell r="L57">
            <v>0</v>
          </cell>
          <cell r="M57">
            <v>0</v>
          </cell>
          <cell r="N57">
            <v>3</v>
          </cell>
          <cell r="O57">
            <v>10.000999999999999</v>
          </cell>
        </row>
        <row r="58">
          <cell r="D58">
            <v>1467</v>
          </cell>
          <cell r="E58">
            <v>430637.12699999998</v>
          </cell>
          <cell r="F58">
            <v>150</v>
          </cell>
          <cell r="G58">
            <v>40454.491000000002</v>
          </cell>
          <cell r="H58">
            <v>0</v>
          </cell>
          <cell r="I58">
            <v>0</v>
          </cell>
          <cell r="J58">
            <v>48</v>
          </cell>
          <cell r="K58">
            <v>16299.536</v>
          </cell>
          <cell r="L58">
            <v>0</v>
          </cell>
          <cell r="M58">
            <v>0</v>
          </cell>
          <cell r="N58">
            <v>89</v>
          </cell>
          <cell r="O58">
            <v>18898.526999999998</v>
          </cell>
        </row>
        <row r="59">
          <cell r="D59">
            <v>8576</v>
          </cell>
          <cell r="E59">
            <v>2598372.4500000002</v>
          </cell>
          <cell r="F59">
            <v>475</v>
          </cell>
          <cell r="G59">
            <v>108059.97500000001</v>
          </cell>
          <cell r="H59">
            <v>637</v>
          </cell>
          <cell r="I59">
            <v>113836.14599999999</v>
          </cell>
          <cell r="J59">
            <v>302</v>
          </cell>
          <cell r="K59">
            <v>139842.348</v>
          </cell>
          <cell r="L59">
            <v>0</v>
          </cell>
          <cell r="M59">
            <v>0</v>
          </cell>
          <cell r="N59">
            <v>0</v>
          </cell>
          <cell r="O59">
            <v>0</v>
          </cell>
        </row>
        <row r="60">
          <cell r="D60">
            <v>9141</v>
          </cell>
          <cell r="E60">
            <v>1258464.858</v>
          </cell>
          <cell r="F60">
            <v>340</v>
          </cell>
          <cell r="G60">
            <v>38774.006999999998</v>
          </cell>
          <cell r="H60">
            <v>517</v>
          </cell>
          <cell r="I60">
            <v>48436.012000000002</v>
          </cell>
          <cell r="J60">
            <v>263</v>
          </cell>
          <cell r="K60">
            <v>105200.21799999999</v>
          </cell>
          <cell r="L60">
            <v>0</v>
          </cell>
          <cell r="M60">
            <v>0</v>
          </cell>
          <cell r="N60">
            <v>2</v>
          </cell>
          <cell r="O60">
            <v>693.71600000000001</v>
          </cell>
        </row>
        <row r="61">
          <cell r="D61">
            <v>0</v>
          </cell>
          <cell r="E61">
            <v>0</v>
          </cell>
          <cell r="F61">
            <v>0</v>
          </cell>
          <cell r="G61">
            <v>0</v>
          </cell>
          <cell r="H61">
            <v>0</v>
          </cell>
          <cell r="I61">
            <v>0</v>
          </cell>
          <cell r="J61">
            <v>0</v>
          </cell>
          <cell r="K61">
            <v>0</v>
          </cell>
          <cell r="L61">
            <v>0</v>
          </cell>
          <cell r="M61">
            <v>0</v>
          </cell>
          <cell r="N61">
            <v>0</v>
          </cell>
          <cell r="O61">
            <v>0</v>
          </cell>
        </row>
        <row r="62">
          <cell r="D62">
            <v>5634</v>
          </cell>
          <cell r="E62">
            <v>1352288.139</v>
          </cell>
          <cell r="F62">
            <v>119</v>
          </cell>
          <cell r="G62">
            <v>24713.039000000001</v>
          </cell>
          <cell r="H62">
            <v>169</v>
          </cell>
          <cell r="I62">
            <v>15625.755999999999</v>
          </cell>
          <cell r="J62">
            <v>59</v>
          </cell>
          <cell r="K62">
            <v>20360.284</v>
          </cell>
          <cell r="L62">
            <v>12</v>
          </cell>
          <cell r="M62">
            <v>4422.482</v>
          </cell>
          <cell r="N62">
            <v>10</v>
          </cell>
          <cell r="O62">
            <v>1665.204</v>
          </cell>
        </row>
        <row r="63">
          <cell r="D63">
            <v>1700</v>
          </cell>
          <cell r="E63">
            <v>84560.088000000003</v>
          </cell>
          <cell r="F63">
            <v>141</v>
          </cell>
          <cell r="G63">
            <v>5998.7039999999997</v>
          </cell>
          <cell r="H63">
            <v>64</v>
          </cell>
          <cell r="I63">
            <v>5719.0410000000002</v>
          </cell>
          <cell r="J63">
            <v>15</v>
          </cell>
          <cell r="K63">
            <v>5313.8379999999997</v>
          </cell>
          <cell r="L63">
            <v>1</v>
          </cell>
          <cell r="M63">
            <v>50</v>
          </cell>
          <cell r="N63">
            <v>2</v>
          </cell>
          <cell r="O63">
            <v>490</v>
          </cell>
        </row>
        <row r="64">
          <cell r="D64">
            <v>1677</v>
          </cell>
          <cell r="E64">
            <v>403093.20400000003</v>
          </cell>
          <cell r="F64">
            <v>34</v>
          </cell>
          <cell r="G64">
            <v>2868.453</v>
          </cell>
          <cell r="H64">
            <v>172</v>
          </cell>
          <cell r="I64">
            <v>18483.947</v>
          </cell>
          <cell r="J64">
            <v>39</v>
          </cell>
          <cell r="K64">
            <v>14105.584999999999</v>
          </cell>
          <cell r="L64">
            <v>0</v>
          </cell>
          <cell r="M64">
            <v>0</v>
          </cell>
          <cell r="N64">
            <v>0</v>
          </cell>
          <cell r="O64">
            <v>0</v>
          </cell>
        </row>
        <row r="65">
          <cell r="D65">
            <v>20174</v>
          </cell>
          <cell r="E65">
            <v>3692353.3569999998</v>
          </cell>
          <cell r="F65">
            <v>111</v>
          </cell>
          <cell r="G65">
            <v>10030</v>
          </cell>
          <cell r="H65">
            <v>210</v>
          </cell>
          <cell r="I65">
            <v>33445.832999999999</v>
          </cell>
          <cell r="J65">
            <v>83</v>
          </cell>
          <cell r="K65">
            <v>16284.754999999999</v>
          </cell>
          <cell r="L65">
            <v>0</v>
          </cell>
          <cell r="M65">
            <v>0</v>
          </cell>
          <cell r="N65">
            <v>0</v>
          </cell>
          <cell r="O65">
            <v>0</v>
          </cell>
        </row>
        <row r="66">
          <cell r="D66">
            <v>4414</v>
          </cell>
          <cell r="E66">
            <v>2037754.4080000001</v>
          </cell>
          <cell r="F66">
            <v>63</v>
          </cell>
          <cell r="G66">
            <v>6378.0950000000003</v>
          </cell>
          <cell r="H66">
            <v>538</v>
          </cell>
          <cell r="I66">
            <v>-57611.512000000002</v>
          </cell>
          <cell r="J66">
            <v>100</v>
          </cell>
          <cell r="K66">
            <v>29269.922999999999</v>
          </cell>
          <cell r="L66">
            <v>0</v>
          </cell>
          <cell r="M66">
            <v>0</v>
          </cell>
          <cell r="N66">
            <v>0</v>
          </cell>
          <cell r="O66">
            <v>0</v>
          </cell>
        </row>
        <row r="67">
          <cell r="D67">
            <v>0</v>
          </cell>
          <cell r="E67">
            <v>0</v>
          </cell>
          <cell r="F67">
            <v>0</v>
          </cell>
          <cell r="G67">
            <v>0</v>
          </cell>
          <cell r="H67">
            <v>0</v>
          </cell>
          <cell r="I67">
            <v>0</v>
          </cell>
          <cell r="J67">
            <v>0</v>
          </cell>
          <cell r="K67">
            <v>0</v>
          </cell>
          <cell r="L67">
            <v>0</v>
          </cell>
          <cell r="M67">
            <v>0</v>
          </cell>
          <cell r="N67">
            <v>0</v>
          </cell>
          <cell r="O67">
            <v>0</v>
          </cell>
        </row>
        <row r="68">
          <cell r="D68">
            <v>5872</v>
          </cell>
          <cell r="E68">
            <v>1296769.145</v>
          </cell>
          <cell r="F68">
            <v>450</v>
          </cell>
          <cell r="G68">
            <v>21611.862000000001</v>
          </cell>
          <cell r="H68">
            <v>89</v>
          </cell>
          <cell r="I68">
            <v>-74498.38</v>
          </cell>
          <cell r="J68">
            <v>155</v>
          </cell>
          <cell r="K68">
            <v>27922.031999999999</v>
          </cell>
          <cell r="L68">
            <v>0</v>
          </cell>
          <cell r="M68">
            <v>0</v>
          </cell>
          <cell r="N68">
            <v>2</v>
          </cell>
          <cell r="O68">
            <v>200</v>
          </cell>
        </row>
        <row r="69">
          <cell r="D69">
            <v>2371</v>
          </cell>
          <cell r="E69">
            <v>370061.56300000002</v>
          </cell>
          <cell r="F69">
            <v>148</v>
          </cell>
          <cell r="G69">
            <v>41957.294000000002</v>
          </cell>
          <cell r="H69">
            <v>95</v>
          </cell>
          <cell r="I69">
            <v>10339.441000000001</v>
          </cell>
          <cell r="J69">
            <v>127</v>
          </cell>
          <cell r="K69">
            <v>41148.067000000003</v>
          </cell>
          <cell r="L69">
            <v>0</v>
          </cell>
          <cell r="M69">
            <v>0</v>
          </cell>
          <cell r="N69">
            <v>0</v>
          </cell>
          <cell r="O69">
            <v>0</v>
          </cell>
        </row>
        <row r="70">
          <cell r="D70">
            <v>991</v>
          </cell>
          <cell r="E70">
            <v>402522.22399999999</v>
          </cell>
          <cell r="F70">
            <v>201</v>
          </cell>
          <cell r="G70">
            <v>27247.03</v>
          </cell>
          <cell r="H70">
            <v>370</v>
          </cell>
          <cell r="I70">
            <v>53086.05</v>
          </cell>
          <cell r="J70">
            <v>208</v>
          </cell>
          <cell r="K70">
            <v>158509.32500000001</v>
          </cell>
          <cell r="L70">
            <v>0</v>
          </cell>
          <cell r="M70">
            <v>0</v>
          </cell>
          <cell r="N70">
            <v>0</v>
          </cell>
          <cell r="O70">
            <v>0</v>
          </cell>
        </row>
        <row r="71">
          <cell r="D71">
            <v>3165</v>
          </cell>
          <cell r="E71">
            <v>1928273.8970000001</v>
          </cell>
          <cell r="F71">
            <v>363</v>
          </cell>
          <cell r="G71">
            <v>85945.97</v>
          </cell>
          <cell r="H71">
            <v>0</v>
          </cell>
          <cell r="I71">
            <v>2527.3180000000002</v>
          </cell>
          <cell r="J71">
            <v>305</v>
          </cell>
          <cell r="K71">
            <v>88489.062999999995</v>
          </cell>
          <cell r="L71">
            <v>0</v>
          </cell>
          <cell r="M71">
            <v>0</v>
          </cell>
          <cell r="N71">
            <v>0</v>
          </cell>
          <cell r="O71">
            <v>0</v>
          </cell>
        </row>
        <row r="72">
          <cell r="D72">
            <v>1034</v>
          </cell>
          <cell r="E72">
            <v>211806.473</v>
          </cell>
          <cell r="F72">
            <v>15</v>
          </cell>
          <cell r="G72">
            <v>1873.374</v>
          </cell>
          <cell r="H72">
            <v>47</v>
          </cell>
          <cell r="I72">
            <v>7211.6279999999997</v>
          </cell>
          <cell r="J72">
            <v>42</v>
          </cell>
          <cell r="K72">
            <v>18885.246999999999</v>
          </cell>
          <cell r="L72">
            <v>1</v>
          </cell>
          <cell r="M72">
            <v>32.549999999999997</v>
          </cell>
          <cell r="N72">
            <v>0</v>
          </cell>
          <cell r="O72">
            <v>0</v>
          </cell>
        </row>
        <row r="73">
          <cell r="D73">
            <v>2019</v>
          </cell>
          <cell r="E73">
            <v>409197.924</v>
          </cell>
          <cell r="F73">
            <v>111</v>
          </cell>
          <cell r="G73">
            <v>41874</v>
          </cell>
          <cell r="H73">
            <v>0</v>
          </cell>
          <cell r="I73">
            <v>3421.2</v>
          </cell>
          <cell r="J73">
            <v>39</v>
          </cell>
          <cell r="K73">
            <v>14145.286</v>
          </cell>
          <cell r="L73">
            <v>0</v>
          </cell>
          <cell r="M73">
            <v>0</v>
          </cell>
          <cell r="N73">
            <v>0</v>
          </cell>
          <cell r="O73">
            <v>0</v>
          </cell>
        </row>
        <row r="74">
          <cell r="D74">
            <v>3691</v>
          </cell>
          <cell r="E74">
            <v>1379050.03</v>
          </cell>
          <cell r="F74">
            <v>129</v>
          </cell>
          <cell r="G74">
            <v>27045.763999999999</v>
          </cell>
          <cell r="H74">
            <v>222</v>
          </cell>
          <cell r="I74">
            <v>27486.882000000001</v>
          </cell>
          <cell r="J74">
            <v>53</v>
          </cell>
          <cell r="K74">
            <v>22527.522000000001</v>
          </cell>
          <cell r="L74">
            <v>1</v>
          </cell>
          <cell r="M74">
            <v>100</v>
          </cell>
          <cell r="N74">
            <v>75</v>
          </cell>
          <cell r="O74">
            <v>24055.861000000001</v>
          </cell>
        </row>
        <row r="75">
          <cell r="D75">
            <v>1897</v>
          </cell>
          <cell r="E75">
            <v>567127.18299999996</v>
          </cell>
          <cell r="F75">
            <v>36</v>
          </cell>
          <cell r="G75">
            <v>4128.8559999999998</v>
          </cell>
          <cell r="H75">
            <v>74</v>
          </cell>
          <cell r="I75">
            <v>31305.003000000001</v>
          </cell>
          <cell r="J75">
            <v>15</v>
          </cell>
          <cell r="K75">
            <v>19718.531999999999</v>
          </cell>
          <cell r="L75">
            <v>0</v>
          </cell>
          <cell r="M75">
            <v>0</v>
          </cell>
          <cell r="N75">
            <v>0</v>
          </cell>
          <cell r="O75">
            <v>0</v>
          </cell>
        </row>
        <row r="76">
          <cell r="D76">
            <v>566</v>
          </cell>
          <cell r="E76">
            <v>296177.16200000001</v>
          </cell>
          <cell r="F76">
            <v>48</v>
          </cell>
          <cell r="G76">
            <v>14143</v>
          </cell>
          <cell r="H76">
            <v>207</v>
          </cell>
          <cell r="I76">
            <v>17234.727999999999</v>
          </cell>
          <cell r="J76">
            <v>4</v>
          </cell>
          <cell r="K76">
            <v>2330.1170000000002</v>
          </cell>
          <cell r="L76">
            <v>0</v>
          </cell>
          <cell r="M76">
            <v>0</v>
          </cell>
          <cell r="N76">
            <v>0</v>
          </cell>
          <cell r="O76">
            <v>0</v>
          </cell>
        </row>
        <row r="77">
          <cell r="D77">
            <v>2461</v>
          </cell>
          <cell r="E77">
            <v>1098994.091</v>
          </cell>
          <cell r="F77">
            <v>69</v>
          </cell>
          <cell r="G77">
            <v>22872.751</v>
          </cell>
          <cell r="H77">
            <v>194</v>
          </cell>
          <cell r="I77">
            <v>9604.0499999999993</v>
          </cell>
          <cell r="J77">
            <v>86</v>
          </cell>
          <cell r="K77">
            <v>27415.116000000002</v>
          </cell>
          <cell r="L77">
            <v>0</v>
          </cell>
          <cell r="M77">
            <v>0</v>
          </cell>
          <cell r="N77">
            <v>117</v>
          </cell>
          <cell r="O77">
            <v>135.83199999999999</v>
          </cell>
        </row>
        <row r="78">
          <cell r="D78">
            <v>0</v>
          </cell>
          <cell r="E78">
            <v>0</v>
          </cell>
          <cell r="F78">
            <v>0</v>
          </cell>
          <cell r="G78">
            <v>0</v>
          </cell>
          <cell r="H78">
            <v>0</v>
          </cell>
          <cell r="I78">
            <v>0</v>
          </cell>
          <cell r="J78">
            <v>0</v>
          </cell>
          <cell r="K78">
            <v>0</v>
          </cell>
          <cell r="L78">
            <v>0</v>
          </cell>
          <cell r="M78">
            <v>0</v>
          </cell>
          <cell r="N78">
            <v>0</v>
          </cell>
          <cell r="O78">
            <v>0</v>
          </cell>
        </row>
        <row r="79">
          <cell r="D79">
            <v>107</v>
          </cell>
          <cell r="E79">
            <v>104518.401</v>
          </cell>
          <cell r="F79">
            <v>33</v>
          </cell>
          <cell r="G79">
            <v>28376.240000000002</v>
          </cell>
          <cell r="H79">
            <v>0</v>
          </cell>
          <cell r="I79">
            <v>0</v>
          </cell>
          <cell r="J79">
            <v>39</v>
          </cell>
          <cell r="K79">
            <v>14164.98</v>
          </cell>
          <cell r="L79">
            <v>0</v>
          </cell>
          <cell r="M79">
            <v>0</v>
          </cell>
          <cell r="N79">
            <v>0</v>
          </cell>
          <cell r="O79">
            <v>0</v>
          </cell>
        </row>
        <row r="80">
          <cell r="D80">
            <v>1609</v>
          </cell>
          <cell r="E80">
            <v>338771.45199999999</v>
          </cell>
          <cell r="F80">
            <v>25</v>
          </cell>
          <cell r="G80">
            <v>1705.5709999999999</v>
          </cell>
          <cell r="H80">
            <v>14</v>
          </cell>
          <cell r="I80">
            <v>4034.25</v>
          </cell>
          <cell r="J80">
            <v>8</v>
          </cell>
          <cell r="K80">
            <v>6477.9620000000004</v>
          </cell>
          <cell r="L80">
            <v>0</v>
          </cell>
          <cell r="M80">
            <v>0</v>
          </cell>
          <cell r="N80">
            <v>48</v>
          </cell>
          <cell r="O80">
            <v>6730.6459999999997</v>
          </cell>
        </row>
        <row r="81">
          <cell r="D81">
            <v>523</v>
          </cell>
          <cell r="E81">
            <v>466847.97700000001</v>
          </cell>
          <cell r="F81">
            <v>8</v>
          </cell>
          <cell r="G81">
            <v>830.76900000000001</v>
          </cell>
          <cell r="H81">
            <v>0</v>
          </cell>
          <cell r="I81">
            <v>2858.8649999999998</v>
          </cell>
          <cell r="J81">
            <v>7</v>
          </cell>
          <cell r="K81">
            <v>2967.3180000000002</v>
          </cell>
          <cell r="L81">
            <v>0</v>
          </cell>
          <cell r="M81">
            <v>0</v>
          </cell>
          <cell r="N81">
            <v>0</v>
          </cell>
          <cell r="O81">
            <v>0</v>
          </cell>
        </row>
        <row r="82">
          <cell r="D82">
            <v>165</v>
          </cell>
          <cell r="E82">
            <v>1254521.3160000001</v>
          </cell>
          <cell r="F82">
            <v>115</v>
          </cell>
          <cell r="G82">
            <v>7631.402</v>
          </cell>
          <cell r="H82">
            <v>442</v>
          </cell>
          <cell r="I82">
            <v>115694.96799999999</v>
          </cell>
          <cell r="J82">
            <v>103</v>
          </cell>
          <cell r="K82">
            <v>109712.00599999999</v>
          </cell>
          <cell r="L82">
            <v>0</v>
          </cell>
          <cell r="M82">
            <v>0</v>
          </cell>
          <cell r="N82">
            <v>16</v>
          </cell>
          <cell r="O82">
            <v>23.45</v>
          </cell>
        </row>
        <row r="83">
          <cell r="D83">
            <v>2722</v>
          </cell>
          <cell r="E83">
            <v>691189.36600000004</v>
          </cell>
          <cell r="F83">
            <v>162</v>
          </cell>
          <cell r="G83">
            <v>21180.915000000001</v>
          </cell>
          <cell r="H83">
            <v>453</v>
          </cell>
          <cell r="I83">
            <v>-166351.935</v>
          </cell>
          <cell r="J83">
            <v>223</v>
          </cell>
          <cell r="K83">
            <v>34835.249000000003</v>
          </cell>
          <cell r="L83">
            <v>0</v>
          </cell>
          <cell r="M83">
            <v>0</v>
          </cell>
          <cell r="N83">
            <v>0</v>
          </cell>
          <cell r="O83">
            <v>0</v>
          </cell>
        </row>
      </sheetData>
      <sheetData sheetId="4"/>
      <sheetData sheetId="5"/>
      <sheetData sheetId="6">
        <row r="48">
          <cell r="D48">
            <v>49711</v>
          </cell>
          <cell r="E48">
            <v>413734.72399999999</v>
          </cell>
          <cell r="F48">
            <v>49922</v>
          </cell>
          <cell r="G48">
            <v>405050.98300000001</v>
          </cell>
          <cell r="H48">
            <v>0</v>
          </cell>
          <cell r="I48">
            <v>0</v>
          </cell>
          <cell r="J48">
            <v>37662</v>
          </cell>
          <cell r="K48">
            <v>450344.79800000001</v>
          </cell>
          <cell r="L48">
            <v>31</v>
          </cell>
          <cell r="M48">
            <v>1841.252</v>
          </cell>
          <cell r="N48">
            <v>2380</v>
          </cell>
          <cell r="O48">
            <v>4078.607</v>
          </cell>
        </row>
        <row r="50">
          <cell r="D50">
            <v>1300</v>
          </cell>
          <cell r="E50">
            <v>679800.45499999996</v>
          </cell>
          <cell r="F50">
            <v>272</v>
          </cell>
          <cell r="G50">
            <v>74954.607000000004</v>
          </cell>
          <cell r="H50">
            <v>29</v>
          </cell>
          <cell r="I50">
            <v>-94521.089000000007</v>
          </cell>
          <cell r="J50">
            <v>338</v>
          </cell>
          <cell r="K50">
            <v>-5883.692</v>
          </cell>
          <cell r="L50">
            <v>3</v>
          </cell>
          <cell r="M50">
            <v>9348.14</v>
          </cell>
          <cell r="N50">
            <v>25</v>
          </cell>
          <cell r="O50">
            <v>1393.635</v>
          </cell>
        </row>
        <row r="51">
          <cell r="D51">
            <v>4002</v>
          </cell>
          <cell r="E51">
            <v>3182621.03</v>
          </cell>
          <cell r="F51">
            <v>1109</v>
          </cell>
          <cell r="G51">
            <v>222181.18</v>
          </cell>
          <cell r="H51">
            <v>2102</v>
          </cell>
          <cell r="I51">
            <v>123884.802</v>
          </cell>
          <cell r="J51">
            <v>1088</v>
          </cell>
          <cell r="K51">
            <v>453124.80499999999</v>
          </cell>
          <cell r="L51">
            <v>0</v>
          </cell>
          <cell r="M51">
            <v>0</v>
          </cell>
          <cell r="N51">
            <v>0</v>
          </cell>
          <cell r="O51">
            <v>0</v>
          </cell>
        </row>
        <row r="52">
          <cell r="D52">
            <v>189601</v>
          </cell>
          <cell r="E52">
            <v>5202043.9790000003</v>
          </cell>
          <cell r="F52">
            <v>27149</v>
          </cell>
          <cell r="G52">
            <v>378757.913</v>
          </cell>
          <cell r="H52">
            <v>0</v>
          </cell>
          <cell r="I52">
            <v>259507.59299999999</v>
          </cell>
          <cell r="J52">
            <v>27171</v>
          </cell>
          <cell r="K52">
            <v>545415.13399999996</v>
          </cell>
          <cell r="L52">
            <v>0</v>
          </cell>
          <cell r="M52">
            <v>0</v>
          </cell>
          <cell r="N52">
            <v>0</v>
          </cell>
          <cell r="O52">
            <v>82971.097999999998</v>
          </cell>
        </row>
        <row r="53">
          <cell r="D53">
            <v>3706</v>
          </cell>
          <cell r="E53">
            <v>396561.68</v>
          </cell>
          <cell r="F53">
            <v>240</v>
          </cell>
          <cell r="G53">
            <v>38480.141000000003</v>
          </cell>
          <cell r="H53">
            <v>600</v>
          </cell>
          <cell r="I53">
            <v>38278.775999999998</v>
          </cell>
          <cell r="J53">
            <v>310</v>
          </cell>
          <cell r="K53">
            <v>100804.82</v>
          </cell>
          <cell r="L53">
            <v>6</v>
          </cell>
          <cell r="M53">
            <v>3159.9569999999999</v>
          </cell>
          <cell r="N53">
            <v>80</v>
          </cell>
          <cell r="O53">
            <v>10343.736999999999</v>
          </cell>
        </row>
        <row r="54">
          <cell r="D54">
            <v>1684</v>
          </cell>
          <cell r="E54">
            <v>1798263.4550000001</v>
          </cell>
          <cell r="F54">
            <v>741</v>
          </cell>
          <cell r="G54">
            <v>65537.712</v>
          </cell>
          <cell r="H54">
            <v>494</v>
          </cell>
          <cell r="I54">
            <v>-946546.59400000004</v>
          </cell>
          <cell r="J54">
            <v>517</v>
          </cell>
          <cell r="K54">
            <v>231246.38699999999</v>
          </cell>
          <cell r="L54">
            <v>0</v>
          </cell>
          <cell r="M54">
            <v>0</v>
          </cell>
          <cell r="N54">
            <v>0</v>
          </cell>
          <cell r="O54">
            <v>0</v>
          </cell>
        </row>
        <row r="55">
          <cell r="D55">
            <v>2886</v>
          </cell>
          <cell r="E55">
            <v>442502.16100000002</v>
          </cell>
          <cell r="F55">
            <v>45</v>
          </cell>
          <cell r="G55">
            <v>8995.0750000000007</v>
          </cell>
          <cell r="H55">
            <v>0</v>
          </cell>
          <cell r="I55">
            <v>-17040.166000000001</v>
          </cell>
          <cell r="J55">
            <v>92</v>
          </cell>
          <cell r="K55">
            <v>15842.816999999999</v>
          </cell>
          <cell r="L55">
            <v>0</v>
          </cell>
          <cell r="M55">
            <v>0</v>
          </cell>
          <cell r="N55">
            <v>0</v>
          </cell>
          <cell r="O55">
            <v>0</v>
          </cell>
        </row>
        <row r="56">
          <cell r="D56">
            <v>1059</v>
          </cell>
          <cell r="E56">
            <v>146113.163</v>
          </cell>
          <cell r="F56">
            <v>314</v>
          </cell>
          <cell r="G56">
            <v>50073.03</v>
          </cell>
          <cell r="H56">
            <v>0</v>
          </cell>
          <cell r="I56">
            <v>-96973.263999999996</v>
          </cell>
          <cell r="J56">
            <v>82</v>
          </cell>
          <cell r="K56">
            <v>17233.302</v>
          </cell>
          <cell r="L56">
            <v>0</v>
          </cell>
          <cell r="M56">
            <v>0</v>
          </cell>
          <cell r="N56">
            <v>0</v>
          </cell>
          <cell r="O56">
            <v>0</v>
          </cell>
        </row>
        <row r="57">
          <cell r="D57">
            <v>4025</v>
          </cell>
          <cell r="E57">
            <v>1210905.2949999999</v>
          </cell>
          <cell r="F57">
            <v>726</v>
          </cell>
          <cell r="G57">
            <v>112072.27099999999</v>
          </cell>
          <cell r="H57">
            <v>415</v>
          </cell>
          <cell r="I57">
            <v>11997.322</v>
          </cell>
          <cell r="J57">
            <v>426</v>
          </cell>
          <cell r="K57">
            <v>87439.123000000007</v>
          </cell>
          <cell r="L57">
            <v>0</v>
          </cell>
          <cell r="M57">
            <v>0</v>
          </cell>
          <cell r="N57">
            <v>15</v>
          </cell>
          <cell r="O57">
            <v>2069.6999999999998</v>
          </cell>
        </row>
        <row r="58">
          <cell r="D58">
            <v>37851</v>
          </cell>
          <cell r="E58">
            <v>1812475.183</v>
          </cell>
          <cell r="F58">
            <v>14974</v>
          </cell>
          <cell r="G58">
            <v>757007.424</v>
          </cell>
          <cell r="H58">
            <v>0</v>
          </cell>
          <cell r="I58">
            <v>0</v>
          </cell>
          <cell r="J58">
            <v>15897</v>
          </cell>
          <cell r="K58">
            <v>346638.88400000002</v>
          </cell>
          <cell r="L58">
            <v>0</v>
          </cell>
          <cell r="M58">
            <v>0</v>
          </cell>
          <cell r="N58">
            <v>2051</v>
          </cell>
          <cell r="O58">
            <v>149414.59</v>
          </cell>
        </row>
        <row r="59">
          <cell r="D59">
            <v>4672</v>
          </cell>
          <cell r="E59">
            <v>2607155.4309999999</v>
          </cell>
          <cell r="F59">
            <v>1052</v>
          </cell>
          <cell r="G59">
            <v>306960.54399999999</v>
          </cell>
          <cell r="H59">
            <v>1389</v>
          </cell>
          <cell r="I59">
            <v>23140.513999999999</v>
          </cell>
          <cell r="J59">
            <v>1234</v>
          </cell>
          <cell r="K59">
            <v>465940.81</v>
          </cell>
          <cell r="L59">
            <v>9</v>
          </cell>
          <cell r="M59">
            <v>4279.165</v>
          </cell>
          <cell r="N59">
            <v>0</v>
          </cell>
          <cell r="O59">
            <v>0</v>
          </cell>
        </row>
        <row r="60">
          <cell r="D60">
            <v>3585</v>
          </cell>
          <cell r="E60">
            <v>624640.22600000002</v>
          </cell>
          <cell r="F60">
            <v>639</v>
          </cell>
          <cell r="G60">
            <v>57024.853000000003</v>
          </cell>
          <cell r="H60">
            <v>1174</v>
          </cell>
          <cell r="I60">
            <v>183300.128</v>
          </cell>
          <cell r="J60">
            <v>347</v>
          </cell>
          <cell r="K60">
            <v>199996.13800000001</v>
          </cell>
          <cell r="L60">
            <v>0</v>
          </cell>
          <cell r="M60">
            <v>0</v>
          </cell>
          <cell r="N60">
            <v>28</v>
          </cell>
          <cell r="O60">
            <v>1936.866</v>
          </cell>
        </row>
        <row r="61">
          <cell r="D61">
            <v>0</v>
          </cell>
          <cell r="E61">
            <v>0</v>
          </cell>
          <cell r="F61">
            <v>0</v>
          </cell>
          <cell r="G61">
            <v>0</v>
          </cell>
          <cell r="H61">
            <v>0</v>
          </cell>
          <cell r="I61">
            <v>0</v>
          </cell>
          <cell r="J61">
            <v>0</v>
          </cell>
          <cell r="K61">
            <v>0</v>
          </cell>
          <cell r="L61">
            <v>0</v>
          </cell>
          <cell r="M61">
            <v>0</v>
          </cell>
          <cell r="N61">
            <v>0</v>
          </cell>
          <cell r="O61">
            <v>0</v>
          </cell>
        </row>
        <row r="62">
          <cell r="D62">
            <v>4649</v>
          </cell>
          <cell r="E62">
            <v>2331790.2650000001</v>
          </cell>
          <cell r="F62">
            <v>13232</v>
          </cell>
          <cell r="G62">
            <v>208426.03700000001</v>
          </cell>
          <cell r="H62">
            <v>226</v>
          </cell>
          <cell r="I62">
            <v>5704.2259999999997</v>
          </cell>
          <cell r="J62">
            <v>12608</v>
          </cell>
          <cell r="K62">
            <v>205361.64799999999</v>
          </cell>
          <cell r="L62">
            <v>10</v>
          </cell>
          <cell r="M62">
            <v>3224.451</v>
          </cell>
          <cell r="N62">
            <v>16</v>
          </cell>
          <cell r="O62">
            <v>1352.3489999999999</v>
          </cell>
        </row>
        <row r="63">
          <cell r="D63">
            <v>4374</v>
          </cell>
          <cell r="E63">
            <v>1929848.584</v>
          </cell>
          <cell r="F63">
            <v>862</v>
          </cell>
          <cell r="G63">
            <v>148082.44099999999</v>
          </cell>
          <cell r="H63">
            <v>803</v>
          </cell>
          <cell r="I63">
            <v>43876.792999999998</v>
          </cell>
          <cell r="J63">
            <v>799</v>
          </cell>
          <cell r="K63">
            <v>93969.221000000005</v>
          </cell>
          <cell r="L63">
            <v>3</v>
          </cell>
          <cell r="M63">
            <v>4388.4920000000002</v>
          </cell>
          <cell r="N63">
            <v>12</v>
          </cell>
          <cell r="O63">
            <v>-1000.008</v>
          </cell>
        </row>
        <row r="64">
          <cell r="D64">
            <v>1218</v>
          </cell>
          <cell r="E64">
            <v>344792.28600000002</v>
          </cell>
          <cell r="F64">
            <v>349</v>
          </cell>
          <cell r="G64">
            <v>68161.671000000002</v>
          </cell>
          <cell r="H64">
            <v>61</v>
          </cell>
          <cell r="I64">
            <v>-24962.625</v>
          </cell>
          <cell r="J64">
            <v>188</v>
          </cell>
          <cell r="K64">
            <v>38808.646000000001</v>
          </cell>
          <cell r="L64">
            <v>0</v>
          </cell>
          <cell r="M64">
            <v>0</v>
          </cell>
          <cell r="N64">
            <v>0</v>
          </cell>
          <cell r="O64">
            <v>0</v>
          </cell>
        </row>
        <row r="65">
          <cell r="D65">
            <v>1248</v>
          </cell>
          <cell r="E65">
            <v>133409.995</v>
          </cell>
          <cell r="F65">
            <v>30</v>
          </cell>
          <cell r="G65">
            <v>2347.5010000000002</v>
          </cell>
          <cell r="H65">
            <v>37</v>
          </cell>
          <cell r="I65">
            <v>2413.0149999999999</v>
          </cell>
          <cell r="J65">
            <v>24</v>
          </cell>
          <cell r="K65">
            <v>2859.1170000000002</v>
          </cell>
          <cell r="L65">
            <v>0</v>
          </cell>
          <cell r="M65">
            <v>0</v>
          </cell>
          <cell r="N65">
            <v>0</v>
          </cell>
          <cell r="O65">
            <v>0</v>
          </cell>
        </row>
        <row r="66">
          <cell r="D66">
            <v>3452</v>
          </cell>
          <cell r="E66">
            <v>1353542.5730000001</v>
          </cell>
          <cell r="F66">
            <v>245</v>
          </cell>
          <cell r="G66">
            <v>60227.368000000002</v>
          </cell>
          <cell r="H66">
            <v>46</v>
          </cell>
          <cell r="I66">
            <v>-35617.177000000003</v>
          </cell>
          <cell r="J66">
            <v>476</v>
          </cell>
          <cell r="K66">
            <v>80622.312000000005</v>
          </cell>
          <cell r="L66">
            <v>0</v>
          </cell>
          <cell r="M66">
            <v>0</v>
          </cell>
          <cell r="N66">
            <v>18</v>
          </cell>
          <cell r="O66">
            <v>3300</v>
          </cell>
        </row>
        <row r="67">
          <cell r="D67">
            <v>297353</v>
          </cell>
          <cell r="E67">
            <v>395477.03600000002</v>
          </cell>
          <cell r="F67">
            <v>342118</v>
          </cell>
          <cell r="G67">
            <v>455017.30099999998</v>
          </cell>
          <cell r="H67">
            <v>0</v>
          </cell>
          <cell r="I67">
            <v>0</v>
          </cell>
          <cell r="J67">
            <v>389825</v>
          </cell>
          <cell r="K67">
            <v>518468.28899999999</v>
          </cell>
          <cell r="L67">
            <v>0</v>
          </cell>
          <cell r="M67">
            <v>0</v>
          </cell>
          <cell r="N67">
            <v>0</v>
          </cell>
          <cell r="O67">
            <v>0</v>
          </cell>
        </row>
        <row r="68">
          <cell r="D68">
            <v>4974</v>
          </cell>
          <cell r="E68">
            <v>2934933.6359999999</v>
          </cell>
          <cell r="F68">
            <v>862</v>
          </cell>
          <cell r="G68">
            <v>43423.197</v>
          </cell>
          <cell r="H68">
            <v>32</v>
          </cell>
          <cell r="I68">
            <v>59078.983999999997</v>
          </cell>
          <cell r="J68">
            <v>600</v>
          </cell>
          <cell r="K68">
            <v>53556.247000000003</v>
          </cell>
          <cell r="L68">
            <v>0</v>
          </cell>
          <cell r="M68">
            <v>0</v>
          </cell>
          <cell r="N68">
            <v>40</v>
          </cell>
          <cell r="O68">
            <v>434.01299999999998</v>
          </cell>
        </row>
        <row r="69">
          <cell r="D69">
            <v>10905</v>
          </cell>
          <cell r="E69">
            <v>762177.26599999995</v>
          </cell>
          <cell r="F69">
            <v>576</v>
          </cell>
          <cell r="G69">
            <v>59495.749000000003</v>
          </cell>
          <cell r="H69">
            <v>171</v>
          </cell>
          <cell r="I69">
            <v>10713.146000000001</v>
          </cell>
          <cell r="J69">
            <v>389</v>
          </cell>
          <cell r="K69">
            <v>31777.985000000001</v>
          </cell>
          <cell r="L69">
            <v>10</v>
          </cell>
          <cell r="M69">
            <v>3515.64</v>
          </cell>
          <cell r="N69">
            <v>11</v>
          </cell>
          <cell r="O69">
            <v>1940</v>
          </cell>
        </row>
        <row r="70">
          <cell r="D70">
            <v>27445</v>
          </cell>
          <cell r="E70">
            <v>630478.799</v>
          </cell>
          <cell r="F70">
            <v>35564</v>
          </cell>
          <cell r="G70">
            <v>415801.74099999998</v>
          </cell>
          <cell r="H70">
            <v>1146</v>
          </cell>
          <cell r="I70">
            <v>92604.649000000005</v>
          </cell>
          <cell r="J70">
            <v>42751</v>
          </cell>
          <cell r="K70">
            <v>585617.071</v>
          </cell>
          <cell r="L70">
            <v>0</v>
          </cell>
          <cell r="M70">
            <v>0</v>
          </cell>
          <cell r="N70">
            <v>0</v>
          </cell>
          <cell r="O70">
            <v>0</v>
          </cell>
        </row>
        <row r="71">
          <cell r="D71">
            <v>1003</v>
          </cell>
          <cell r="E71">
            <v>1869989.4539999999</v>
          </cell>
          <cell r="F71">
            <v>157</v>
          </cell>
          <cell r="G71">
            <v>157405.296</v>
          </cell>
          <cell r="H71">
            <v>0</v>
          </cell>
          <cell r="I71">
            <v>-61674.741999999998</v>
          </cell>
          <cell r="J71">
            <v>214</v>
          </cell>
          <cell r="K71">
            <v>350905.99900000001</v>
          </cell>
          <cell r="L71">
            <v>3</v>
          </cell>
          <cell r="M71">
            <v>295</v>
          </cell>
          <cell r="N71">
            <v>0</v>
          </cell>
          <cell r="O71">
            <v>0</v>
          </cell>
        </row>
        <row r="72">
          <cell r="D72">
            <v>10264</v>
          </cell>
          <cell r="E72">
            <v>576706.19499999995</v>
          </cell>
          <cell r="F72">
            <v>5949</v>
          </cell>
          <cell r="G72">
            <v>65941.02</v>
          </cell>
          <cell r="H72">
            <v>241</v>
          </cell>
          <cell r="I72">
            <v>55069.084000000003</v>
          </cell>
          <cell r="J72">
            <v>6282</v>
          </cell>
          <cell r="K72">
            <v>98714.998000000007</v>
          </cell>
          <cell r="L72">
            <v>685</v>
          </cell>
          <cell r="M72">
            <v>5728.2610000000004</v>
          </cell>
          <cell r="N72">
            <v>0</v>
          </cell>
          <cell r="O72">
            <v>0</v>
          </cell>
        </row>
        <row r="73">
          <cell r="D73">
            <v>3230</v>
          </cell>
          <cell r="E73">
            <v>907924.55200000003</v>
          </cell>
          <cell r="F73">
            <v>653</v>
          </cell>
          <cell r="G73">
            <v>145061.476</v>
          </cell>
          <cell r="H73">
            <v>0</v>
          </cell>
          <cell r="I73">
            <v>-12335.495000000001</v>
          </cell>
          <cell r="J73">
            <v>459</v>
          </cell>
          <cell r="K73">
            <v>124115.18799999999</v>
          </cell>
          <cell r="L73">
            <v>0</v>
          </cell>
          <cell r="M73">
            <v>0</v>
          </cell>
          <cell r="N73">
            <v>0</v>
          </cell>
          <cell r="O73">
            <v>0</v>
          </cell>
        </row>
        <row r="74">
          <cell r="D74">
            <v>1491</v>
          </cell>
          <cell r="E74">
            <v>844984.05</v>
          </cell>
          <cell r="F74">
            <v>334</v>
          </cell>
          <cell r="G74">
            <v>59590.336000000003</v>
          </cell>
          <cell r="H74">
            <v>319</v>
          </cell>
          <cell r="I74">
            <v>-32454.687999999998</v>
          </cell>
          <cell r="J74">
            <v>75</v>
          </cell>
          <cell r="K74">
            <v>22768.598999999998</v>
          </cell>
          <cell r="L74">
            <v>7</v>
          </cell>
          <cell r="M74">
            <v>1937.701</v>
          </cell>
          <cell r="N74">
            <v>247</v>
          </cell>
          <cell r="O74">
            <v>69744.766000000003</v>
          </cell>
        </row>
        <row r="75">
          <cell r="D75">
            <v>2464</v>
          </cell>
          <cell r="E75">
            <v>227415.717</v>
          </cell>
          <cell r="F75">
            <v>393</v>
          </cell>
          <cell r="G75">
            <v>52962.224999999999</v>
          </cell>
          <cell r="H75">
            <v>225</v>
          </cell>
          <cell r="I75">
            <v>9783.4269999999997</v>
          </cell>
          <cell r="J75">
            <v>458</v>
          </cell>
          <cell r="K75">
            <v>64120.572999999997</v>
          </cell>
          <cell r="L75">
            <v>0</v>
          </cell>
          <cell r="M75">
            <v>0</v>
          </cell>
          <cell r="N75">
            <v>4</v>
          </cell>
          <cell r="O75">
            <v>550</v>
          </cell>
        </row>
        <row r="76">
          <cell r="D76">
            <v>574</v>
          </cell>
          <cell r="E76">
            <v>168225.00399999999</v>
          </cell>
          <cell r="F76">
            <v>354</v>
          </cell>
          <cell r="G76">
            <v>42126.766000000003</v>
          </cell>
          <cell r="H76">
            <v>484</v>
          </cell>
          <cell r="I76">
            <v>43845.087</v>
          </cell>
          <cell r="J76">
            <v>407</v>
          </cell>
          <cell r="K76">
            <v>58125.599000000002</v>
          </cell>
          <cell r="L76">
            <v>9</v>
          </cell>
          <cell r="M76">
            <v>10482.442999999999</v>
          </cell>
          <cell r="N76">
            <v>0</v>
          </cell>
          <cell r="O76">
            <v>0</v>
          </cell>
        </row>
        <row r="77">
          <cell r="D77">
            <v>9833</v>
          </cell>
          <cell r="E77">
            <v>715244.04200000002</v>
          </cell>
          <cell r="F77">
            <v>271</v>
          </cell>
          <cell r="G77">
            <v>46210.67</v>
          </cell>
          <cell r="H77">
            <v>252</v>
          </cell>
          <cell r="I77">
            <v>29904.079000000002</v>
          </cell>
          <cell r="J77">
            <v>4117</v>
          </cell>
          <cell r="K77">
            <v>105255.648</v>
          </cell>
          <cell r="L77">
            <v>0</v>
          </cell>
          <cell r="M77">
            <v>0</v>
          </cell>
          <cell r="N77">
            <v>8</v>
          </cell>
          <cell r="O77">
            <v>313.52800000000002</v>
          </cell>
        </row>
        <row r="78">
          <cell r="D78">
            <v>0</v>
          </cell>
          <cell r="E78">
            <v>0</v>
          </cell>
          <cell r="F78">
            <v>0</v>
          </cell>
          <cell r="G78">
            <v>0</v>
          </cell>
          <cell r="H78">
            <v>0</v>
          </cell>
          <cell r="I78">
            <v>0</v>
          </cell>
          <cell r="J78">
            <v>0</v>
          </cell>
          <cell r="K78">
            <v>0</v>
          </cell>
          <cell r="L78">
            <v>0</v>
          </cell>
          <cell r="M78">
            <v>0</v>
          </cell>
          <cell r="N78">
            <v>0</v>
          </cell>
          <cell r="O78">
            <v>0</v>
          </cell>
        </row>
        <row r="79">
          <cell r="D79">
            <v>731</v>
          </cell>
          <cell r="E79">
            <v>280538.60200000001</v>
          </cell>
          <cell r="F79">
            <v>114</v>
          </cell>
          <cell r="G79">
            <v>45387.254999999997</v>
          </cell>
          <cell r="H79">
            <v>0</v>
          </cell>
          <cell r="I79">
            <v>0</v>
          </cell>
          <cell r="J79">
            <v>188</v>
          </cell>
          <cell r="K79">
            <v>19892.601999999999</v>
          </cell>
          <cell r="L79">
            <v>1</v>
          </cell>
          <cell r="M79">
            <v>15</v>
          </cell>
          <cell r="N79">
            <v>0</v>
          </cell>
          <cell r="O79">
            <v>0</v>
          </cell>
        </row>
        <row r="80">
          <cell r="D80">
            <v>1027</v>
          </cell>
          <cell r="E80">
            <v>323259.72399999999</v>
          </cell>
          <cell r="F80">
            <v>275</v>
          </cell>
          <cell r="G80">
            <v>34947.650999999998</v>
          </cell>
          <cell r="H80">
            <v>59</v>
          </cell>
          <cell r="I80">
            <v>23627.776000000002</v>
          </cell>
          <cell r="J80">
            <v>279</v>
          </cell>
          <cell r="K80">
            <v>21468.76</v>
          </cell>
          <cell r="L80">
            <v>0</v>
          </cell>
          <cell r="M80">
            <v>0</v>
          </cell>
          <cell r="N80">
            <v>33</v>
          </cell>
          <cell r="O80">
            <v>27942.984</v>
          </cell>
        </row>
        <row r="81">
          <cell r="D81">
            <v>60715</v>
          </cell>
          <cell r="E81">
            <v>422230.08399999997</v>
          </cell>
          <cell r="F81">
            <v>6356</v>
          </cell>
          <cell r="G81">
            <v>41624.319000000003</v>
          </cell>
          <cell r="H81">
            <v>0</v>
          </cell>
          <cell r="I81">
            <v>27944.706999999999</v>
          </cell>
          <cell r="J81">
            <v>6309</v>
          </cell>
          <cell r="K81">
            <v>57365.597999999998</v>
          </cell>
          <cell r="L81">
            <v>281</v>
          </cell>
          <cell r="M81">
            <v>4043.88</v>
          </cell>
          <cell r="N81">
            <v>0</v>
          </cell>
          <cell r="O81">
            <v>0</v>
          </cell>
        </row>
        <row r="82">
          <cell r="D82">
            <v>568</v>
          </cell>
          <cell r="E82">
            <v>1086004.2239999999</v>
          </cell>
          <cell r="F82">
            <v>156</v>
          </cell>
          <cell r="G82">
            <v>12349.368</v>
          </cell>
          <cell r="H82">
            <v>95</v>
          </cell>
          <cell r="I82">
            <v>2469.6390000000001</v>
          </cell>
          <cell r="J82">
            <v>241</v>
          </cell>
          <cell r="K82">
            <v>24441.141</v>
          </cell>
          <cell r="L82">
            <v>7</v>
          </cell>
          <cell r="M82">
            <v>1315.2629999999999</v>
          </cell>
          <cell r="N82">
            <v>2</v>
          </cell>
          <cell r="O82">
            <v>306.35599999999999</v>
          </cell>
        </row>
        <row r="83">
          <cell r="D83">
            <v>43154</v>
          </cell>
          <cell r="E83">
            <v>884786.54299999995</v>
          </cell>
          <cell r="F83">
            <v>2316</v>
          </cell>
          <cell r="G83">
            <v>58914.588000000003</v>
          </cell>
          <cell r="H83">
            <v>286</v>
          </cell>
          <cell r="I83">
            <v>-90447.603000000003</v>
          </cell>
          <cell r="J83">
            <v>3935</v>
          </cell>
          <cell r="K83">
            <v>68386.904999999999</v>
          </cell>
          <cell r="L83">
            <v>0</v>
          </cell>
          <cell r="M83">
            <v>0</v>
          </cell>
          <cell r="N83">
            <v>318</v>
          </cell>
          <cell r="O83">
            <v>867.93399999999997</v>
          </cell>
        </row>
      </sheetData>
      <sheetData sheetId="7"/>
      <sheetData sheetId="8"/>
      <sheetData sheetId="9"/>
      <sheetData sheetId="10"/>
      <sheetData sheetId="11"/>
      <sheetData sheetId="12">
        <row r="35">
          <cell r="D35">
            <v>661</v>
          </cell>
          <cell r="E35">
            <v>440042.59899999999</v>
          </cell>
          <cell r="F35">
            <v>765</v>
          </cell>
          <cell r="G35">
            <v>338420.48700000002</v>
          </cell>
          <cell r="H35">
            <v>41</v>
          </cell>
          <cell r="I35">
            <v>-1704.8879999999999</v>
          </cell>
          <cell r="J35">
            <v>745</v>
          </cell>
          <cell r="K35">
            <v>219075.23800000001</v>
          </cell>
          <cell r="L35">
            <v>0</v>
          </cell>
          <cell r="M35">
            <v>0</v>
          </cell>
          <cell r="N35">
            <v>0</v>
          </cell>
          <cell r="O35">
            <v>0</v>
          </cell>
        </row>
        <row r="36">
          <cell r="D36">
            <v>769</v>
          </cell>
          <cell r="E36">
            <v>534825.44099999999</v>
          </cell>
          <cell r="F36">
            <v>550</v>
          </cell>
          <cell r="G36">
            <v>127055.01300000001</v>
          </cell>
          <cell r="H36">
            <v>0</v>
          </cell>
          <cell r="I36">
            <v>127.682</v>
          </cell>
          <cell r="J36">
            <v>576</v>
          </cell>
          <cell r="K36">
            <v>101659.66</v>
          </cell>
          <cell r="L36">
            <v>0</v>
          </cell>
          <cell r="M36">
            <v>0</v>
          </cell>
          <cell r="N36">
            <v>28</v>
          </cell>
          <cell r="O36">
            <v>25411.293000000001</v>
          </cell>
        </row>
        <row r="37">
          <cell r="D37">
            <v>4364</v>
          </cell>
          <cell r="E37">
            <v>884066.2</v>
          </cell>
          <cell r="F37">
            <v>9400</v>
          </cell>
          <cell r="G37">
            <v>1295294.287</v>
          </cell>
          <cell r="H37">
            <v>0</v>
          </cell>
          <cell r="I37">
            <v>0</v>
          </cell>
          <cell r="J37">
            <v>9326</v>
          </cell>
          <cell r="K37">
            <v>1248768.9950000001</v>
          </cell>
          <cell r="L37">
            <v>0</v>
          </cell>
          <cell r="M37">
            <v>0</v>
          </cell>
          <cell r="N37">
            <v>0</v>
          </cell>
          <cell r="O37">
            <v>0</v>
          </cell>
        </row>
        <row r="38">
          <cell r="D38">
            <v>602</v>
          </cell>
          <cell r="E38">
            <v>240061.58199999999</v>
          </cell>
          <cell r="F38">
            <v>37</v>
          </cell>
          <cell r="G38">
            <v>12738.695</v>
          </cell>
          <cell r="H38">
            <v>0</v>
          </cell>
          <cell r="I38">
            <v>0</v>
          </cell>
          <cell r="J38">
            <v>50</v>
          </cell>
          <cell r="K38">
            <v>22647.809000000001</v>
          </cell>
          <cell r="L38">
            <v>0</v>
          </cell>
          <cell r="M38">
            <v>0</v>
          </cell>
          <cell r="N38">
            <v>30</v>
          </cell>
          <cell r="O38">
            <v>3742.7840000000001</v>
          </cell>
        </row>
        <row r="39">
          <cell r="D39">
            <v>12</v>
          </cell>
          <cell r="E39">
            <v>7521.05</v>
          </cell>
          <cell r="F39">
            <v>478</v>
          </cell>
          <cell r="G39">
            <v>71656.070999999996</v>
          </cell>
          <cell r="H39">
            <v>0</v>
          </cell>
          <cell r="I39">
            <v>0</v>
          </cell>
          <cell r="J39">
            <v>462</v>
          </cell>
          <cell r="K39">
            <v>58654.997000000003</v>
          </cell>
          <cell r="L39">
            <v>0</v>
          </cell>
          <cell r="M39">
            <v>0</v>
          </cell>
          <cell r="N39">
            <v>0</v>
          </cell>
          <cell r="O39">
            <v>0</v>
          </cell>
        </row>
        <row r="40">
          <cell r="D40">
            <v>2205</v>
          </cell>
          <cell r="E40">
            <v>641222.06400000001</v>
          </cell>
          <cell r="F40">
            <v>487</v>
          </cell>
          <cell r="G40">
            <v>118237.973</v>
          </cell>
          <cell r="H40">
            <v>729</v>
          </cell>
          <cell r="I40">
            <v>57695.86</v>
          </cell>
          <cell r="J40">
            <v>729</v>
          </cell>
          <cell r="K40">
            <v>313170.788</v>
          </cell>
          <cell r="L40">
            <v>12</v>
          </cell>
          <cell r="M40">
            <v>3079.4850000000001</v>
          </cell>
          <cell r="N40">
            <v>0</v>
          </cell>
          <cell r="O40">
            <v>0</v>
          </cell>
        </row>
        <row r="42">
          <cell r="D42">
            <v>64</v>
          </cell>
          <cell r="E42">
            <v>58747.459000000003</v>
          </cell>
          <cell r="F42">
            <v>42</v>
          </cell>
          <cell r="G42">
            <v>45086.44</v>
          </cell>
          <cell r="H42">
            <v>0</v>
          </cell>
          <cell r="I42">
            <v>0</v>
          </cell>
          <cell r="J42">
            <v>20</v>
          </cell>
          <cell r="K42">
            <v>20263.503000000001</v>
          </cell>
          <cell r="L42">
            <v>0</v>
          </cell>
          <cell r="M42">
            <v>0</v>
          </cell>
          <cell r="N42">
            <v>0</v>
          </cell>
          <cell r="O42">
            <v>0</v>
          </cell>
        </row>
        <row r="43">
          <cell r="D43">
            <v>2</v>
          </cell>
          <cell r="E43">
            <v>3100</v>
          </cell>
          <cell r="F43">
            <v>195</v>
          </cell>
          <cell r="G43">
            <v>107845.982</v>
          </cell>
          <cell r="H43">
            <v>0</v>
          </cell>
          <cell r="I43">
            <v>0</v>
          </cell>
          <cell r="J43">
            <v>195</v>
          </cell>
          <cell r="K43">
            <v>107845.982</v>
          </cell>
          <cell r="L43">
            <v>0</v>
          </cell>
          <cell r="M43">
            <v>0</v>
          </cell>
          <cell r="N43">
            <v>0</v>
          </cell>
          <cell r="O43">
            <v>0</v>
          </cell>
        </row>
        <row r="44">
          <cell r="D44">
            <v>493</v>
          </cell>
          <cell r="E44">
            <v>1077631.513</v>
          </cell>
          <cell r="F44">
            <v>119</v>
          </cell>
          <cell r="G44">
            <v>62869.834999999999</v>
          </cell>
          <cell r="H44">
            <v>0</v>
          </cell>
          <cell r="I44">
            <v>0</v>
          </cell>
          <cell r="J44">
            <v>104</v>
          </cell>
          <cell r="K44">
            <v>10877.911</v>
          </cell>
          <cell r="L44">
            <v>0</v>
          </cell>
          <cell r="M44">
            <v>0</v>
          </cell>
          <cell r="N44">
            <v>0</v>
          </cell>
          <cell r="O44">
            <v>0</v>
          </cell>
        </row>
        <row r="45">
          <cell r="D45">
            <v>2706</v>
          </cell>
          <cell r="E45">
            <v>680875.22699999996</v>
          </cell>
          <cell r="F45">
            <v>7187</v>
          </cell>
          <cell r="G45">
            <v>950620.84299999999</v>
          </cell>
          <cell r="H45">
            <v>0</v>
          </cell>
          <cell r="I45">
            <v>0</v>
          </cell>
          <cell r="J45">
            <v>7190</v>
          </cell>
          <cell r="K45">
            <v>891558.44200000004</v>
          </cell>
          <cell r="L45">
            <v>0</v>
          </cell>
          <cell r="M45">
            <v>0</v>
          </cell>
          <cell r="N45">
            <v>0</v>
          </cell>
          <cell r="O45">
            <v>0</v>
          </cell>
        </row>
        <row r="46">
          <cell r="D46">
            <v>2835</v>
          </cell>
          <cell r="E46">
            <v>896522.51500000001</v>
          </cell>
          <cell r="F46">
            <v>3502</v>
          </cell>
          <cell r="G46">
            <v>900783.64500000002</v>
          </cell>
          <cell r="H46">
            <v>20</v>
          </cell>
          <cell r="I46">
            <v>-2589.2339999999999</v>
          </cell>
          <cell r="J46">
            <v>3397</v>
          </cell>
          <cell r="K46">
            <v>797626.51899999997</v>
          </cell>
          <cell r="L46">
            <v>0</v>
          </cell>
          <cell r="M46">
            <v>0</v>
          </cell>
          <cell r="N46">
            <v>0</v>
          </cell>
          <cell r="O46">
            <v>0</v>
          </cell>
        </row>
        <row r="47">
          <cell r="D47">
            <v>369</v>
          </cell>
          <cell r="E47">
            <v>108609.54300000001</v>
          </cell>
          <cell r="F47">
            <v>712</v>
          </cell>
          <cell r="G47">
            <v>230470.981</v>
          </cell>
          <cell r="H47">
            <v>0</v>
          </cell>
          <cell r="I47">
            <v>0</v>
          </cell>
          <cell r="J47">
            <v>680</v>
          </cell>
          <cell r="K47">
            <v>233622.87299999999</v>
          </cell>
          <cell r="L47">
            <v>0</v>
          </cell>
          <cell r="M47">
            <v>0</v>
          </cell>
          <cell r="N47">
            <v>0</v>
          </cell>
          <cell r="O47">
            <v>0</v>
          </cell>
        </row>
        <row r="48">
          <cell r="D48">
            <v>43</v>
          </cell>
          <cell r="E48">
            <v>53364.813999999998</v>
          </cell>
          <cell r="F48">
            <v>1</v>
          </cell>
          <cell r="G48">
            <v>1549.999</v>
          </cell>
          <cell r="H48">
            <v>0</v>
          </cell>
          <cell r="I48">
            <v>0</v>
          </cell>
          <cell r="J48">
            <v>4</v>
          </cell>
          <cell r="K48">
            <v>3249.2669999999998</v>
          </cell>
          <cell r="L48">
            <v>0</v>
          </cell>
          <cell r="M48">
            <v>0</v>
          </cell>
          <cell r="N48">
            <v>0</v>
          </cell>
          <cell r="O48">
            <v>0</v>
          </cell>
        </row>
        <row r="49">
          <cell r="D49">
            <v>754</v>
          </cell>
          <cell r="E49">
            <v>325695.772</v>
          </cell>
          <cell r="F49">
            <v>359</v>
          </cell>
          <cell r="G49">
            <v>148305.921</v>
          </cell>
          <cell r="H49">
            <v>0</v>
          </cell>
          <cell r="I49">
            <v>0</v>
          </cell>
          <cell r="J49">
            <v>350</v>
          </cell>
          <cell r="K49">
            <v>165152.614</v>
          </cell>
          <cell r="L49">
            <v>0</v>
          </cell>
          <cell r="M49">
            <v>0</v>
          </cell>
          <cell r="N49">
            <v>0</v>
          </cell>
          <cell r="O49">
            <v>0</v>
          </cell>
        </row>
        <row r="50">
          <cell r="D50">
            <v>4182</v>
          </cell>
          <cell r="E50">
            <v>455444.42700000003</v>
          </cell>
          <cell r="F50">
            <v>561</v>
          </cell>
          <cell r="G50">
            <v>165657.924</v>
          </cell>
          <cell r="H50">
            <v>0</v>
          </cell>
          <cell r="I50">
            <v>0</v>
          </cell>
          <cell r="J50">
            <v>254</v>
          </cell>
          <cell r="K50">
            <v>205347.83600000001</v>
          </cell>
          <cell r="L50">
            <v>0</v>
          </cell>
          <cell r="M50">
            <v>0</v>
          </cell>
          <cell r="N50">
            <v>0</v>
          </cell>
          <cell r="O50">
            <v>0</v>
          </cell>
        </row>
        <row r="51">
          <cell r="D51">
            <v>1615</v>
          </cell>
          <cell r="E51">
            <v>313821.81900000002</v>
          </cell>
          <cell r="F51">
            <v>2695</v>
          </cell>
          <cell r="G51">
            <v>184096.098</v>
          </cell>
          <cell r="H51">
            <v>0</v>
          </cell>
          <cell r="I51">
            <v>0</v>
          </cell>
          <cell r="J51">
            <v>2917</v>
          </cell>
          <cell r="K51">
            <v>182597.80799999999</v>
          </cell>
          <cell r="L51">
            <v>0</v>
          </cell>
          <cell r="M51">
            <v>0</v>
          </cell>
          <cell r="N51">
            <v>0</v>
          </cell>
          <cell r="O51">
            <v>0</v>
          </cell>
        </row>
        <row r="52">
          <cell r="D52">
            <v>1401</v>
          </cell>
          <cell r="E52">
            <v>351196.94699999999</v>
          </cell>
          <cell r="F52">
            <v>591</v>
          </cell>
          <cell r="G52">
            <v>114949.432</v>
          </cell>
          <cell r="H52">
            <v>0</v>
          </cell>
          <cell r="I52">
            <v>0</v>
          </cell>
          <cell r="J52">
            <v>585</v>
          </cell>
          <cell r="K52">
            <v>107809.382</v>
          </cell>
          <cell r="L52">
            <v>0</v>
          </cell>
          <cell r="M52">
            <v>0</v>
          </cell>
          <cell r="N52">
            <v>0</v>
          </cell>
          <cell r="O52">
            <v>-90.941999999999993</v>
          </cell>
        </row>
        <row r="53">
          <cell r="D53">
            <v>286</v>
          </cell>
          <cell r="E53">
            <v>434916.103</v>
          </cell>
          <cell r="F53">
            <v>831</v>
          </cell>
          <cell r="G53">
            <v>212573.508</v>
          </cell>
          <cell r="H53">
            <v>0</v>
          </cell>
          <cell r="I53">
            <v>0</v>
          </cell>
          <cell r="J53">
            <v>841</v>
          </cell>
          <cell r="K53">
            <v>258510.61600000001</v>
          </cell>
          <cell r="L53">
            <v>0</v>
          </cell>
          <cell r="M53">
            <v>0</v>
          </cell>
          <cell r="N53">
            <v>0</v>
          </cell>
          <cell r="O53">
            <v>0</v>
          </cell>
        </row>
        <row r="54">
          <cell r="D54">
            <v>8462</v>
          </cell>
          <cell r="E54">
            <v>1079373.716</v>
          </cell>
          <cell r="F54">
            <v>1662</v>
          </cell>
          <cell r="G54">
            <v>96977.081000000006</v>
          </cell>
          <cell r="H54">
            <v>0</v>
          </cell>
          <cell r="I54">
            <v>0</v>
          </cell>
          <cell r="J54">
            <v>1471</v>
          </cell>
          <cell r="K54">
            <v>162317.878</v>
          </cell>
          <cell r="L54">
            <v>0</v>
          </cell>
          <cell r="M54">
            <v>0</v>
          </cell>
          <cell r="N54">
            <v>0</v>
          </cell>
          <cell r="O54">
            <v>0</v>
          </cell>
        </row>
        <row r="55">
          <cell r="D55">
            <v>237</v>
          </cell>
          <cell r="E55">
            <v>12408.621999999999</v>
          </cell>
          <cell r="F55">
            <v>1154</v>
          </cell>
          <cell r="G55">
            <v>73867.732000000004</v>
          </cell>
          <cell r="H55">
            <v>0</v>
          </cell>
          <cell r="I55">
            <v>0</v>
          </cell>
          <cell r="J55">
            <v>1171</v>
          </cell>
          <cell r="K55">
            <v>75218.413</v>
          </cell>
          <cell r="L55">
            <v>0</v>
          </cell>
          <cell r="M55">
            <v>0</v>
          </cell>
          <cell r="N55">
            <v>0</v>
          </cell>
          <cell r="O55">
            <v>0</v>
          </cell>
        </row>
        <row r="56">
          <cell r="D56">
            <v>2339</v>
          </cell>
          <cell r="E56">
            <v>569533.73699999996</v>
          </cell>
          <cell r="F56">
            <v>1466</v>
          </cell>
          <cell r="G56">
            <v>255883.777</v>
          </cell>
          <cell r="H56">
            <v>0</v>
          </cell>
          <cell r="I56">
            <v>0</v>
          </cell>
          <cell r="J56">
            <v>1245</v>
          </cell>
          <cell r="K56">
            <v>221877.96900000001</v>
          </cell>
          <cell r="L56">
            <v>3</v>
          </cell>
          <cell r="M56">
            <v>503.03</v>
          </cell>
          <cell r="N56">
            <v>33</v>
          </cell>
          <cell r="O56">
            <v>8034.2169999999996</v>
          </cell>
        </row>
        <row r="57">
          <cell r="D57">
            <v>0</v>
          </cell>
          <cell r="E57">
            <v>0</v>
          </cell>
          <cell r="F57">
            <v>0</v>
          </cell>
          <cell r="G57">
            <v>0</v>
          </cell>
          <cell r="H57">
            <v>0</v>
          </cell>
          <cell r="I57">
            <v>0</v>
          </cell>
          <cell r="J57">
            <v>0</v>
          </cell>
          <cell r="K57">
            <v>0</v>
          </cell>
          <cell r="L57">
            <v>0</v>
          </cell>
          <cell r="M57">
            <v>0</v>
          </cell>
          <cell r="N57">
            <v>0</v>
          </cell>
          <cell r="O57">
            <v>0</v>
          </cell>
        </row>
        <row r="58">
          <cell r="D58">
            <v>98</v>
          </cell>
          <cell r="E58">
            <v>273672.402</v>
          </cell>
          <cell r="F58">
            <v>449</v>
          </cell>
          <cell r="G58">
            <v>45887.436999999998</v>
          </cell>
          <cell r="H58">
            <v>0</v>
          </cell>
          <cell r="I58">
            <v>0</v>
          </cell>
          <cell r="J58">
            <v>429</v>
          </cell>
          <cell r="K58">
            <v>36430.114000000001</v>
          </cell>
          <cell r="L58">
            <v>19</v>
          </cell>
          <cell r="M58">
            <v>8051.7370000000001</v>
          </cell>
          <cell r="N58">
            <v>0</v>
          </cell>
          <cell r="O58">
            <v>0</v>
          </cell>
        </row>
        <row r="59">
          <cell r="D59">
            <v>36</v>
          </cell>
          <cell r="E59">
            <v>153567.046</v>
          </cell>
          <cell r="F59">
            <v>11</v>
          </cell>
          <cell r="G59">
            <v>546.74400000000003</v>
          </cell>
          <cell r="H59">
            <v>0</v>
          </cell>
          <cell r="I59">
            <v>0</v>
          </cell>
          <cell r="J59">
            <v>11</v>
          </cell>
          <cell r="K59">
            <v>1198.6210000000001</v>
          </cell>
          <cell r="L59">
            <v>0</v>
          </cell>
          <cell r="M59">
            <v>0</v>
          </cell>
          <cell r="N59">
            <v>0</v>
          </cell>
          <cell r="O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11</v>
          </cell>
          <cell r="G48">
            <v>1169.3510000000001</v>
          </cell>
          <cell r="H48">
            <v>0</v>
          </cell>
          <cell r="I48">
            <v>0</v>
          </cell>
          <cell r="J48">
            <v>5</v>
          </cell>
          <cell r="K48">
            <v>1535.6010000000001</v>
          </cell>
          <cell r="L48">
            <v>0</v>
          </cell>
          <cell r="M48">
            <v>0</v>
          </cell>
          <cell r="N48">
            <v>0</v>
          </cell>
          <cell r="O48">
            <v>0</v>
          </cell>
        </row>
        <row r="50">
          <cell r="F50">
            <v>17</v>
          </cell>
          <cell r="G50">
            <v>28854.113000000001</v>
          </cell>
          <cell r="H50">
            <v>11</v>
          </cell>
          <cell r="I50">
            <v>-38523.078999999998</v>
          </cell>
          <cell r="J50">
            <v>8</v>
          </cell>
          <cell r="K50">
            <v>6246.1580000000004</v>
          </cell>
          <cell r="L50">
            <v>1</v>
          </cell>
          <cell r="M50">
            <v>100</v>
          </cell>
          <cell r="N50">
            <v>10</v>
          </cell>
          <cell r="O50">
            <v>0</v>
          </cell>
        </row>
        <row r="51">
          <cell r="F51">
            <v>164</v>
          </cell>
          <cell r="G51">
            <v>15553.597</v>
          </cell>
          <cell r="H51">
            <v>533</v>
          </cell>
          <cell r="I51">
            <v>59836.355000000003</v>
          </cell>
          <cell r="J51">
            <v>332</v>
          </cell>
          <cell r="K51">
            <v>95795.413</v>
          </cell>
          <cell r="L51">
            <v>0</v>
          </cell>
          <cell r="M51">
            <v>0</v>
          </cell>
          <cell r="N51">
            <v>0</v>
          </cell>
          <cell r="O51">
            <v>0</v>
          </cell>
        </row>
        <row r="52">
          <cell r="F52">
            <v>158</v>
          </cell>
          <cell r="G52">
            <v>15492.49</v>
          </cell>
          <cell r="H52">
            <v>0</v>
          </cell>
          <cell r="I52">
            <v>49052.942000000003</v>
          </cell>
          <cell r="J52">
            <v>87</v>
          </cell>
          <cell r="K52">
            <v>9910.2860000000001</v>
          </cell>
          <cell r="L52">
            <v>0</v>
          </cell>
          <cell r="M52">
            <v>0</v>
          </cell>
          <cell r="N52">
            <v>0</v>
          </cell>
          <cell r="O52">
            <v>1989.28</v>
          </cell>
        </row>
        <row r="53">
          <cell r="F53">
            <v>73</v>
          </cell>
          <cell r="G53">
            <v>11458.976000000001</v>
          </cell>
          <cell r="H53">
            <v>2465</v>
          </cell>
          <cell r="I53">
            <v>-12633.878000000001</v>
          </cell>
          <cell r="J53">
            <v>-1913</v>
          </cell>
          <cell r="K53">
            <v>24112.666000000001</v>
          </cell>
          <cell r="L53">
            <v>0</v>
          </cell>
          <cell r="M53">
            <v>0</v>
          </cell>
          <cell r="N53">
            <v>22</v>
          </cell>
          <cell r="O53">
            <v>1318.3240000000001</v>
          </cell>
        </row>
        <row r="54">
          <cell r="F54">
            <v>200</v>
          </cell>
          <cell r="G54">
            <v>16974.414000000001</v>
          </cell>
          <cell r="H54">
            <v>135</v>
          </cell>
          <cell r="I54">
            <v>281345.413</v>
          </cell>
          <cell r="J54">
            <v>248</v>
          </cell>
          <cell r="K54">
            <v>76895.154999999999</v>
          </cell>
          <cell r="L54">
            <v>0</v>
          </cell>
          <cell r="M54">
            <v>0</v>
          </cell>
          <cell r="N54">
            <v>0</v>
          </cell>
          <cell r="O54">
            <v>0</v>
          </cell>
        </row>
        <row r="55">
          <cell r="F55">
            <v>82</v>
          </cell>
          <cell r="G55">
            <v>4625.5730000000003</v>
          </cell>
          <cell r="H55">
            <v>0</v>
          </cell>
          <cell r="I55">
            <v>1774.0909999999999</v>
          </cell>
          <cell r="J55">
            <v>37</v>
          </cell>
          <cell r="K55">
            <v>5046.5569999999998</v>
          </cell>
          <cell r="L55">
            <v>0</v>
          </cell>
          <cell r="M55">
            <v>0</v>
          </cell>
          <cell r="N55">
            <v>0</v>
          </cell>
          <cell r="O55">
            <v>0</v>
          </cell>
        </row>
        <row r="56">
          <cell r="F56">
            <v>1092</v>
          </cell>
          <cell r="G56">
            <v>167769.03599999999</v>
          </cell>
          <cell r="H56">
            <v>0</v>
          </cell>
          <cell r="I56">
            <v>141629.48199999999</v>
          </cell>
          <cell r="J56">
            <v>667</v>
          </cell>
          <cell r="K56">
            <v>264221.40299999999</v>
          </cell>
          <cell r="L56">
            <v>0</v>
          </cell>
          <cell r="M56">
            <v>0</v>
          </cell>
          <cell r="N56">
            <v>0</v>
          </cell>
          <cell r="O56">
            <v>0</v>
          </cell>
        </row>
        <row r="57">
          <cell r="F57">
            <v>114</v>
          </cell>
          <cell r="G57">
            <v>25623.793000000001</v>
          </cell>
          <cell r="H57">
            <v>93</v>
          </cell>
          <cell r="I57">
            <v>2638.1619999999998</v>
          </cell>
          <cell r="J57">
            <v>91</v>
          </cell>
          <cell r="K57">
            <v>36122.938000000002</v>
          </cell>
          <cell r="L57">
            <v>0</v>
          </cell>
          <cell r="M57">
            <v>0</v>
          </cell>
          <cell r="N57">
            <v>5</v>
          </cell>
          <cell r="O57">
            <v>200.00299999999999</v>
          </cell>
        </row>
        <row r="58">
          <cell r="F58">
            <v>223</v>
          </cell>
          <cell r="G58">
            <v>92873.713000000003</v>
          </cell>
          <cell r="H58">
            <v>0</v>
          </cell>
          <cell r="I58">
            <v>0</v>
          </cell>
          <cell r="J58">
            <v>72</v>
          </cell>
          <cell r="K58">
            <v>37993.853000000003</v>
          </cell>
          <cell r="L58">
            <v>0</v>
          </cell>
          <cell r="M58">
            <v>0</v>
          </cell>
          <cell r="N58">
            <v>136</v>
          </cell>
          <cell r="O58">
            <v>48402.466999999997</v>
          </cell>
        </row>
        <row r="59">
          <cell r="F59">
            <v>378</v>
          </cell>
          <cell r="G59">
            <v>71214.148000000001</v>
          </cell>
          <cell r="H59">
            <v>39</v>
          </cell>
          <cell r="I59">
            <v>143626.641</v>
          </cell>
          <cell r="J59">
            <v>338</v>
          </cell>
          <cell r="K59">
            <v>198915.24299999999</v>
          </cell>
          <cell r="L59">
            <v>0</v>
          </cell>
          <cell r="M59">
            <v>0</v>
          </cell>
          <cell r="N59">
            <v>0</v>
          </cell>
          <cell r="O59">
            <v>0</v>
          </cell>
        </row>
        <row r="60">
          <cell r="F60">
            <v>313</v>
          </cell>
          <cell r="G60">
            <v>40162.987000000001</v>
          </cell>
          <cell r="H60">
            <v>494</v>
          </cell>
          <cell r="I60">
            <v>79227.199999999997</v>
          </cell>
          <cell r="J60">
            <v>176</v>
          </cell>
          <cell r="K60">
            <v>57866.249000000003</v>
          </cell>
          <cell r="L60">
            <v>0</v>
          </cell>
          <cell r="M60">
            <v>0</v>
          </cell>
          <cell r="N60">
            <v>2</v>
          </cell>
          <cell r="O60">
            <v>300.7</v>
          </cell>
        </row>
        <row r="61">
          <cell r="F61">
            <v>0</v>
          </cell>
          <cell r="G61">
            <v>0</v>
          </cell>
          <cell r="H61">
            <v>0</v>
          </cell>
          <cell r="I61">
            <v>0</v>
          </cell>
          <cell r="J61">
            <v>0</v>
          </cell>
          <cell r="K61">
            <v>0</v>
          </cell>
          <cell r="L61">
            <v>0</v>
          </cell>
          <cell r="M61">
            <v>0</v>
          </cell>
          <cell r="N61">
            <v>0</v>
          </cell>
          <cell r="O61">
            <v>0</v>
          </cell>
        </row>
        <row r="62">
          <cell r="F62">
            <v>127</v>
          </cell>
          <cell r="G62">
            <v>30342.04</v>
          </cell>
          <cell r="H62">
            <v>195</v>
          </cell>
          <cell r="I62">
            <v>14137.843000000001</v>
          </cell>
          <cell r="J62">
            <v>92</v>
          </cell>
          <cell r="K62">
            <v>37710.964999999997</v>
          </cell>
          <cell r="L62">
            <v>18</v>
          </cell>
          <cell r="M62">
            <v>2540.7289999999998</v>
          </cell>
          <cell r="N62">
            <v>6</v>
          </cell>
          <cell r="O62">
            <v>3997.4110000000001</v>
          </cell>
        </row>
        <row r="63">
          <cell r="F63">
            <v>56</v>
          </cell>
          <cell r="G63">
            <v>9528.2569999999996</v>
          </cell>
          <cell r="H63">
            <v>69</v>
          </cell>
          <cell r="I63">
            <v>7648.3639999999996</v>
          </cell>
          <cell r="J63">
            <v>25</v>
          </cell>
          <cell r="K63">
            <v>5971.86</v>
          </cell>
          <cell r="L63">
            <v>0</v>
          </cell>
          <cell r="M63">
            <v>0</v>
          </cell>
          <cell r="N63">
            <v>0</v>
          </cell>
          <cell r="O63">
            <v>0</v>
          </cell>
        </row>
        <row r="64">
          <cell r="F64">
            <v>38</v>
          </cell>
          <cell r="G64">
            <v>2764.6419999999998</v>
          </cell>
          <cell r="H64">
            <v>64</v>
          </cell>
          <cell r="I64">
            <v>35623.707000000002</v>
          </cell>
          <cell r="J64">
            <v>36</v>
          </cell>
          <cell r="K64">
            <v>16449.602999999999</v>
          </cell>
          <cell r="L64">
            <v>0</v>
          </cell>
          <cell r="M64">
            <v>0</v>
          </cell>
          <cell r="N64">
            <v>0</v>
          </cell>
          <cell r="O64">
            <v>0</v>
          </cell>
        </row>
        <row r="65">
          <cell r="F65">
            <v>104</v>
          </cell>
          <cell r="G65">
            <v>10420</v>
          </cell>
          <cell r="H65">
            <v>252</v>
          </cell>
          <cell r="I65">
            <v>41997.743000000002</v>
          </cell>
          <cell r="J65">
            <v>87</v>
          </cell>
          <cell r="K65">
            <v>14074.468000000001</v>
          </cell>
          <cell r="L65">
            <v>0</v>
          </cell>
          <cell r="M65">
            <v>0</v>
          </cell>
          <cell r="N65">
            <v>0</v>
          </cell>
          <cell r="O65">
            <v>0</v>
          </cell>
        </row>
        <row r="66">
          <cell r="F66">
            <v>783</v>
          </cell>
          <cell r="G66">
            <v>83293.165999999997</v>
          </cell>
          <cell r="H66">
            <v>163</v>
          </cell>
          <cell r="I66">
            <v>94422.468999999997</v>
          </cell>
          <cell r="J66">
            <v>153</v>
          </cell>
          <cell r="K66">
            <v>47123.108</v>
          </cell>
          <cell r="L66">
            <v>0</v>
          </cell>
          <cell r="M66">
            <v>0</v>
          </cell>
          <cell r="N66">
            <v>58</v>
          </cell>
          <cell r="O66">
            <v>9806.0349999999999</v>
          </cell>
        </row>
        <row r="67">
          <cell r="F67">
            <v>0</v>
          </cell>
          <cell r="G67">
            <v>0</v>
          </cell>
          <cell r="H67">
            <v>0</v>
          </cell>
          <cell r="I67">
            <v>0</v>
          </cell>
          <cell r="J67">
            <v>0</v>
          </cell>
          <cell r="K67">
            <v>0</v>
          </cell>
          <cell r="L67">
            <v>0</v>
          </cell>
          <cell r="M67">
            <v>0</v>
          </cell>
          <cell r="N67">
            <v>0</v>
          </cell>
          <cell r="O67">
            <v>0</v>
          </cell>
        </row>
        <row r="68">
          <cell r="F68">
            <v>173</v>
          </cell>
          <cell r="G68">
            <v>19399.055</v>
          </cell>
          <cell r="H68">
            <v>65</v>
          </cell>
          <cell r="I68">
            <v>-82523.72</v>
          </cell>
          <cell r="J68">
            <v>81</v>
          </cell>
          <cell r="K68">
            <v>32810.214999999997</v>
          </cell>
          <cell r="L68">
            <v>0</v>
          </cell>
          <cell r="M68">
            <v>0</v>
          </cell>
          <cell r="N68">
            <v>94</v>
          </cell>
          <cell r="O68">
            <v>12617</v>
          </cell>
        </row>
        <row r="69">
          <cell r="F69">
            <v>175</v>
          </cell>
          <cell r="G69">
            <v>47545.508999999998</v>
          </cell>
          <cell r="H69">
            <v>100</v>
          </cell>
          <cell r="I69">
            <v>31182.423999999999</v>
          </cell>
          <cell r="J69">
            <v>125</v>
          </cell>
          <cell r="K69">
            <v>61922.248</v>
          </cell>
          <cell r="L69">
            <v>1</v>
          </cell>
          <cell r="M69">
            <v>3.5</v>
          </cell>
          <cell r="N69">
            <v>0</v>
          </cell>
          <cell r="O69">
            <v>0</v>
          </cell>
        </row>
        <row r="70">
          <cell r="F70">
            <v>207</v>
          </cell>
          <cell r="G70">
            <v>26351.322</v>
          </cell>
          <cell r="H70">
            <v>478</v>
          </cell>
          <cell r="I70">
            <v>60469.822999999997</v>
          </cell>
          <cell r="J70">
            <v>186</v>
          </cell>
          <cell r="K70">
            <v>83908.729000000007</v>
          </cell>
          <cell r="L70">
            <v>0</v>
          </cell>
          <cell r="M70">
            <v>0</v>
          </cell>
          <cell r="N70">
            <v>0</v>
          </cell>
          <cell r="O70">
            <v>0</v>
          </cell>
        </row>
        <row r="71">
          <cell r="F71">
            <v>333</v>
          </cell>
          <cell r="G71">
            <v>85826.05</v>
          </cell>
          <cell r="H71">
            <v>0</v>
          </cell>
          <cell r="I71">
            <v>27185.274000000001</v>
          </cell>
          <cell r="J71">
            <v>225</v>
          </cell>
          <cell r="K71">
            <v>79031.868000000002</v>
          </cell>
          <cell r="L71">
            <v>0</v>
          </cell>
          <cell r="M71">
            <v>0</v>
          </cell>
          <cell r="N71">
            <v>0</v>
          </cell>
          <cell r="O71">
            <v>0</v>
          </cell>
        </row>
        <row r="72">
          <cell r="F72">
            <v>21</v>
          </cell>
          <cell r="G72">
            <v>1579.874</v>
          </cell>
          <cell r="H72">
            <v>11</v>
          </cell>
          <cell r="I72">
            <v>6904.7259999999997</v>
          </cell>
          <cell r="J72">
            <v>20</v>
          </cell>
          <cell r="K72">
            <v>7701.6130000000003</v>
          </cell>
          <cell r="L72">
            <v>1</v>
          </cell>
          <cell r="M72">
            <v>32.549999999999997</v>
          </cell>
          <cell r="N72">
            <v>1</v>
          </cell>
          <cell r="O72">
            <v>50</v>
          </cell>
        </row>
        <row r="73">
          <cell r="F73">
            <v>143</v>
          </cell>
          <cell r="G73">
            <v>39379.748</v>
          </cell>
          <cell r="H73">
            <v>0</v>
          </cell>
          <cell r="I73">
            <v>26181.8</v>
          </cell>
          <cell r="J73">
            <v>119</v>
          </cell>
          <cell r="K73">
            <v>48143.106</v>
          </cell>
          <cell r="L73">
            <v>0</v>
          </cell>
          <cell r="M73">
            <v>0</v>
          </cell>
          <cell r="N73">
            <v>0</v>
          </cell>
          <cell r="O73">
            <v>0</v>
          </cell>
        </row>
        <row r="74">
          <cell r="F74">
            <v>167</v>
          </cell>
          <cell r="G74">
            <v>49077.855000000003</v>
          </cell>
          <cell r="H74">
            <v>328</v>
          </cell>
          <cell r="I74">
            <v>39817.955999999998</v>
          </cell>
          <cell r="J74">
            <v>52</v>
          </cell>
          <cell r="K74">
            <v>45449.152000000002</v>
          </cell>
          <cell r="L74">
            <v>4</v>
          </cell>
          <cell r="M74">
            <v>1620</v>
          </cell>
          <cell r="N74">
            <v>149</v>
          </cell>
          <cell r="O74">
            <v>33748.188999999998</v>
          </cell>
        </row>
        <row r="75">
          <cell r="F75">
            <v>54</v>
          </cell>
          <cell r="G75">
            <v>7705.1</v>
          </cell>
          <cell r="H75">
            <v>108</v>
          </cell>
          <cell r="I75">
            <v>29896.536</v>
          </cell>
          <cell r="J75">
            <v>33</v>
          </cell>
          <cell r="K75">
            <v>34995.51</v>
          </cell>
          <cell r="L75">
            <v>0</v>
          </cell>
          <cell r="M75">
            <v>0</v>
          </cell>
          <cell r="N75">
            <v>0</v>
          </cell>
          <cell r="O75">
            <v>0</v>
          </cell>
        </row>
        <row r="76">
          <cell r="F76">
            <v>139</v>
          </cell>
          <cell r="G76">
            <v>4677.5039999999999</v>
          </cell>
          <cell r="H76">
            <v>37</v>
          </cell>
          <cell r="I76">
            <v>3593.5279999999998</v>
          </cell>
          <cell r="J76">
            <v>19</v>
          </cell>
          <cell r="K76">
            <v>7489.223</v>
          </cell>
          <cell r="L76">
            <v>0</v>
          </cell>
          <cell r="M76">
            <v>0</v>
          </cell>
          <cell r="N76">
            <v>20</v>
          </cell>
          <cell r="O76">
            <v>215</v>
          </cell>
        </row>
        <row r="77">
          <cell r="F77">
            <v>65</v>
          </cell>
          <cell r="G77">
            <v>37349.383999999998</v>
          </cell>
          <cell r="H77">
            <v>84</v>
          </cell>
          <cell r="I77">
            <v>21202.734</v>
          </cell>
          <cell r="J77">
            <v>87</v>
          </cell>
          <cell r="K77">
            <v>30946.138999999999</v>
          </cell>
          <cell r="L77">
            <v>0</v>
          </cell>
          <cell r="M77">
            <v>0</v>
          </cell>
          <cell r="N77">
            <v>0</v>
          </cell>
          <cell r="O77">
            <v>0</v>
          </cell>
        </row>
        <row r="78">
          <cell r="F78">
            <v>0</v>
          </cell>
          <cell r="G78">
            <v>0</v>
          </cell>
          <cell r="H78">
            <v>0</v>
          </cell>
          <cell r="I78">
            <v>0</v>
          </cell>
          <cell r="J78">
            <v>0</v>
          </cell>
          <cell r="K78">
            <v>0</v>
          </cell>
          <cell r="L78">
            <v>0</v>
          </cell>
          <cell r="M78">
            <v>0</v>
          </cell>
          <cell r="N78">
            <v>0</v>
          </cell>
          <cell r="O78">
            <v>0</v>
          </cell>
        </row>
        <row r="79">
          <cell r="F79">
            <v>43</v>
          </cell>
          <cell r="G79">
            <v>26225.305</v>
          </cell>
          <cell r="H79">
            <v>0</v>
          </cell>
          <cell r="I79">
            <v>0</v>
          </cell>
          <cell r="J79">
            <v>57</v>
          </cell>
          <cell r="K79">
            <v>21180.76</v>
          </cell>
          <cell r="L79">
            <v>0</v>
          </cell>
          <cell r="M79">
            <v>0</v>
          </cell>
          <cell r="N79">
            <v>0</v>
          </cell>
          <cell r="O79">
            <v>0</v>
          </cell>
        </row>
        <row r="80">
          <cell r="F80">
            <v>58</v>
          </cell>
          <cell r="G80">
            <v>4989.5929999999998</v>
          </cell>
          <cell r="H80">
            <v>15</v>
          </cell>
          <cell r="I80">
            <v>6062.5029999999997</v>
          </cell>
          <cell r="J80">
            <v>7</v>
          </cell>
          <cell r="K80">
            <v>2254.0509999999999</v>
          </cell>
          <cell r="L80">
            <v>0</v>
          </cell>
          <cell r="M80">
            <v>0</v>
          </cell>
          <cell r="N80">
            <v>3</v>
          </cell>
          <cell r="O80">
            <v>3345.7379999999998</v>
          </cell>
        </row>
        <row r="81">
          <cell r="F81">
            <v>9</v>
          </cell>
          <cell r="G81">
            <v>1530</v>
          </cell>
          <cell r="H81">
            <v>0</v>
          </cell>
          <cell r="I81">
            <v>2755.9740000000002</v>
          </cell>
          <cell r="J81">
            <v>10</v>
          </cell>
          <cell r="K81">
            <v>4084.65</v>
          </cell>
          <cell r="L81">
            <v>0</v>
          </cell>
          <cell r="M81">
            <v>0</v>
          </cell>
          <cell r="N81">
            <v>0</v>
          </cell>
          <cell r="O81">
            <v>0</v>
          </cell>
        </row>
        <row r="82">
          <cell r="F82">
            <v>74</v>
          </cell>
          <cell r="G82">
            <v>18923.481</v>
          </cell>
          <cell r="H82">
            <v>222</v>
          </cell>
          <cell r="I82">
            <v>20457.983</v>
          </cell>
          <cell r="J82">
            <v>45</v>
          </cell>
          <cell r="K82">
            <v>18384.362000000001</v>
          </cell>
          <cell r="L82">
            <v>0</v>
          </cell>
          <cell r="M82">
            <v>0</v>
          </cell>
          <cell r="N82">
            <v>17</v>
          </cell>
          <cell r="O82">
            <v>4516.3890000000001</v>
          </cell>
        </row>
        <row r="83">
          <cell r="F83">
            <v>129</v>
          </cell>
          <cell r="G83">
            <v>9645.5139999999992</v>
          </cell>
          <cell r="H83">
            <v>46</v>
          </cell>
          <cell r="I83">
            <v>47485.396000000001</v>
          </cell>
          <cell r="J83">
            <v>222</v>
          </cell>
          <cell r="K83">
            <v>34358.343000000001</v>
          </cell>
          <cell r="L83">
            <v>0</v>
          </cell>
          <cell r="M83">
            <v>0</v>
          </cell>
          <cell r="N83">
            <v>0</v>
          </cell>
          <cell r="O83">
            <v>0</v>
          </cell>
        </row>
      </sheetData>
      <sheetData sheetId="4"/>
      <sheetData sheetId="5"/>
      <sheetData sheetId="6">
        <row r="48">
          <cell r="F48">
            <v>42154</v>
          </cell>
          <cell r="G48">
            <v>432427.87300000002</v>
          </cell>
          <cell r="H48">
            <v>0</v>
          </cell>
          <cell r="I48">
            <v>0</v>
          </cell>
          <cell r="J48">
            <v>39376</v>
          </cell>
          <cell r="K48">
            <v>339076.22700000001</v>
          </cell>
          <cell r="L48">
            <v>16</v>
          </cell>
          <cell r="M48">
            <v>1030.914</v>
          </cell>
          <cell r="N48">
            <v>1577</v>
          </cell>
          <cell r="O48">
            <v>3335.0720000000001</v>
          </cell>
        </row>
        <row r="50">
          <cell r="F50">
            <v>425</v>
          </cell>
          <cell r="G50">
            <v>94440.115999999995</v>
          </cell>
          <cell r="H50">
            <v>155</v>
          </cell>
          <cell r="I50">
            <v>7378.085</v>
          </cell>
          <cell r="J50">
            <v>362</v>
          </cell>
          <cell r="K50">
            <v>48990.133000000002</v>
          </cell>
          <cell r="L50">
            <v>6</v>
          </cell>
          <cell r="M50">
            <v>2856.8760000000002</v>
          </cell>
          <cell r="N50">
            <v>103</v>
          </cell>
          <cell r="O50">
            <v>2475.3980000000001</v>
          </cell>
        </row>
        <row r="51">
          <cell r="F51">
            <v>984</v>
          </cell>
          <cell r="G51">
            <v>180016.41699999999</v>
          </cell>
          <cell r="H51">
            <v>1619</v>
          </cell>
          <cell r="I51">
            <v>92893.858999999997</v>
          </cell>
          <cell r="J51">
            <v>1007</v>
          </cell>
          <cell r="K51">
            <v>267785.29599999997</v>
          </cell>
          <cell r="L51">
            <v>0</v>
          </cell>
          <cell r="M51">
            <v>0</v>
          </cell>
          <cell r="N51">
            <v>0</v>
          </cell>
          <cell r="O51">
            <v>0</v>
          </cell>
        </row>
        <row r="52">
          <cell r="F52">
            <v>40979</v>
          </cell>
          <cell r="G52">
            <v>381979.77600000001</v>
          </cell>
          <cell r="H52">
            <v>0</v>
          </cell>
          <cell r="I52">
            <v>138438.454</v>
          </cell>
          <cell r="J52">
            <v>16972</v>
          </cell>
          <cell r="K52">
            <v>404047.58500000002</v>
          </cell>
          <cell r="L52">
            <v>0</v>
          </cell>
          <cell r="M52">
            <v>0</v>
          </cell>
          <cell r="N52">
            <v>0</v>
          </cell>
          <cell r="O52">
            <v>10417.57</v>
          </cell>
        </row>
        <row r="53">
          <cell r="F53">
            <v>191</v>
          </cell>
          <cell r="G53">
            <v>26854.165000000001</v>
          </cell>
          <cell r="H53">
            <v>639</v>
          </cell>
          <cell r="I53">
            <v>-26143.272000000001</v>
          </cell>
          <cell r="J53">
            <v>2146</v>
          </cell>
          <cell r="K53">
            <v>61951.873</v>
          </cell>
          <cell r="L53">
            <v>3</v>
          </cell>
          <cell r="M53">
            <v>835.19200000000001</v>
          </cell>
          <cell r="N53">
            <v>85</v>
          </cell>
          <cell r="O53">
            <v>12861.223</v>
          </cell>
        </row>
        <row r="54">
          <cell r="F54">
            <v>715</v>
          </cell>
          <cell r="G54">
            <v>56148.163</v>
          </cell>
          <cell r="H54">
            <v>494</v>
          </cell>
          <cell r="I54">
            <v>1229813.182</v>
          </cell>
          <cell r="J54">
            <v>770</v>
          </cell>
          <cell r="K54">
            <v>240950.541</v>
          </cell>
          <cell r="L54">
            <v>0</v>
          </cell>
          <cell r="M54">
            <v>0</v>
          </cell>
          <cell r="N54">
            <v>0</v>
          </cell>
          <cell r="O54">
            <v>0</v>
          </cell>
        </row>
        <row r="55">
          <cell r="F55">
            <v>166</v>
          </cell>
          <cell r="G55">
            <v>6060.9589999999998</v>
          </cell>
          <cell r="H55">
            <v>0</v>
          </cell>
          <cell r="I55">
            <v>7646.2449999999999</v>
          </cell>
          <cell r="J55">
            <v>112</v>
          </cell>
          <cell r="K55">
            <v>18664.794999999998</v>
          </cell>
          <cell r="L55">
            <v>0</v>
          </cell>
          <cell r="M55">
            <v>0</v>
          </cell>
          <cell r="N55">
            <v>1</v>
          </cell>
          <cell r="O55">
            <v>100</v>
          </cell>
        </row>
        <row r="56">
          <cell r="F56">
            <v>229</v>
          </cell>
          <cell r="G56">
            <v>32836.25</v>
          </cell>
          <cell r="H56">
            <v>0</v>
          </cell>
          <cell r="I56">
            <v>38808.432000000001</v>
          </cell>
          <cell r="J56">
            <v>135</v>
          </cell>
          <cell r="K56">
            <v>35309.332999999999</v>
          </cell>
          <cell r="L56">
            <v>0</v>
          </cell>
          <cell r="M56">
            <v>0</v>
          </cell>
          <cell r="N56">
            <v>0</v>
          </cell>
          <cell r="O56">
            <v>0</v>
          </cell>
        </row>
        <row r="57">
          <cell r="F57">
            <v>614</v>
          </cell>
          <cell r="G57">
            <v>107159.772</v>
          </cell>
          <cell r="H57">
            <v>387</v>
          </cell>
          <cell r="I57">
            <v>13421.921</v>
          </cell>
          <cell r="J57">
            <v>551</v>
          </cell>
          <cell r="K57">
            <v>109506.829</v>
          </cell>
          <cell r="L57">
            <v>2</v>
          </cell>
          <cell r="M57">
            <v>654.87599999999998</v>
          </cell>
          <cell r="N57">
            <v>22</v>
          </cell>
          <cell r="O57">
            <v>33945.5</v>
          </cell>
        </row>
        <row r="58">
          <cell r="F58">
            <v>20607</v>
          </cell>
          <cell r="G58">
            <v>478928.27899999998</v>
          </cell>
          <cell r="H58">
            <v>0</v>
          </cell>
          <cell r="I58">
            <v>0</v>
          </cell>
          <cell r="J58">
            <v>13726</v>
          </cell>
          <cell r="K58">
            <v>243147.93100000001</v>
          </cell>
          <cell r="L58">
            <v>0</v>
          </cell>
          <cell r="M58">
            <v>0</v>
          </cell>
          <cell r="N58">
            <v>1765</v>
          </cell>
          <cell r="O58">
            <v>212422.571</v>
          </cell>
        </row>
        <row r="59">
          <cell r="F59">
            <v>937</v>
          </cell>
          <cell r="G59">
            <v>354974.80099999998</v>
          </cell>
          <cell r="H59">
            <v>122</v>
          </cell>
          <cell r="I59">
            <v>152708.01500000001</v>
          </cell>
          <cell r="J59">
            <v>1142</v>
          </cell>
          <cell r="K59">
            <v>436566.54200000002</v>
          </cell>
          <cell r="L59">
            <v>11</v>
          </cell>
          <cell r="M59">
            <v>5515.5320000000002</v>
          </cell>
          <cell r="N59">
            <v>0</v>
          </cell>
          <cell r="O59">
            <v>0</v>
          </cell>
        </row>
        <row r="60">
          <cell r="F60">
            <v>605</v>
          </cell>
          <cell r="G60">
            <v>63112.705000000002</v>
          </cell>
          <cell r="H60">
            <v>1075</v>
          </cell>
          <cell r="I60">
            <v>208613.87899999999</v>
          </cell>
          <cell r="J60">
            <v>449</v>
          </cell>
          <cell r="K60">
            <v>142205.821</v>
          </cell>
          <cell r="L60">
            <v>0</v>
          </cell>
          <cell r="M60">
            <v>0</v>
          </cell>
          <cell r="N60">
            <v>30</v>
          </cell>
          <cell r="O60">
            <v>5045.9179999999997</v>
          </cell>
        </row>
        <row r="61">
          <cell r="F61">
            <v>0</v>
          </cell>
          <cell r="G61">
            <v>0</v>
          </cell>
          <cell r="H61">
            <v>0</v>
          </cell>
          <cell r="I61">
            <v>0</v>
          </cell>
          <cell r="J61">
            <v>0</v>
          </cell>
          <cell r="K61">
            <v>0</v>
          </cell>
          <cell r="L61">
            <v>0</v>
          </cell>
          <cell r="M61">
            <v>0</v>
          </cell>
          <cell r="N61">
            <v>0</v>
          </cell>
          <cell r="O61">
            <v>0</v>
          </cell>
        </row>
        <row r="62">
          <cell r="F62">
            <v>12103</v>
          </cell>
          <cell r="G62">
            <v>225324.54500000001</v>
          </cell>
          <cell r="H62">
            <v>333</v>
          </cell>
          <cell r="I62">
            <v>3340.3</v>
          </cell>
          <cell r="J62">
            <v>11598</v>
          </cell>
          <cell r="K62">
            <v>201969.549</v>
          </cell>
          <cell r="L62">
            <v>8</v>
          </cell>
          <cell r="M62">
            <v>18042.25</v>
          </cell>
          <cell r="N62">
            <v>19</v>
          </cell>
          <cell r="O62">
            <v>2544.9670000000001</v>
          </cell>
        </row>
        <row r="63">
          <cell r="F63">
            <v>1248</v>
          </cell>
          <cell r="G63">
            <v>161335.027</v>
          </cell>
          <cell r="H63">
            <v>757</v>
          </cell>
          <cell r="I63">
            <v>32129.062999999998</v>
          </cell>
          <cell r="J63">
            <v>443</v>
          </cell>
          <cell r="K63">
            <v>117054.874</v>
          </cell>
          <cell r="L63">
            <v>2</v>
          </cell>
          <cell r="M63">
            <v>6225.76</v>
          </cell>
          <cell r="N63">
            <v>13</v>
          </cell>
          <cell r="O63">
            <v>-2285</v>
          </cell>
        </row>
        <row r="64">
          <cell r="F64">
            <v>116</v>
          </cell>
          <cell r="G64">
            <v>27425.673999999999</v>
          </cell>
          <cell r="H64">
            <v>30</v>
          </cell>
          <cell r="I64">
            <v>11574.411</v>
          </cell>
          <cell r="J64">
            <v>358</v>
          </cell>
          <cell r="K64">
            <v>75214.615000000005</v>
          </cell>
          <cell r="L64">
            <v>0</v>
          </cell>
          <cell r="M64">
            <v>0</v>
          </cell>
          <cell r="N64">
            <v>0</v>
          </cell>
          <cell r="O64">
            <v>0</v>
          </cell>
        </row>
        <row r="65">
          <cell r="F65">
            <v>15</v>
          </cell>
          <cell r="G65">
            <v>816.75</v>
          </cell>
          <cell r="H65">
            <v>34</v>
          </cell>
          <cell r="I65">
            <v>5179.5240000000003</v>
          </cell>
          <cell r="J65">
            <v>41</v>
          </cell>
          <cell r="K65">
            <v>2294.6840000000002</v>
          </cell>
          <cell r="L65">
            <v>0</v>
          </cell>
          <cell r="M65">
            <v>0</v>
          </cell>
          <cell r="N65">
            <v>0</v>
          </cell>
          <cell r="O65">
            <v>0</v>
          </cell>
        </row>
        <row r="66">
          <cell r="F66">
            <v>917</v>
          </cell>
          <cell r="G66">
            <v>99376.784</v>
          </cell>
          <cell r="H66">
            <v>288</v>
          </cell>
          <cell r="I66">
            <v>430604.13500000001</v>
          </cell>
          <cell r="J66">
            <v>627</v>
          </cell>
          <cell r="K66">
            <v>141730.84899999999</v>
          </cell>
          <cell r="L66">
            <v>0</v>
          </cell>
          <cell r="M66">
            <v>0</v>
          </cell>
          <cell r="N66">
            <v>293</v>
          </cell>
          <cell r="O66">
            <v>59154.841</v>
          </cell>
        </row>
        <row r="67">
          <cell r="F67">
            <v>352151</v>
          </cell>
          <cell r="G67">
            <v>468361.25699999998</v>
          </cell>
          <cell r="H67">
            <v>0</v>
          </cell>
          <cell r="I67">
            <v>0</v>
          </cell>
          <cell r="J67">
            <v>374188</v>
          </cell>
          <cell r="K67">
            <v>497670.065</v>
          </cell>
          <cell r="L67">
            <v>0</v>
          </cell>
          <cell r="M67">
            <v>0</v>
          </cell>
          <cell r="N67">
            <v>0</v>
          </cell>
          <cell r="O67">
            <v>0</v>
          </cell>
        </row>
        <row r="68">
          <cell r="F68">
            <v>772</v>
          </cell>
          <cell r="G68">
            <v>47567.31</v>
          </cell>
          <cell r="H68">
            <v>44</v>
          </cell>
          <cell r="I68">
            <v>19785.718000000001</v>
          </cell>
          <cell r="J68">
            <v>877</v>
          </cell>
          <cell r="K68">
            <v>66399.728000000003</v>
          </cell>
          <cell r="L68">
            <v>0</v>
          </cell>
          <cell r="M68">
            <v>0</v>
          </cell>
          <cell r="N68">
            <v>43</v>
          </cell>
          <cell r="O68">
            <v>3266.2860000000001</v>
          </cell>
        </row>
        <row r="69">
          <cell r="F69">
            <v>442</v>
          </cell>
          <cell r="G69">
            <v>58424.652000000002</v>
          </cell>
          <cell r="H69">
            <v>151</v>
          </cell>
          <cell r="I69">
            <v>26494.449000000001</v>
          </cell>
          <cell r="J69">
            <v>576</v>
          </cell>
          <cell r="K69">
            <v>61751.934999999998</v>
          </cell>
          <cell r="L69">
            <v>8</v>
          </cell>
          <cell r="M69">
            <v>2187.5160000000001</v>
          </cell>
          <cell r="N69">
            <v>0</v>
          </cell>
          <cell r="O69">
            <v>0</v>
          </cell>
        </row>
        <row r="70">
          <cell r="F70">
            <v>24986</v>
          </cell>
          <cell r="G70">
            <v>301107.50400000002</v>
          </cell>
          <cell r="H70">
            <v>1253</v>
          </cell>
          <cell r="I70">
            <v>127888.887</v>
          </cell>
          <cell r="J70">
            <v>31881</v>
          </cell>
          <cell r="K70">
            <v>366776.712</v>
          </cell>
          <cell r="L70">
            <v>0</v>
          </cell>
          <cell r="M70">
            <v>0</v>
          </cell>
          <cell r="N70">
            <v>0</v>
          </cell>
          <cell r="O70">
            <v>0</v>
          </cell>
        </row>
        <row r="71">
          <cell r="F71">
            <v>144</v>
          </cell>
          <cell r="G71">
            <v>94058.604000000007</v>
          </cell>
          <cell r="H71">
            <v>2</v>
          </cell>
          <cell r="I71">
            <v>16399.584999999999</v>
          </cell>
          <cell r="J71">
            <v>85</v>
          </cell>
          <cell r="K71">
            <v>52685.249000000003</v>
          </cell>
          <cell r="L71">
            <v>2</v>
          </cell>
          <cell r="M71">
            <v>3332.4349999999999</v>
          </cell>
          <cell r="N71">
            <v>0</v>
          </cell>
          <cell r="O71">
            <v>0</v>
          </cell>
        </row>
        <row r="72">
          <cell r="F72">
            <v>4693</v>
          </cell>
          <cell r="G72">
            <v>48307.057000000001</v>
          </cell>
          <cell r="H72">
            <v>294</v>
          </cell>
          <cell r="I72">
            <v>42429.307000000001</v>
          </cell>
          <cell r="J72">
            <v>2215</v>
          </cell>
          <cell r="K72">
            <v>104713.273</v>
          </cell>
          <cell r="L72">
            <v>305</v>
          </cell>
          <cell r="M72">
            <v>2727.8319999999999</v>
          </cell>
          <cell r="N72">
            <v>33</v>
          </cell>
          <cell r="O72">
            <v>1740.105</v>
          </cell>
        </row>
        <row r="73">
          <cell r="F73">
            <v>581</v>
          </cell>
          <cell r="G73">
            <v>120200.83199999999</v>
          </cell>
          <cell r="H73">
            <v>0</v>
          </cell>
          <cell r="I73">
            <v>681.452</v>
          </cell>
          <cell r="J73">
            <v>386</v>
          </cell>
          <cell r="K73">
            <v>81346.290999999997</v>
          </cell>
          <cell r="L73">
            <v>0</v>
          </cell>
          <cell r="M73">
            <v>0</v>
          </cell>
          <cell r="N73">
            <v>1</v>
          </cell>
          <cell r="O73">
            <v>200</v>
          </cell>
        </row>
        <row r="74">
          <cell r="F74">
            <v>441</v>
          </cell>
          <cell r="G74">
            <v>79593.418999999994</v>
          </cell>
          <cell r="H74">
            <v>394</v>
          </cell>
          <cell r="I74">
            <v>274479.859</v>
          </cell>
          <cell r="J74">
            <v>173</v>
          </cell>
          <cell r="K74">
            <v>70947.767000000007</v>
          </cell>
          <cell r="L74">
            <v>9</v>
          </cell>
          <cell r="M74">
            <v>221096.95999999999</v>
          </cell>
          <cell r="N74">
            <v>406</v>
          </cell>
          <cell r="O74">
            <v>62724.987999999998</v>
          </cell>
        </row>
        <row r="75">
          <cell r="F75">
            <v>455</v>
          </cell>
          <cell r="G75">
            <v>47823.673999999999</v>
          </cell>
          <cell r="H75">
            <v>241</v>
          </cell>
          <cell r="I75">
            <v>16231.326999999999</v>
          </cell>
          <cell r="J75">
            <v>398</v>
          </cell>
          <cell r="K75">
            <v>70738.487999999998</v>
          </cell>
          <cell r="L75">
            <v>2</v>
          </cell>
          <cell r="M75">
            <v>97.146000000000001</v>
          </cell>
          <cell r="N75">
            <v>2</v>
          </cell>
          <cell r="O75">
            <v>20.2</v>
          </cell>
        </row>
        <row r="76">
          <cell r="F76">
            <v>299</v>
          </cell>
          <cell r="G76">
            <v>38043.267</v>
          </cell>
          <cell r="H76">
            <v>685</v>
          </cell>
          <cell r="I76">
            <v>37436.201000000001</v>
          </cell>
          <cell r="J76">
            <v>271</v>
          </cell>
          <cell r="K76">
            <v>54715.019</v>
          </cell>
          <cell r="L76">
            <v>11</v>
          </cell>
          <cell r="M76">
            <v>11213.953</v>
          </cell>
          <cell r="N76">
            <v>0</v>
          </cell>
          <cell r="O76">
            <v>0</v>
          </cell>
        </row>
        <row r="77">
          <cell r="F77">
            <v>248</v>
          </cell>
          <cell r="G77">
            <v>56626.025000000001</v>
          </cell>
          <cell r="H77">
            <v>432</v>
          </cell>
          <cell r="I77">
            <v>6648.1959999999999</v>
          </cell>
          <cell r="J77">
            <v>626</v>
          </cell>
          <cell r="K77">
            <v>93374.774000000005</v>
          </cell>
          <cell r="L77">
            <v>1</v>
          </cell>
          <cell r="M77">
            <v>1778.54</v>
          </cell>
          <cell r="N77">
            <v>105</v>
          </cell>
          <cell r="O77">
            <v>6262.3370000000004</v>
          </cell>
        </row>
        <row r="78">
          <cell r="F78">
            <v>0</v>
          </cell>
          <cell r="G78">
            <v>0</v>
          </cell>
          <cell r="H78">
            <v>0</v>
          </cell>
          <cell r="I78">
            <v>0</v>
          </cell>
          <cell r="J78">
            <v>0</v>
          </cell>
          <cell r="K78">
            <v>0</v>
          </cell>
          <cell r="L78">
            <v>0</v>
          </cell>
          <cell r="M78">
            <v>0</v>
          </cell>
          <cell r="N78">
            <v>0</v>
          </cell>
          <cell r="O78">
            <v>0</v>
          </cell>
        </row>
        <row r="79">
          <cell r="F79">
            <v>93</v>
          </cell>
          <cell r="G79">
            <v>39045.462</v>
          </cell>
          <cell r="H79">
            <v>0</v>
          </cell>
          <cell r="I79">
            <v>0</v>
          </cell>
          <cell r="J79">
            <v>191</v>
          </cell>
          <cell r="K79">
            <v>34755.97</v>
          </cell>
          <cell r="L79">
            <v>4</v>
          </cell>
          <cell r="M79">
            <v>3520</v>
          </cell>
          <cell r="N79">
            <v>0</v>
          </cell>
          <cell r="O79">
            <v>0</v>
          </cell>
        </row>
        <row r="80">
          <cell r="F80">
            <v>189</v>
          </cell>
          <cell r="G80">
            <v>26653.633000000002</v>
          </cell>
          <cell r="H80">
            <v>53</v>
          </cell>
          <cell r="I80">
            <v>16797.867999999999</v>
          </cell>
          <cell r="J80">
            <v>166</v>
          </cell>
          <cell r="K80">
            <v>26674.252</v>
          </cell>
          <cell r="L80">
            <v>0</v>
          </cell>
          <cell r="M80">
            <v>0</v>
          </cell>
          <cell r="N80">
            <v>14</v>
          </cell>
          <cell r="O80">
            <v>13563.325999999999</v>
          </cell>
        </row>
        <row r="81">
          <cell r="F81">
            <v>5303</v>
          </cell>
          <cell r="G81">
            <v>44983.811000000002</v>
          </cell>
          <cell r="H81">
            <v>0</v>
          </cell>
          <cell r="I81">
            <v>58105.98</v>
          </cell>
          <cell r="J81">
            <v>9098</v>
          </cell>
          <cell r="K81">
            <v>83654.3</v>
          </cell>
          <cell r="L81">
            <v>189</v>
          </cell>
          <cell r="M81">
            <v>6164.24</v>
          </cell>
          <cell r="N81">
            <v>0</v>
          </cell>
          <cell r="O81">
            <v>0</v>
          </cell>
        </row>
        <row r="82">
          <cell r="F82">
            <v>139</v>
          </cell>
          <cell r="G82">
            <v>11818.183000000001</v>
          </cell>
          <cell r="H82">
            <v>445</v>
          </cell>
          <cell r="I82">
            <v>32657.804</v>
          </cell>
          <cell r="J82">
            <v>107</v>
          </cell>
          <cell r="K82">
            <v>22402.37</v>
          </cell>
          <cell r="L82">
            <v>6</v>
          </cell>
          <cell r="M82">
            <v>3016.6439999999998</v>
          </cell>
          <cell r="N82">
            <v>15</v>
          </cell>
          <cell r="O82">
            <v>1737.9280000000001</v>
          </cell>
        </row>
        <row r="83">
          <cell r="F83">
            <v>2189</v>
          </cell>
          <cell r="G83">
            <v>41790.841999999997</v>
          </cell>
          <cell r="H83">
            <v>50</v>
          </cell>
          <cell r="I83">
            <v>44411.389000000003</v>
          </cell>
          <cell r="J83">
            <v>1312</v>
          </cell>
          <cell r="K83">
            <v>49487.517999999996</v>
          </cell>
          <cell r="L83">
            <v>0</v>
          </cell>
          <cell r="M83">
            <v>0</v>
          </cell>
          <cell r="N83">
            <v>366</v>
          </cell>
          <cell r="O83">
            <v>724.10500000000002</v>
          </cell>
        </row>
      </sheetData>
      <sheetData sheetId="7"/>
      <sheetData sheetId="8"/>
      <sheetData sheetId="9"/>
      <sheetData sheetId="10"/>
      <sheetData sheetId="11"/>
      <sheetData sheetId="12">
        <row r="35">
          <cell r="F35">
            <v>526</v>
          </cell>
          <cell r="G35">
            <v>187234.41699999999</v>
          </cell>
          <cell r="H35">
            <v>0</v>
          </cell>
          <cell r="I35">
            <v>0</v>
          </cell>
          <cell r="J35">
            <v>438</v>
          </cell>
          <cell r="K35">
            <v>227678.421</v>
          </cell>
          <cell r="L35">
            <v>0</v>
          </cell>
          <cell r="M35">
            <v>0</v>
          </cell>
          <cell r="N35">
            <v>30</v>
          </cell>
          <cell r="O35">
            <v>3252.8960000000002</v>
          </cell>
        </row>
        <row r="36">
          <cell r="F36">
            <v>330</v>
          </cell>
          <cell r="G36">
            <v>70435.207999999999</v>
          </cell>
          <cell r="H36">
            <v>0</v>
          </cell>
          <cell r="I36">
            <v>1090.172</v>
          </cell>
          <cell r="J36">
            <v>337</v>
          </cell>
          <cell r="K36">
            <v>125165.72199999999</v>
          </cell>
          <cell r="L36">
            <v>0</v>
          </cell>
          <cell r="M36">
            <v>0</v>
          </cell>
          <cell r="N36">
            <v>2</v>
          </cell>
          <cell r="O36">
            <v>2209.7759999999998</v>
          </cell>
        </row>
        <row r="37">
          <cell r="F37">
            <v>10691</v>
          </cell>
          <cell r="G37">
            <v>1545542.93</v>
          </cell>
          <cell r="H37">
            <v>0</v>
          </cell>
          <cell r="I37">
            <v>0</v>
          </cell>
          <cell r="J37">
            <v>10669</v>
          </cell>
          <cell r="K37">
            <v>1541748.2509999999</v>
          </cell>
          <cell r="L37">
            <v>0</v>
          </cell>
          <cell r="M37">
            <v>0</v>
          </cell>
          <cell r="N37">
            <v>0</v>
          </cell>
          <cell r="O37">
            <v>0</v>
          </cell>
        </row>
        <row r="38">
          <cell r="F38">
            <v>484</v>
          </cell>
          <cell r="G38">
            <v>48805.663999999997</v>
          </cell>
          <cell r="H38">
            <v>0</v>
          </cell>
          <cell r="I38">
            <v>0</v>
          </cell>
          <cell r="J38">
            <v>495</v>
          </cell>
          <cell r="K38">
            <v>55974.512999999999</v>
          </cell>
          <cell r="L38">
            <v>0</v>
          </cell>
          <cell r="M38">
            <v>0</v>
          </cell>
          <cell r="N38">
            <v>0</v>
          </cell>
          <cell r="O38">
            <v>0</v>
          </cell>
        </row>
        <row r="39">
          <cell r="F39">
            <v>503</v>
          </cell>
          <cell r="G39">
            <v>155937.13500000001</v>
          </cell>
          <cell r="H39">
            <v>545</v>
          </cell>
          <cell r="I39">
            <v>64445.311999999998</v>
          </cell>
          <cell r="J39">
            <v>654</v>
          </cell>
          <cell r="K39">
            <v>289561.23</v>
          </cell>
          <cell r="L39">
            <v>5</v>
          </cell>
          <cell r="M39">
            <v>853.24900000000002</v>
          </cell>
          <cell r="N39">
            <v>0</v>
          </cell>
          <cell r="O39">
            <v>0</v>
          </cell>
        </row>
        <row r="41">
          <cell r="F41">
            <v>41</v>
          </cell>
          <cell r="G41">
            <v>16406.735000000001</v>
          </cell>
          <cell r="H41">
            <v>0</v>
          </cell>
          <cell r="I41">
            <v>0</v>
          </cell>
          <cell r="J41">
            <v>30</v>
          </cell>
          <cell r="K41">
            <v>31487.822</v>
          </cell>
          <cell r="L41">
            <v>0</v>
          </cell>
          <cell r="M41">
            <v>0</v>
          </cell>
          <cell r="N41">
            <v>3</v>
          </cell>
          <cell r="O41">
            <v>4967.2460000000001</v>
          </cell>
        </row>
        <row r="42">
          <cell r="F42">
            <v>275</v>
          </cell>
          <cell r="G42">
            <v>226095.82</v>
          </cell>
          <cell r="H42">
            <v>0</v>
          </cell>
          <cell r="I42">
            <v>0</v>
          </cell>
          <cell r="J42">
            <v>276</v>
          </cell>
          <cell r="K42">
            <v>225805.82</v>
          </cell>
          <cell r="L42">
            <v>0</v>
          </cell>
          <cell r="M42">
            <v>0</v>
          </cell>
          <cell r="N42">
            <v>0</v>
          </cell>
          <cell r="O42">
            <v>0</v>
          </cell>
        </row>
        <row r="43">
          <cell r="F43">
            <v>20</v>
          </cell>
          <cell r="G43">
            <v>24915.67</v>
          </cell>
          <cell r="H43">
            <v>0</v>
          </cell>
          <cell r="I43">
            <v>0</v>
          </cell>
          <cell r="J43">
            <v>42</v>
          </cell>
          <cell r="K43">
            <v>110010.99099999999</v>
          </cell>
          <cell r="L43">
            <v>0</v>
          </cell>
          <cell r="M43">
            <v>0</v>
          </cell>
          <cell r="N43">
            <v>0</v>
          </cell>
          <cell r="O43">
            <v>0</v>
          </cell>
        </row>
        <row r="44">
          <cell r="F44">
            <v>7105</v>
          </cell>
          <cell r="G44">
            <v>870212.88699999999</v>
          </cell>
          <cell r="H44">
            <v>0</v>
          </cell>
          <cell r="I44">
            <v>0</v>
          </cell>
          <cell r="J44">
            <v>7225</v>
          </cell>
          <cell r="K44">
            <v>1005362.3860000001</v>
          </cell>
          <cell r="L44">
            <v>4</v>
          </cell>
          <cell r="M44">
            <v>553.03899999999999</v>
          </cell>
          <cell r="N44">
            <v>14</v>
          </cell>
          <cell r="O44">
            <v>53835.222999999998</v>
          </cell>
        </row>
        <row r="45">
          <cell r="F45">
            <v>4134</v>
          </cell>
          <cell r="G45">
            <v>1154947.4450000001</v>
          </cell>
          <cell r="H45">
            <v>207</v>
          </cell>
          <cell r="I45">
            <v>4485.7070000000003</v>
          </cell>
          <cell r="J45">
            <v>4176</v>
          </cell>
          <cell r="K45">
            <v>1107106.9620000001</v>
          </cell>
          <cell r="L45">
            <v>0</v>
          </cell>
          <cell r="M45">
            <v>0</v>
          </cell>
          <cell r="N45">
            <v>7</v>
          </cell>
          <cell r="O45">
            <v>876.15700000000004</v>
          </cell>
        </row>
        <row r="46">
          <cell r="F46">
            <v>924</v>
          </cell>
          <cell r="G46">
            <v>172278.32399999999</v>
          </cell>
          <cell r="H46">
            <v>0</v>
          </cell>
          <cell r="I46">
            <v>0</v>
          </cell>
          <cell r="J46">
            <v>889</v>
          </cell>
          <cell r="K46">
            <v>149662.04300000001</v>
          </cell>
          <cell r="L46">
            <v>0</v>
          </cell>
          <cell r="M46">
            <v>0</v>
          </cell>
          <cell r="N46">
            <v>0</v>
          </cell>
          <cell r="O46">
            <v>130.61600000000001</v>
          </cell>
        </row>
        <row r="47">
          <cell r="F47">
            <v>4</v>
          </cell>
          <cell r="G47">
            <v>1654.2380000000001</v>
          </cell>
          <cell r="H47">
            <v>0</v>
          </cell>
          <cell r="I47">
            <v>0</v>
          </cell>
          <cell r="J47">
            <v>29</v>
          </cell>
          <cell r="K47">
            <v>40176.061000000002</v>
          </cell>
          <cell r="L47">
            <v>0</v>
          </cell>
          <cell r="M47">
            <v>0</v>
          </cell>
          <cell r="N47">
            <v>0</v>
          </cell>
          <cell r="O47">
            <v>0</v>
          </cell>
        </row>
        <row r="48">
          <cell r="F48">
            <v>348</v>
          </cell>
          <cell r="G48">
            <v>115572.899</v>
          </cell>
          <cell r="H48">
            <v>0</v>
          </cell>
          <cell r="I48">
            <v>0</v>
          </cell>
          <cell r="J48">
            <v>398</v>
          </cell>
          <cell r="K48">
            <v>143315.54500000001</v>
          </cell>
          <cell r="L48">
            <v>3</v>
          </cell>
          <cell r="M48">
            <v>311.5</v>
          </cell>
          <cell r="N48">
            <v>0</v>
          </cell>
          <cell r="O48">
            <v>0</v>
          </cell>
        </row>
        <row r="49">
          <cell r="F49">
            <v>511</v>
          </cell>
          <cell r="G49">
            <v>183289.09599999999</v>
          </cell>
          <cell r="H49">
            <v>0</v>
          </cell>
          <cell r="I49">
            <v>0</v>
          </cell>
          <cell r="J49">
            <v>406</v>
          </cell>
          <cell r="K49">
            <v>136930.56099999999</v>
          </cell>
          <cell r="L49">
            <v>0</v>
          </cell>
          <cell r="M49">
            <v>0</v>
          </cell>
          <cell r="N49">
            <v>0</v>
          </cell>
          <cell r="O49">
            <v>0</v>
          </cell>
        </row>
        <row r="50">
          <cell r="F50">
            <v>2795</v>
          </cell>
          <cell r="G50">
            <v>244102.641</v>
          </cell>
          <cell r="H50">
            <v>0</v>
          </cell>
          <cell r="I50">
            <v>0</v>
          </cell>
          <cell r="J50">
            <v>2837</v>
          </cell>
          <cell r="K50">
            <v>195915.04699999999</v>
          </cell>
          <cell r="L50">
            <v>0</v>
          </cell>
          <cell r="M50">
            <v>0</v>
          </cell>
          <cell r="N50">
            <v>0</v>
          </cell>
          <cell r="O50">
            <v>0</v>
          </cell>
        </row>
        <row r="51">
          <cell r="F51">
            <v>30</v>
          </cell>
          <cell r="G51">
            <v>14300.352000000001</v>
          </cell>
          <cell r="H51">
            <v>0</v>
          </cell>
          <cell r="I51">
            <v>0</v>
          </cell>
          <cell r="J51">
            <v>57</v>
          </cell>
          <cell r="K51">
            <v>81696.264999999999</v>
          </cell>
          <cell r="L51">
            <v>0</v>
          </cell>
          <cell r="M51">
            <v>0</v>
          </cell>
          <cell r="N51">
            <v>526</v>
          </cell>
          <cell r="O51">
            <v>145585.326</v>
          </cell>
        </row>
        <row r="52">
          <cell r="F52">
            <v>700</v>
          </cell>
          <cell r="G52">
            <v>204145.03099999999</v>
          </cell>
          <cell r="H52">
            <v>0</v>
          </cell>
          <cell r="I52">
            <v>0</v>
          </cell>
          <cell r="J52">
            <v>710</v>
          </cell>
          <cell r="K52">
            <v>236976.95699999999</v>
          </cell>
          <cell r="L52">
            <v>0</v>
          </cell>
          <cell r="M52">
            <v>0</v>
          </cell>
          <cell r="N52">
            <v>13</v>
          </cell>
          <cell r="O52">
            <v>4873.4160000000002</v>
          </cell>
        </row>
        <row r="53">
          <cell r="F53">
            <v>794</v>
          </cell>
          <cell r="G53">
            <v>228232.82</v>
          </cell>
          <cell r="H53">
            <v>0</v>
          </cell>
          <cell r="I53">
            <v>0</v>
          </cell>
          <cell r="J53">
            <v>773</v>
          </cell>
          <cell r="K53">
            <v>222588.84299999999</v>
          </cell>
          <cell r="L53">
            <v>0</v>
          </cell>
          <cell r="M53">
            <v>0</v>
          </cell>
          <cell r="N53">
            <v>0</v>
          </cell>
          <cell r="O53">
            <v>0</v>
          </cell>
        </row>
        <row r="54">
          <cell r="F54">
            <v>1896</v>
          </cell>
          <cell r="G54">
            <v>151818.217</v>
          </cell>
          <cell r="H54">
            <v>0</v>
          </cell>
          <cell r="I54">
            <v>0</v>
          </cell>
          <cell r="J54">
            <v>1384</v>
          </cell>
          <cell r="K54">
            <v>279437.11300000001</v>
          </cell>
          <cell r="L54">
            <v>0</v>
          </cell>
          <cell r="M54">
            <v>0</v>
          </cell>
          <cell r="N54">
            <v>0</v>
          </cell>
          <cell r="O54">
            <v>0</v>
          </cell>
        </row>
        <row r="55">
          <cell r="F55">
            <v>873</v>
          </cell>
          <cell r="G55">
            <v>45709.040999999997</v>
          </cell>
          <cell r="H55">
            <v>0</v>
          </cell>
          <cell r="I55">
            <v>0</v>
          </cell>
          <cell r="J55">
            <v>865</v>
          </cell>
          <cell r="K55">
            <v>46583.963000000003</v>
          </cell>
          <cell r="L55">
            <v>0</v>
          </cell>
          <cell r="M55">
            <v>0</v>
          </cell>
          <cell r="N55">
            <v>0</v>
          </cell>
          <cell r="O55">
            <v>0</v>
          </cell>
        </row>
        <row r="56">
          <cell r="F56">
            <v>1507</v>
          </cell>
          <cell r="G56">
            <v>295248.25300000003</v>
          </cell>
          <cell r="H56">
            <v>0</v>
          </cell>
          <cell r="I56">
            <v>0</v>
          </cell>
          <cell r="J56">
            <v>1319</v>
          </cell>
          <cell r="K56">
            <v>219562.29800000001</v>
          </cell>
          <cell r="L56">
            <v>3</v>
          </cell>
          <cell r="M56">
            <v>500.10399999999998</v>
          </cell>
          <cell r="N56">
            <v>22</v>
          </cell>
          <cell r="O56">
            <v>5538.1120000000001</v>
          </cell>
        </row>
        <row r="57">
          <cell r="F57">
            <v>0</v>
          </cell>
          <cell r="G57">
            <v>0</v>
          </cell>
          <cell r="H57">
            <v>0</v>
          </cell>
          <cell r="I57">
            <v>0</v>
          </cell>
          <cell r="J57">
            <v>0</v>
          </cell>
          <cell r="K57">
            <v>0</v>
          </cell>
          <cell r="L57">
            <v>0</v>
          </cell>
          <cell r="M57">
            <v>0</v>
          </cell>
          <cell r="N57">
            <v>0</v>
          </cell>
          <cell r="O57">
            <v>0</v>
          </cell>
        </row>
        <row r="58">
          <cell r="F58">
            <v>436</v>
          </cell>
          <cell r="G58">
            <v>96426.668000000005</v>
          </cell>
          <cell r="H58">
            <v>2</v>
          </cell>
          <cell r="I58">
            <v>-1726.546</v>
          </cell>
          <cell r="J58">
            <v>406</v>
          </cell>
          <cell r="K58">
            <v>52022.053999999996</v>
          </cell>
          <cell r="L58">
            <v>33</v>
          </cell>
          <cell r="M58">
            <v>50395.707999999999</v>
          </cell>
          <cell r="N58">
            <v>0</v>
          </cell>
          <cell r="O58">
            <v>0</v>
          </cell>
        </row>
        <row r="59">
          <cell r="F59">
            <v>12</v>
          </cell>
          <cell r="G59">
            <v>859.95299999999997</v>
          </cell>
          <cell r="H59">
            <v>0</v>
          </cell>
          <cell r="I59">
            <v>0</v>
          </cell>
          <cell r="J59">
            <v>12</v>
          </cell>
          <cell r="K59">
            <v>859.95299999999997</v>
          </cell>
          <cell r="L59">
            <v>0</v>
          </cell>
          <cell r="M59">
            <v>0</v>
          </cell>
          <cell r="N59">
            <v>0</v>
          </cell>
          <cell r="O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13</v>
          </cell>
          <cell r="G48">
            <v>3739.8780000000002</v>
          </cell>
          <cell r="H48">
            <v>0</v>
          </cell>
          <cell r="I48">
            <v>0</v>
          </cell>
          <cell r="J48">
            <v>7</v>
          </cell>
          <cell r="K48">
            <v>1488.405</v>
          </cell>
          <cell r="L48">
            <v>0</v>
          </cell>
          <cell r="M48">
            <v>0</v>
          </cell>
          <cell r="N48">
            <v>0</v>
          </cell>
          <cell r="O48">
            <v>0</v>
          </cell>
          <cell r="P48">
            <v>61</v>
          </cell>
          <cell r="Q48">
            <v>12466.35</v>
          </cell>
        </row>
        <row r="50">
          <cell r="F50">
            <v>17</v>
          </cell>
          <cell r="G50">
            <v>65319.713000000003</v>
          </cell>
          <cell r="H50">
            <v>8</v>
          </cell>
          <cell r="I50">
            <v>5276.576</v>
          </cell>
          <cell r="J50">
            <v>9</v>
          </cell>
          <cell r="K50">
            <v>1993.27</v>
          </cell>
          <cell r="L50">
            <v>0</v>
          </cell>
          <cell r="M50">
            <v>0</v>
          </cell>
          <cell r="N50">
            <v>8</v>
          </cell>
          <cell r="O50">
            <v>0</v>
          </cell>
          <cell r="P50">
            <v>315</v>
          </cell>
          <cell r="Q50">
            <v>522877.93099999998</v>
          </cell>
        </row>
        <row r="51">
          <cell r="F51">
            <v>141</v>
          </cell>
          <cell r="G51">
            <v>16461.955999999998</v>
          </cell>
          <cell r="H51">
            <v>497</v>
          </cell>
          <cell r="I51">
            <v>119191.242</v>
          </cell>
          <cell r="J51">
            <v>369</v>
          </cell>
          <cell r="K51">
            <v>96711.48</v>
          </cell>
          <cell r="L51">
            <v>0</v>
          </cell>
          <cell r="M51">
            <v>0</v>
          </cell>
          <cell r="N51">
            <v>0</v>
          </cell>
          <cell r="O51">
            <v>0</v>
          </cell>
          <cell r="P51">
            <v>9484</v>
          </cell>
          <cell r="Q51">
            <v>860365.65599999996</v>
          </cell>
        </row>
        <row r="52">
          <cell r="F52">
            <v>52</v>
          </cell>
          <cell r="G52">
            <v>20253.058000000001</v>
          </cell>
          <cell r="H52">
            <v>0</v>
          </cell>
          <cell r="I52">
            <v>90908.085999999996</v>
          </cell>
          <cell r="J52">
            <v>50</v>
          </cell>
          <cell r="K52">
            <v>14530.321</v>
          </cell>
          <cell r="L52">
            <v>0</v>
          </cell>
          <cell r="M52">
            <v>0</v>
          </cell>
          <cell r="N52">
            <v>0</v>
          </cell>
          <cell r="O52">
            <v>26752.776999999998</v>
          </cell>
          <cell r="P52">
            <v>1796</v>
          </cell>
          <cell r="Q52">
            <v>1485207.4080000001</v>
          </cell>
        </row>
        <row r="53">
          <cell r="F53">
            <v>217</v>
          </cell>
          <cell r="G53">
            <v>20740.64</v>
          </cell>
          <cell r="H53">
            <v>621</v>
          </cell>
          <cell r="I53">
            <v>50780.983999999997</v>
          </cell>
          <cell r="J53">
            <v>17</v>
          </cell>
          <cell r="K53">
            <v>45409.212</v>
          </cell>
          <cell r="L53">
            <v>0</v>
          </cell>
          <cell r="M53">
            <v>0</v>
          </cell>
          <cell r="N53">
            <v>57</v>
          </cell>
          <cell r="O53">
            <v>2813.3539999999998</v>
          </cell>
          <cell r="P53">
            <v>4251</v>
          </cell>
          <cell r="Q53">
            <v>557009.79500000004</v>
          </cell>
        </row>
        <row r="54">
          <cell r="F54">
            <v>316</v>
          </cell>
          <cell r="G54">
            <v>20413.291000000001</v>
          </cell>
          <cell r="H54">
            <v>105</v>
          </cell>
          <cell r="I54">
            <v>41007.493999999999</v>
          </cell>
          <cell r="J54">
            <v>401</v>
          </cell>
          <cell r="K54">
            <v>75163.178</v>
          </cell>
          <cell r="L54">
            <v>0</v>
          </cell>
          <cell r="M54">
            <v>0</v>
          </cell>
          <cell r="N54">
            <v>0</v>
          </cell>
          <cell r="O54">
            <v>0</v>
          </cell>
          <cell r="P54">
            <v>1975</v>
          </cell>
          <cell r="Q54">
            <v>863244.28300000005</v>
          </cell>
        </row>
        <row r="55">
          <cell r="F55">
            <v>105</v>
          </cell>
          <cell r="G55">
            <v>16322.614</v>
          </cell>
          <cell r="H55">
            <v>0</v>
          </cell>
          <cell r="I55">
            <v>1584.0129999999999</v>
          </cell>
          <cell r="J55">
            <v>68</v>
          </cell>
          <cell r="K55">
            <v>4260.3810000000003</v>
          </cell>
          <cell r="L55">
            <v>0</v>
          </cell>
          <cell r="M55">
            <v>0</v>
          </cell>
          <cell r="N55">
            <v>0</v>
          </cell>
          <cell r="O55">
            <v>0</v>
          </cell>
          <cell r="P55">
            <v>1550</v>
          </cell>
          <cell r="Q55">
            <v>399294.46500000003</v>
          </cell>
        </row>
        <row r="56">
          <cell r="F56">
            <v>746</v>
          </cell>
          <cell r="G56">
            <v>106974.98</v>
          </cell>
          <cell r="H56">
            <v>0</v>
          </cell>
          <cell r="I56">
            <v>72223.604999999996</v>
          </cell>
          <cell r="J56">
            <v>779</v>
          </cell>
          <cell r="K56">
            <v>263201.37199999997</v>
          </cell>
          <cell r="L56">
            <v>0</v>
          </cell>
          <cell r="M56">
            <v>0</v>
          </cell>
          <cell r="N56">
            <v>0</v>
          </cell>
          <cell r="O56">
            <v>0</v>
          </cell>
          <cell r="P56">
            <v>22788</v>
          </cell>
          <cell r="Q56">
            <v>2170516.69</v>
          </cell>
        </row>
        <row r="57">
          <cell r="F57">
            <v>116</v>
          </cell>
          <cell r="G57">
            <v>19081.678</v>
          </cell>
          <cell r="H57">
            <v>97</v>
          </cell>
          <cell r="I57">
            <v>801.274</v>
          </cell>
          <cell r="J57">
            <v>98</v>
          </cell>
          <cell r="K57">
            <v>24236.928</v>
          </cell>
          <cell r="L57">
            <v>0</v>
          </cell>
          <cell r="M57">
            <v>0</v>
          </cell>
          <cell r="N57">
            <v>2</v>
          </cell>
          <cell r="O57">
            <v>605.00099999999998</v>
          </cell>
          <cell r="P57">
            <v>2066</v>
          </cell>
          <cell r="Q57">
            <v>497692.53899999999</v>
          </cell>
        </row>
        <row r="58">
          <cell r="F58">
            <v>249</v>
          </cell>
          <cell r="G58">
            <v>64759.459000000003</v>
          </cell>
          <cell r="H58">
            <v>0</v>
          </cell>
          <cell r="I58">
            <v>0</v>
          </cell>
          <cell r="J58">
            <v>63</v>
          </cell>
          <cell r="K58">
            <v>20904.115000000002</v>
          </cell>
          <cell r="L58">
            <v>0</v>
          </cell>
          <cell r="M58">
            <v>0</v>
          </cell>
          <cell r="N58">
            <v>174</v>
          </cell>
          <cell r="O58">
            <v>24719.986000000001</v>
          </cell>
          <cell r="P58">
            <v>1507</v>
          </cell>
          <cell r="Q58">
            <v>461506.30599999998</v>
          </cell>
        </row>
        <row r="59">
          <cell r="F59">
            <v>451</v>
          </cell>
          <cell r="G59">
            <v>116081.62</v>
          </cell>
          <cell r="H59">
            <v>56</v>
          </cell>
          <cell r="I59">
            <v>133379.28</v>
          </cell>
          <cell r="J59">
            <v>434</v>
          </cell>
          <cell r="K59">
            <v>190102.13</v>
          </cell>
          <cell r="L59">
            <v>4</v>
          </cell>
          <cell r="M59">
            <v>1994.5</v>
          </cell>
          <cell r="N59">
            <v>0</v>
          </cell>
          <cell r="O59">
            <v>0</v>
          </cell>
          <cell r="P59">
            <v>8802</v>
          </cell>
          <cell r="Q59">
            <v>2753716.04</v>
          </cell>
        </row>
        <row r="60">
          <cell r="F60">
            <v>348</v>
          </cell>
          <cell r="G60">
            <v>35016.722999999998</v>
          </cell>
          <cell r="H60">
            <v>508</v>
          </cell>
          <cell r="I60">
            <v>60619.817000000003</v>
          </cell>
          <cell r="J60">
            <v>294</v>
          </cell>
          <cell r="K60">
            <v>104872.895</v>
          </cell>
          <cell r="L60">
            <v>0</v>
          </cell>
          <cell r="M60">
            <v>0</v>
          </cell>
          <cell r="N60">
            <v>3</v>
          </cell>
          <cell r="O60">
            <v>119</v>
          </cell>
          <cell r="P60">
            <v>9402</v>
          </cell>
          <cell r="Q60">
            <v>1291648.8259999999</v>
          </cell>
        </row>
        <row r="61">
          <cell r="F61">
            <v>0</v>
          </cell>
          <cell r="G61">
            <v>0</v>
          </cell>
          <cell r="H61">
            <v>0</v>
          </cell>
          <cell r="I61">
            <v>0</v>
          </cell>
          <cell r="J61">
            <v>0</v>
          </cell>
          <cell r="K61">
            <v>0</v>
          </cell>
          <cell r="L61">
            <v>0</v>
          </cell>
          <cell r="M61">
            <v>0</v>
          </cell>
          <cell r="N61">
            <v>0</v>
          </cell>
          <cell r="O61">
            <v>0</v>
          </cell>
          <cell r="P61">
            <v>0</v>
          </cell>
          <cell r="Q61">
            <v>0</v>
          </cell>
        </row>
        <row r="62">
          <cell r="F62">
            <v>134</v>
          </cell>
          <cell r="G62">
            <v>34058.000999999997</v>
          </cell>
          <cell r="H62">
            <v>238</v>
          </cell>
          <cell r="I62">
            <v>39253.851999999999</v>
          </cell>
          <cell r="J62">
            <v>150</v>
          </cell>
          <cell r="K62">
            <v>32445.897000000001</v>
          </cell>
          <cell r="L62">
            <v>1</v>
          </cell>
          <cell r="M62">
            <v>70</v>
          </cell>
          <cell r="N62">
            <v>9</v>
          </cell>
          <cell r="O62">
            <v>495.00099999999998</v>
          </cell>
          <cell r="P62">
            <v>5657</v>
          </cell>
          <cell r="Q62">
            <v>1406710.6969999999</v>
          </cell>
        </row>
        <row r="63">
          <cell r="F63">
            <v>51</v>
          </cell>
          <cell r="G63">
            <v>8173.558</v>
          </cell>
          <cell r="H63">
            <v>61</v>
          </cell>
          <cell r="I63">
            <v>9439.5010000000002</v>
          </cell>
          <cell r="J63">
            <v>37</v>
          </cell>
          <cell r="K63">
            <v>14758.196</v>
          </cell>
          <cell r="L63">
            <v>0</v>
          </cell>
          <cell r="M63">
            <v>0</v>
          </cell>
          <cell r="N63">
            <v>2</v>
          </cell>
          <cell r="O63">
            <v>-110</v>
          </cell>
          <cell r="P63">
            <v>1866</v>
          </cell>
          <cell r="Q63">
            <v>104593.61900000001</v>
          </cell>
        </row>
        <row r="64">
          <cell r="F64">
            <v>37</v>
          </cell>
          <cell r="G64">
            <v>8263.8680000000004</v>
          </cell>
          <cell r="H64">
            <v>130</v>
          </cell>
          <cell r="I64">
            <v>34708.171999999999</v>
          </cell>
          <cell r="J64">
            <v>52</v>
          </cell>
          <cell r="K64">
            <v>9376.2919999999995</v>
          </cell>
          <cell r="L64">
            <v>0</v>
          </cell>
          <cell r="M64">
            <v>0</v>
          </cell>
          <cell r="N64">
            <v>1</v>
          </cell>
          <cell r="O64">
            <v>356.678</v>
          </cell>
          <cell r="P64">
            <v>1658</v>
          </cell>
          <cell r="Q64">
            <v>465517.83500000002</v>
          </cell>
        </row>
        <row r="65">
          <cell r="F65">
            <v>39</v>
          </cell>
          <cell r="G65">
            <v>3194</v>
          </cell>
          <cell r="H65">
            <v>161</v>
          </cell>
          <cell r="I65">
            <v>22273.151000000002</v>
          </cell>
          <cell r="J65">
            <v>74</v>
          </cell>
          <cell r="K65">
            <v>15624.307000000001</v>
          </cell>
          <cell r="L65">
            <v>0</v>
          </cell>
          <cell r="M65">
            <v>0</v>
          </cell>
          <cell r="N65">
            <v>0</v>
          </cell>
          <cell r="O65">
            <v>0</v>
          </cell>
          <cell r="P65">
            <v>20184</v>
          </cell>
          <cell r="Q65">
            <v>3767730.554</v>
          </cell>
        </row>
        <row r="66">
          <cell r="F66">
            <v>85</v>
          </cell>
          <cell r="G66">
            <v>6836.0739999999996</v>
          </cell>
          <cell r="H66">
            <v>64</v>
          </cell>
          <cell r="I66">
            <v>57000</v>
          </cell>
          <cell r="J66">
            <v>153</v>
          </cell>
          <cell r="K66">
            <v>47123.108</v>
          </cell>
          <cell r="L66">
            <v>0</v>
          </cell>
          <cell r="M66">
            <v>0</v>
          </cell>
          <cell r="N66">
            <v>84</v>
          </cell>
          <cell r="O66">
            <v>10258.645</v>
          </cell>
          <cell r="P66">
            <v>4797</v>
          </cell>
          <cell r="Q66">
            <v>2084491.8810000001</v>
          </cell>
        </row>
        <row r="67">
          <cell r="F67">
            <v>0</v>
          </cell>
          <cell r="G67">
            <v>0</v>
          </cell>
          <cell r="H67">
            <v>0</v>
          </cell>
          <cell r="I67">
            <v>0</v>
          </cell>
          <cell r="J67">
            <v>0</v>
          </cell>
          <cell r="K67">
            <v>0</v>
          </cell>
          <cell r="L67">
            <v>0</v>
          </cell>
          <cell r="M67">
            <v>0</v>
          </cell>
          <cell r="N67">
            <v>0</v>
          </cell>
          <cell r="O67">
            <v>0</v>
          </cell>
          <cell r="P67">
            <v>0</v>
          </cell>
          <cell r="Q67">
            <v>0</v>
          </cell>
        </row>
        <row r="68">
          <cell r="F68">
            <v>308</v>
          </cell>
          <cell r="G68">
            <v>14626.739</v>
          </cell>
          <cell r="H68">
            <v>164</v>
          </cell>
          <cell r="I68">
            <v>-47033.686000000002</v>
          </cell>
          <cell r="J68">
            <v>233</v>
          </cell>
          <cell r="K68">
            <v>29708.032999999999</v>
          </cell>
          <cell r="L68">
            <v>0</v>
          </cell>
          <cell r="M68">
            <v>0</v>
          </cell>
          <cell r="N68">
            <v>4</v>
          </cell>
          <cell r="O68">
            <v>1696</v>
          </cell>
          <cell r="P68">
            <v>6234</v>
          </cell>
          <cell r="Q68">
            <v>1043397.735</v>
          </cell>
        </row>
        <row r="69">
          <cell r="F69">
            <v>174</v>
          </cell>
          <cell r="G69">
            <v>40157.548999999999</v>
          </cell>
          <cell r="H69">
            <v>79</v>
          </cell>
          <cell r="I69">
            <v>29312.21</v>
          </cell>
          <cell r="J69">
            <v>186</v>
          </cell>
          <cell r="K69">
            <v>61416.339</v>
          </cell>
          <cell r="L69">
            <v>0</v>
          </cell>
          <cell r="M69">
            <v>0</v>
          </cell>
          <cell r="N69">
            <v>0</v>
          </cell>
          <cell r="O69">
            <v>0</v>
          </cell>
          <cell r="P69">
            <v>2430</v>
          </cell>
          <cell r="Q69">
            <v>406065.83600000001</v>
          </cell>
        </row>
        <row r="70">
          <cell r="F70">
            <v>192</v>
          </cell>
          <cell r="G70">
            <v>29437.028999999999</v>
          </cell>
          <cell r="H70">
            <v>688</v>
          </cell>
          <cell r="I70">
            <v>57756.11</v>
          </cell>
          <cell r="J70">
            <v>167</v>
          </cell>
          <cell r="K70">
            <v>75135.87</v>
          </cell>
          <cell r="L70">
            <v>0</v>
          </cell>
          <cell r="M70">
            <v>0</v>
          </cell>
          <cell r="N70">
            <v>0</v>
          </cell>
          <cell r="O70">
            <v>0</v>
          </cell>
          <cell r="P70">
            <v>1030</v>
          </cell>
          <cell r="Q70">
            <v>339315.66399999999</v>
          </cell>
        </row>
        <row r="71">
          <cell r="F71">
            <v>469</v>
          </cell>
          <cell r="G71">
            <v>456281.90399999998</v>
          </cell>
          <cell r="H71">
            <v>0</v>
          </cell>
          <cell r="I71">
            <v>-308039.33</v>
          </cell>
          <cell r="J71">
            <v>282</v>
          </cell>
          <cell r="K71">
            <v>106613.421</v>
          </cell>
          <cell r="L71">
            <v>0</v>
          </cell>
          <cell r="M71">
            <v>0</v>
          </cell>
          <cell r="N71">
            <v>0</v>
          </cell>
          <cell r="O71">
            <v>0</v>
          </cell>
          <cell r="P71">
            <v>3518</v>
          </cell>
          <cell r="Q71">
            <v>2003866.7309999999</v>
          </cell>
        </row>
        <row r="72">
          <cell r="F72">
            <v>65</v>
          </cell>
          <cell r="G72">
            <v>7037.9650000000001</v>
          </cell>
          <cell r="H72">
            <v>11</v>
          </cell>
          <cell r="I72">
            <v>30592.35</v>
          </cell>
          <cell r="J72">
            <v>24</v>
          </cell>
          <cell r="K72">
            <v>19098.990000000002</v>
          </cell>
          <cell r="L72">
            <v>1</v>
          </cell>
          <cell r="M72">
            <v>32.549999999999997</v>
          </cell>
          <cell r="N72">
            <v>6</v>
          </cell>
          <cell r="O72">
            <v>2158.3020000000001</v>
          </cell>
          <cell r="P72">
            <v>1039</v>
          </cell>
          <cell r="Q72">
            <v>219014.58799999999</v>
          </cell>
        </row>
        <row r="73">
          <cell r="F73">
            <v>264</v>
          </cell>
          <cell r="G73">
            <v>86003.214000000007</v>
          </cell>
          <cell r="H73">
            <v>0</v>
          </cell>
          <cell r="I73">
            <v>82639.346999999994</v>
          </cell>
          <cell r="J73">
            <v>164</v>
          </cell>
          <cell r="K73">
            <v>83780.493000000002</v>
          </cell>
          <cell r="L73">
            <v>0</v>
          </cell>
          <cell r="M73">
            <v>0</v>
          </cell>
          <cell r="N73">
            <v>0</v>
          </cell>
          <cell r="O73">
            <v>0</v>
          </cell>
          <cell r="P73">
            <v>2215</v>
          </cell>
          <cell r="Q73">
            <v>542628.348</v>
          </cell>
        </row>
        <row r="74">
          <cell r="F74">
            <v>109</v>
          </cell>
          <cell r="G74">
            <v>33883.567999999999</v>
          </cell>
          <cell r="H74">
            <v>225</v>
          </cell>
          <cell r="I74">
            <v>43280.758000000002</v>
          </cell>
          <cell r="J74">
            <v>20</v>
          </cell>
          <cell r="K74">
            <v>38918.925999999999</v>
          </cell>
          <cell r="L74">
            <v>3</v>
          </cell>
          <cell r="M74">
            <v>50.006</v>
          </cell>
          <cell r="N74">
            <v>134</v>
          </cell>
          <cell r="O74">
            <v>42593.997000000003</v>
          </cell>
          <cell r="P74">
            <v>3605</v>
          </cell>
          <cell r="Q74">
            <v>1390579.16</v>
          </cell>
        </row>
        <row r="75">
          <cell r="F75">
            <v>24</v>
          </cell>
          <cell r="G75">
            <v>8678.1</v>
          </cell>
          <cell r="H75">
            <v>89</v>
          </cell>
          <cell r="I75">
            <v>26623.489000000001</v>
          </cell>
          <cell r="J75">
            <v>15</v>
          </cell>
          <cell r="K75">
            <v>31625.153999999999</v>
          </cell>
          <cell r="L75">
            <v>0</v>
          </cell>
          <cell r="M75">
            <v>0</v>
          </cell>
          <cell r="N75">
            <v>1</v>
          </cell>
          <cell r="O75">
            <v>212.88499999999999</v>
          </cell>
          <cell r="P75">
            <v>1947</v>
          </cell>
          <cell r="Q75">
            <v>588912.18599999999</v>
          </cell>
        </row>
        <row r="76">
          <cell r="F76">
            <v>30</v>
          </cell>
          <cell r="G76">
            <v>12046.776</v>
          </cell>
          <cell r="H76">
            <v>44</v>
          </cell>
          <cell r="I76">
            <v>13383.725</v>
          </cell>
          <cell r="J76">
            <v>23</v>
          </cell>
          <cell r="K76">
            <v>25136.195</v>
          </cell>
          <cell r="L76">
            <v>0</v>
          </cell>
          <cell r="M76">
            <v>0</v>
          </cell>
          <cell r="N76">
            <v>0</v>
          </cell>
          <cell r="O76">
            <v>0</v>
          </cell>
          <cell r="P76">
            <v>724</v>
          </cell>
          <cell r="Q76">
            <v>326085.88799999998</v>
          </cell>
        </row>
        <row r="77">
          <cell r="F77">
            <v>76</v>
          </cell>
          <cell r="G77">
            <v>24263.866000000002</v>
          </cell>
          <cell r="H77">
            <v>71</v>
          </cell>
          <cell r="I77">
            <v>10185.161</v>
          </cell>
          <cell r="J77">
            <v>102</v>
          </cell>
          <cell r="K77">
            <v>45844.593999999997</v>
          </cell>
          <cell r="L77">
            <v>0</v>
          </cell>
          <cell r="M77">
            <v>0</v>
          </cell>
          <cell r="N77">
            <v>87</v>
          </cell>
          <cell r="O77">
            <v>44254.622000000003</v>
          </cell>
          <cell r="P77">
            <v>2192</v>
          </cell>
          <cell r="Q77">
            <v>1075875.7339999999</v>
          </cell>
        </row>
        <row r="78">
          <cell r="F78">
            <v>0</v>
          </cell>
          <cell r="G78">
            <v>0</v>
          </cell>
          <cell r="H78">
            <v>0</v>
          </cell>
          <cell r="I78">
            <v>0</v>
          </cell>
          <cell r="J78">
            <v>0</v>
          </cell>
          <cell r="K78">
            <v>0</v>
          </cell>
          <cell r="L78">
            <v>0</v>
          </cell>
          <cell r="M78">
            <v>0</v>
          </cell>
          <cell r="N78">
            <v>0</v>
          </cell>
          <cell r="O78">
            <v>0</v>
          </cell>
          <cell r="P78">
            <v>0</v>
          </cell>
          <cell r="Q78">
            <v>0</v>
          </cell>
        </row>
        <row r="79">
          <cell r="F79">
            <v>40</v>
          </cell>
          <cell r="G79">
            <v>20940.601999999999</v>
          </cell>
          <cell r="H79">
            <v>0</v>
          </cell>
          <cell r="I79">
            <v>0</v>
          </cell>
          <cell r="J79">
            <v>60</v>
          </cell>
          <cell r="K79">
            <v>24440.772000000001</v>
          </cell>
          <cell r="L79">
            <v>0</v>
          </cell>
          <cell r="M79">
            <v>0</v>
          </cell>
          <cell r="N79">
            <v>0</v>
          </cell>
          <cell r="O79">
            <v>0</v>
          </cell>
          <cell r="P79">
            <v>66</v>
          </cell>
          <cell r="Q79">
            <v>120274.03599999999</v>
          </cell>
        </row>
        <row r="80">
          <cell r="F80">
            <v>56</v>
          </cell>
          <cell r="G80">
            <v>3457.9</v>
          </cell>
          <cell r="H80">
            <v>18</v>
          </cell>
          <cell r="I80">
            <v>14976.812</v>
          </cell>
          <cell r="J80">
            <v>12</v>
          </cell>
          <cell r="K80">
            <v>3323.9090000000001</v>
          </cell>
          <cell r="L80">
            <v>0</v>
          </cell>
          <cell r="M80">
            <v>0</v>
          </cell>
          <cell r="N80">
            <v>5</v>
          </cell>
          <cell r="O80">
            <v>7982.3339999999998</v>
          </cell>
          <cell r="P80">
            <v>1665</v>
          </cell>
          <cell r="Q80">
            <v>343883.44099999999</v>
          </cell>
        </row>
        <row r="81">
          <cell r="F81">
            <v>101</v>
          </cell>
          <cell r="G81">
            <v>2755.607</v>
          </cell>
          <cell r="H81">
            <v>0</v>
          </cell>
          <cell r="I81">
            <v>624.87599999999998</v>
          </cell>
          <cell r="J81">
            <v>6</v>
          </cell>
          <cell r="K81">
            <v>7318.442</v>
          </cell>
          <cell r="L81">
            <v>0</v>
          </cell>
          <cell r="M81">
            <v>0</v>
          </cell>
          <cell r="N81">
            <v>0</v>
          </cell>
          <cell r="O81">
            <v>0</v>
          </cell>
          <cell r="P81">
            <v>618</v>
          </cell>
          <cell r="Q81">
            <v>463833.658</v>
          </cell>
        </row>
        <row r="82">
          <cell r="F82">
            <v>476</v>
          </cell>
          <cell r="G82">
            <v>236871.598</v>
          </cell>
          <cell r="H82">
            <v>472</v>
          </cell>
          <cell r="I82">
            <v>29146.53</v>
          </cell>
          <cell r="J82">
            <v>78</v>
          </cell>
          <cell r="K82">
            <v>169907.18900000001</v>
          </cell>
          <cell r="L82">
            <v>0</v>
          </cell>
          <cell r="M82">
            <v>0</v>
          </cell>
          <cell r="N82">
            <v>11</v>
          </cell>
          <cell r="O82">
            <v>60872.817000000003</v>
          </cell>
          <cell r="P82">
            <v>560</v>
          </cell>
          <cell r="Q82">
            <v>1319831.0649999999</v>
          </cell>
        </row>
        <row r="83">
          <cell r="F83">
            <v>270</v>
          </cell>
          <cell r="G83">
            <v>30264.069</v>
          </cell>
          <cell r="H83">
            <v>42</v>
          </cell>
          <cell r="I83">
            <v>56389.732000000004</v>
          </cell>
          <cell r="J83">
            <v>244</v>
          </cell>
          <cell r="K83">
            <v>55217.24</v>
          </cell>
          <cell r="L83">
            <v>0</v>
          </cell>
          <cell r="M83">
            <v>0</v>
          </cell>
          <cell r="N83">
            <v>0</v>
          </cell>
          <cell r="O83">
            <v>0</v>
          </cell>
          <cell r="P83">
            <v>2594</v>
          </cell>
          <cell r="Q83">
            <v>565392.22499999998</v>
          </cell>
        </row>
      </sheetData>
      <sheetData sheetId="4"/>
      <sheetData sheetId="5"/>
      <sheetData sheetId="6">
        <row r="48">
          <cell r="F48">
            <v>53769</v>
          </cell>
          <cell r="G48">
            <v>494072.80699999997</v>
          </cell>
          <cell r="H48">
            <v>0</v>
          </cell>
          <cell r="I48">
            <v>0</v>
          </cell>
          <cell r="J48">
            <v>46908</v>
          </cell>
          <cell r="K48">
            <v>483891.89199999999</v>
          </cell>
          <cell r="L48">
            <v>27</v>
          </cell>
          <cell r="M48">
            <v>3367.085</v>
          </cell>
          <cell r="N48">
            <v>1529</v>
          </cell>
          <cell r="O48">
            <v>3082.7190000000001</v>
          </cell>
          <cell r="P48">
            <v>66052</v>
          </cell>
          <cell r="Q48">
            <v>455786.989</v>
          </cell>
        </row>
        <row r="50">
          <cell r="F50">
            <v>397</v>
          </cell>
          <cell r="G50">
            <v>547115.76899999997</v>
          </cell>
          <cell r="H50">
            <v>45</v>
          </cell>
          <cell r="I50">
            <v>-416595.79599999997</v>
          </cell>
          <cell r="J50">
            <v>384</v>
          </cell>
          <cell r="K50">
            <v>311632.59399999998</v>
          </cell>
          <cell r="L50">
            <v>6</v>
          </cell>
          <cell r="M50">
            <v>1307.145</v>
          </cell>
          <cell r="N50">
            <v>56</v>
          </cell>
          <cell r="O50">
            <v>3668.46</v>
          </cell>
          <cell r="P50">
            <v>1111</v>
          </cell>
          <cell r="Q50">
            <v>516783.45799999998</v>
          </cell>
        </row>
        <row r="51">
          <cell r="F51">
            <v>1126</v>
          </cell>
          <cell r="G51">
            <v>189834.20199999999</v>
          </cell>
          <cell r="H51">
            <v>2569</v>
          </cell>
          <cell r="I51">
            <v>-2375.4830000000002</v>
          </cell>
          <cell r="J51">
            <v>1087</v>
          </cell>
          <cell r="K51">
            <v>379973.83799999999</v>
          </cell>
          <cell r="L51">
            <v>0</v>
          </cell>
          <cell r="M51">
            <v>0</v>
          </cell>
          <cell r="N51">
            <v>0</v>
          </cell>
          <cell r="O51">
            <v>0</v>
          </cell>
          <cell r="P51">
            <v>4039</v>
          </cell>
          <cell r="Q51">
            <v>2888172.068</v>
          </cell>
        </row>
        <row r="52">
          <cell r="F52">
            <v>26634</v>
          </cell>
          <cell r="G52">
            <v>448192.18199999997</v>
          </cell>
          <cell r="H52">
            <v>0</v>
          </cell>
          <cell r="I52">
            <v>211075.36799999999</v>
          </cell>
          <cell r="J52">
            <v>26624</v>
          </cell>
          <cell r="K52">
            <v>610733.79</v>
          </cell>
          <cell r="L52">
            <v>0</v>
          </cell>
          <cell r="M52">
            <v>0</v>
          </cell>
          <cell r="N52">
            <v>0</v>
          </cell>
          <cell r="O52">
            <v>150271.19500000001</v>
          </cell>
          <cell r="P52">
            <v>213597</v>
          </cell>
          <cell r="Q52">
            <v>5216138.892</v>
          </cell>
        </row>
        <row r="53">
          <cell r="F53">
            <v>217</v>
          </cell>
          <cell r="G53">
            <v>31152.353999999999</v>
          </cell>
          <cell r="H53">
            <v>450</v>
          </cell>
          <cell r="I53">
            <v>-29296.572</v>
          </cell>
          <cell r="J53">
            <v>315</v>
          </cell>
          <cell r="K53">
            <v>40474.28</v>
          </cell>
          <cell r="L53">
            <v>3</v>
          </cell>
          <cell r="M53">
            <v>1962.058</v>
          </cell>
          <cell r="N53">
            <v>153</v>
          </cell>
          <cell r="O53">
            <v>20579.901999999998</v>
          </cell>
          <cell r="P53">
            <v>1253</v>
          </cell>
          <cell r="Q53">
            <v>222914.231</v>
          </cell>
        </row>
        <row r="54">
          <cell r="F54">
            <v>991</v>
          </cell>
          <cell r="G54">
            <v>80700.277000000002</v>
          </cell>
          <cell r="H54">
            <v>473</v>
          </cell>
          <cell r="I54">
            <v>198516.997</v>
          </cell>
          <cell r="J54">
            <v>1013</v>
          </cell>
          <cell r="K54">
            <v>286155.89</v>
          </cell>
          <cell r="L54">
            <v>0</v>
          </cell>
          <cell r="M54">
            <v>0</v>
          </cell>
          <cell r="N54">
            <v>0</v>
          </cell>
          <cell r="O54">
            <v>0</v>
          </cell>
          <cell r="P54">
            <v>1831</v>
          </cell>
          <cell r="Q54">
            <v>1724080.3740000001</v>
          </cell>
        </row>
        <row r="55">
          <cell r="F55">
            <v>149</v>
          </cell>
          <cell r="G55">
            <v>20523.766</v>
          </cell>
          <cell r="H55">
            <v>0</v>
          </cell>
          <cell r="I55">
            <v>-164.04499999999999</v>
          </cell>
          <cell r="J55">
            <v>169</v>
          </cell>
          <cell r="K55">
            <v>17451.834999999999</v>
          </cell>
          <cell r="L55">
            <v>0</v>
          </cell>
          <cell r="M55">
            <v>0</v>
          </cell>
          <cell r="N55">
            <v>0</v>
          </cell>
          <cell r="O55">
            <v>0</v>
          </cell>
          <cell r="P55">
            <v>2872</v>
          </cell>
          <cell r="Q55">
            <v>416464.54800000001</v>
          </cell>
        </row>
        <row r="56">
          <cell r="F56">
            <v>185</v>
          </cell>
          <cell r="G56">
            <v>26438.19</v>
          </cell>
          <cell r="H56">
            <v>0</v>
          </cell>
          <cell r="I56">
            <v>20724.405999999999</v>
          </cell>
          <cell r="J56">
            <v>107</v>
          </cell>
          <cell r="K56">
            <v>24826.136999999999</v>
          </cell>
          <cell r="L56">
            <v>0</v>
          </cell>
          <cell r="M56">
            <v>0</v>
          </cell>
          <cell r="N56">
            <v>0</v>
          </cell>
          <cell r="O56">
            <v>0</v>
          </cell>
          <cell r="P56">
            <v>1463</v>
          </cell>
          <cell r="Q56">
            <v>140651.435</v>
          </cell>
        </row>
        <row r="57">
          <cell r="F57">
            <v>684</v>
          </cell>
          <cell r="G57">
            <v>146723.848</v>
          </cell>
          <cell r="H57">
            <v>384</v>
          </cell>
          <cell r="I57">
            <v>23534.884999999998</v>
          </cell>
          <cell r="J57">
            <v>469</v>
          </cell>
          <cell r="K57">
            <v>92026.630999999994</v>
          </cell>
          <cell r="L57">
            <v>0</v>
          </cell>
          <cell r="M57">
            <v>0</v>
          </cell>
          <cell r="N57">
            <v>14</v>
          </cell>
          <cell r="O57">
            <v>5178.3310000000001</v>
          </cell>
          <cell r="P57">
            <v>4550</v>
          </cell>
          <cell r="Q57">
            <v>1294994.324</v>
          </cell>
        </row>
        <row r="58">
          <cell r="F58">
            <v>22622</v>
          </cell>
          <cell r="G58">
            <v>436670.17499999999</v>
          </cell>
          <cell r="H58">
            <v>0</v>
          </cell>
          <cell r="I58">
            <v>0</v>
          </cell>
          <cell r="J58">
            <v>20309</v>
          </cell>
          <cell r="K58">
            <v>255791.17300000001</v>
          </cell>
          <cell r="L58">
            <v>0</v>
          </cell>
          <cell r="M58">
            <v>0</v>
          </cell>
          <cell r="N58">
            <v>2496</v>
          </cell>
          <cell r="O58">
            <v>133765.52600000001</v>
          </cell>
          <cell r="P58">
            <v>39810</v>
          </cell>
          <cell r="Q58">
            <v>2143900.3859999999</v>
          </cell>
        </row>
        <row r="59">
          <cell r="F59">
            <v>1117</v>
          </cell>
          <cell r="G59">
            <v>508139.34100000001</v>
          </cell>
          <cell r="H59">
            <v>235</v>
          </cell>
          <cell r="I59">
            <v>114480.383</v>
          </cell>
          <cell r="J59">
            <v>1271</v>
          </cell>
          <cell r="K59">
            <v>412399.16100000002</v>
          </cell>
          <cell r="L59">
            <v>13</v>
          </cell>
          <cell r="M59">
            <v>9903.973</v>
          </cell>
          <cell r="N59">
            <v>0</v>
          </cell>
          <cell r="O59">
            <v>0</v>
          </cell>
          <cell r="P59">
            <v>4098</v>
          </cell>
          <cell r="Q59">
            <v>2732953.8459999999</v>
          </cell>
        </row>
        <row r="60">
          <cell r="F60">
            <v>644</v>
          </cell>
          <cell r="G60">
            <v>73467.645000000004</v>
          </cell>
          <cell r="H60">
            <v>1170</v>
          </cell>
          <cell r="I60">
            <v>145540.03700000001</v>
          </cell>
          <cell r="J60">
            <v>519</v>
          </cell>
          <cell r="K60">
            <v>219709.81</v>
          </cell>
          <cell r="L60">
            <v>0</v>
          </cell>
          <cell r="M60">
            <v>0</v>
          </cell>
          <cell r="N60">
            <v>29</v>
          </cell>
          <cell r="O60">
            <v>3586.9520000000002</v>
          </cell>
          <cell r="P60">
            <v>4071</v>
          </cell>
          <cell r="Q60">
            <v>783217.96799999999</v>
          </cell>
        </row>
        <row r="61">
          <cell r="F61">
            <v>0</v>
          </cell>
          <cell r="G61">
            <v>0</v>
          </cell>
          <cell r="H61">
            <v>0</v>
          </cell>
          <cell r="I61">
            <v>0</v>
          </cell>
          <cell r="J61">
            <v>0</v>
          </cell>
          <cell r="K61">
            <v>0</v>
          </cell>
          <cell r="L61">
            <v>0</v>
          </cell>
          <cell r="M61">
            <v>0</v>
          </cell>
          <cell r="N61">
            <v>0</v>
          </cell>
          <cell r="O61">
            <v>0</v>
          </cell>
          <cell r="P61">
            <v>0</v>
          </cell>
          <cell r="Q61">
            <v>0</v>
          </cell>
        </row>
        <row r="62">
          <cell r="F62">
            <v>12637</v>
          </cell>
          <cell r="G62">
            <v>289791.14600000001</v>
          </cell>
          <cell r="H62">
            <v>583</v>
          </cell>
          <cell r="I62">
            <v>-27425.418000000001</v>
          </cell>
          <cell r="J62">
            <v>12195</v>
          </cell>
          <cell r="K62">
            <v>332830.799</v>
          </cell>
          <cell r="L62">
            <v>26</v>
          </cell>
          <cell r="M62">
            <v>9131.3700000000008</v>
          </cell>
          <cell r="N62">
            <v>13</v>
          </cell>
          <cell r="O62">
            <v>2965.2350000000001</v>
          </cell>
          <cell r="P62">
            <v>6128</v>
          </cell>
          <cell r="Q62">
            <v>2259528.4810000001</v>
          </cell>
        </row>
        <row r="63">
          <cell r="F63">
            <v>1173</v>
          </cell>
          <cell r="G63">
            <v>165168.03899999999</v>
          </cell>
          <cell r="H63">
            <v>689</v>
          </cell>
          <cell r="I63">
            <v>40390.561000000002</v>
          </cell>
          <cell r="J63">
            <v>906</v>
          </cell>
          <cell r="K63">
            <v>483915.967</v>
          </cell>
          <cell r="L63">
            <v>6</v>
          </cell>
          <cell r="M63">
            <v>10307.931</v>
          </cell>
          <cell r="N63">
            <v>7</v>
          </cell>
          <cell r="O63">
            <v>-3460</v>
          </cell>
          <cell r="P63">
            <v>5466</v>
          </cell>
          <cell r="Q63">
            <v>1811713.2709999999</v>
          </cell>
        </row>
        <row r="64">
          <cell r="F64">
            <v>362</v>
          </cell>
          <cell r="G64">
            <v>44650.076999999997</v>
          </cell>
          <cell r="H64">
            <v>31</v>
          </cell>
          <cell r="I64">
            <v>32057.280999999999</v>
          </cell>
          <cell r="J64">
            <v>440</v>
          </cell>
          <cell r="K64">
            <v>91668.36</v>
          </cell>
          <cell r="L64">
            <v>0</v>
          </cell>
          <cell r="M64">
            <v>0</v>
          </cell>
          <cell r="N64">
            <v>0</v>
          </cell>
          <cell r="O64">
            <v>0</v>
          </cell>
          <cell r="P64">
            <v>1059</v>
          </cell>
          <cell r="Q64">
            <v>298007.15399999998</v>
          </cell>
        </row>
        <row r="65">
          <cell r="F65">
            <v>18</v>
          </cell>
          <cell r="G65">
            <v>848.8</v>
          </cell>
          <cell r="H65">
            <v>31</v>
          </cell>
          <cell r="I65">
            <v>3237.4989999999998</v>
          </cell>
          <cell r="J65">
            <v>15</v>
          </cell>
          <cell r="K65">
            <v>484.99700000000001</v>
          </cell>
          <cell r="L65">
            <v>0</v>
          </cell>
          <cell r="M65">
            <v>0</v>
          </cell>
          <cell r="N65">
            <v>0</v>
          </cell>
          <cell r="O65">
            <v>0</v>
          </cell>
          <cell r="P65">
            <v>1231</v>
          </cell>
          <cell r="Q65">
            <v>142614.28599999999</v>
          </cell>
        </row>
        <row r="66">
          <cell r="F66">
            <v>231</v>
          </cell>
          <cell r="G66">
            <v>60951.552000000003</v>
          </cell>
          <cell r="H66">
            <v>202</v>
          </cell>
          <cell r="I66">
            <v>110360.181</v>
          </cell>
          <cell r="J66">
            <v>323</v>
          </cell>
          <cell r="K66">
            <v>74280.399000000005</v>
          </cell>
          <cell r="L66">
            <v>0</v>
          </cell>
          <cell r="M66">
            <v>0</v>
          </cell>
          <cell r="N66">
            <v>91</v>
          </cell>
          <cell r="O66">
            <v>11872.007</v>
          </cell>
          <cell r="P66">
            <v>2842</v>
          </cell>
          <cell r="Q66">
            <v>1708484.531</v>
          </cell>
        </row>
        <row r="67">
          <cell r="F67">
            <v>557096</v>
          </cell>
          <cell r="G67">
            <v>740938.44499999995</v>
          </cell>
          <cell r="H67">
            <v>0</v>
          </cell>
          <cell r="I67">
            <v>0</v>
          </cell>
          <cell r="J67">
            <v>365544</v>
          </cell>
          <cell r="K67">
            <v>486174.07799999998</v>
          </cell>
          <cell r="L67">
            <v>0</v>
          </cell>
          <cell r="M67">
            <v>0</v>
          </cell>
          <cell r="N67">
            <v>0</v>
          </cell>
          <cell r="O67">
            <v>0</v>
          </cell>
          <cell r="P67">
            <v>419161</v>
          </cell>
          <cell r="Q67">
            <v>557481.60699999996</v>
          </cell>
        </row>
        <row r="68">
          <cell r="F68">
            <v>1107</v>
          </cell>
          <cell r="G68">
            <v>34171.444000000003</v>
          </cell>
          <cell r="H68">
            <v>99</v>
          </cell>
          <cell r="I68">
            <v>58047.281999999999</v>
          </cell>
          <cell r="J68">
            <v>940</v>
          </cell>
          <cell r="K68">
            <v>115093.056</v>
          </cell>
          <cell r="L68">
            <v>0</v>
          </cell>
          <cell r="M68">
            <v>0</v>
          </cell>
          <cell r="N68">
            <v>86</v>
          </cell>
          <cell r="O68">
            <v>3342.424</v>
          </cell>
          <cell r="P68">
            <v>5129</v>
          </cell>
          <cell r="Q68">
            <v>2954915.8169999998</v>
          </cell>
        </row>
        <row r="69">
          <cell r="F69">
            <v>490</v>
          </cell>
          <cell r="G69">
            <v>67412.441999999995</v>
          </cell>
          <cell r="H69">
            <v>91</v>
          </cell>
          <cell r="I69">
            <v>25161.388999999999</v>
          </cell>
          <cell r="J69">
            <v>410</v>
          </cell>
          <cell r="K69">
            <v>59927.065000000002</v>
          </cell>
          <cell r="L69">
            <v>8</v>
          </cell>
          <cell r="M69">
            <v>4269.41</v>
          </cell>
          <cell r="N69">
            <v>0</v>
          </cell>
          <cell r="O69">
            <v>0</v>
          </cell>
          <cell r="P69">
            <v>11001</v>
          </cell>
          <cell r="Q69">
            <v>844509.54200000002</v>
          </cell>
        </row>
        <row r="70">
          <cell r="F70">
            <v>26021</v>
          </cell>
          <cell r="G70">
            <v>308525.37599999999</v>
          </cell>
          <cell r="H70">
            <v>1369</v>
          </cell>
          <cell r="I70">
            <v>110646.50199999999</v>
          </cell>
          <cell r="J70">
            <v>35628</v>
          </cell>
          <cell r="K70">
            <v>474210.40399999998</v>
          </cell>
          <cell r="L70">
            <v>0</v>
          </cell>
          <cell r="M70">
            <v>0</v>
          </cell>
          <cell r="N70">
            <v>0</v>
          </cell>
          <cell r="O70">
            <v>0</v>
          </cell>
          <cell r="P70">
            <v>3756</v>
          </cell>
          <cell r="Q70">
            <v>560449.27099999995</v>
          </cell>
        </row>
        <row r="71">
          <cell r="F71">
            <v>133</v>
          </cell>
          <cell r="G71">
            <v>268666.609</v>
          </cell>
          <cell r="H71">
            <v>0</v>
          </cell>
          <cell r="I71">
            <v>-49907.675000000003</v>
          </cell>
          <cell r="J71">
            <v>208</v>
          </cell>
          <cell r="K71">
            <v>63212.277999999998</v>
          </cell>
          <cell r="L71">
            <v>1</v>
          </cell>
          <cell r="M71">
            <v>10668.853999999999</v>
          </cell>
          <cell r="N71">
            <v>0</v>
          </cell>
          <cell r="O71">
            <v>0</v>
          </cell>
          <cell r="P71">
            <v>924</v>
          </cell>
          <cell r="Q71">
            <v>1813837.3160000001</v>
          </cell>
        </row>
        <row r="72">
          <cell r="F72">
            <v>4403</v>
          </cell>
          <cell r="G72">
            <v>65357.595999999998</v>
          </cell>
          <cell r="H72">
            <v>326</v>
          </cell>
          <cell r="I72">
            <v>39485.224000000002</v>
          </cell>
          <cell r="J72">
            <v>4434</v>
          </cell>
          <cell r="K72">
            <v>112599.277</v>
          </cell>
          <cell r="L72">
            <v>573</v>
          </cell>
          <cell r="M72">
            <v>7314.3919999999998</v>
          </cell>
          <cell r="N72">
            <v>0</v>
          </cell>
          <cell r="O72">
            <v>0</v>
          </cell>
          <cell r="P72">
            <v>10782</v>
          </cell>
          <cell r="Q72">
            <v>559757.34499999997</v>
          </cell>
        </row>
        <row r="73">
          <cell r="F73">
            <v>874</v>
          </cell>
          <cell r="G73">
            <v>187843.33600000001</v>
          </cell>
          <cell r="H73">
            <v>3</v>
          </cell>
          <cell r="I73">
            <v>8529.7759999999998</v>
          </cell>
          <cell r="J73">
            <v>760</v>
          </cell>
          <cell r="K73">
            <v>140154.29199999999</v>
          </cell>
          <cell r="L73">
            <v>0</v>
          </cell>
          <cell r="M73">
            <v>0</v>
          </cell>
          <cell r="N73">
            <v>3</v>
          </cell>
          <cell r="O73">
            <v>181.86699999999999</v>
          </cell>
          <cell r="P73">
            <v>3729</v>
          </cell>
          <cell r="Q73">
            <v>1011908.291</v>
          </cell>
        </row>
        <row r="74">
          <cell r="F74">
            <v>412</v>
          </cell>
          <cell r="G74">
            <v>69142.126000000004</v>
          </cell>
          <cell r="H74">
            <v>334</v>
          </cell>
          <cell r="I74">
            <v>46414.186000000002</v>
          </cell>
          <cell r="J74">
            <v>120</v>
          </cell>
          <cell r="K74">
            <v>27650.141</v>
          </cell>
          <cell r="L74">
            <v>17</v>
          </cell>
          <cell r="M74">
            <v>3744.1329999999998</v>
          </cell>
          <cell r="N74">
            <v>313</v>
          </cell>
          <cell r="O74">
            <v>62678.588000000003</v>
          </cell>
          <cell r="P74">
            <v>1311</v>
          </cell>
          <cell r="Q74">
            <v>798455.64399999997</v>
          </cell>
        </row>
        <row r="75">
          <cell r="F75">
            <v>484</v>
          </cell>
          <cell r="G75">
            <v>55979.107000000004</v>
          </cell>
          <cell r="H75">
            <v>250</v>
          </cell>
          <cell r="I75">
            <v>23421.805</v>
          </cell>
          <cell r="J75">
            <v>494</v>
          </cell>
          <cell r="K75">
            <v>86774.716</v>
          </cell>
          <cell r="L75">
            <v>0</v>
          </cell>
          <cell r="M75">
            <v>0</v>
          </cell>
          <cell r="N75">
            <v>2</v>
          </cell>
          <cell r="O75">
            <v>380</v>
          </cell>
          <cell r="P75">
            <v>2436</v>
          </cell>
          <cell r="Q75">
            <v>210936.15900000001</v>
          </cell>
        </row>
        <row r="76">
          <cell r="F76">
            <v>334</v>
          </cell>
          <cell r="G76">
            <v>39582.050000000003</v>
          </cell>
          <cell r="H76">
            <v>747</v>
          </cell>
          <cell r="I76">
            <v>34633.650999999998</v>
          </cell>
          <cell r="J76">
            <v>333</v>
          </cell>
          <cell r="K76">
            <v>58464.502</v>
          </cell>
          <cell r="L76">
            <v>12</v>
          </cell>
          <cell r="M76">
            <v>11263.953</v>
          </cell>
          <cell r="N76">
            <v>0</v>
          </cell>
          <cell r="O76">
            <v>0</v>
          </cell>
          <cell r="P76">
            <v>519</v>
          </cell>
          <cell r="Q76">
            <v>199626.53700000001</v>
          </cell>
        </row>
        <row r="77">
          <cell r="F77">
            <v>1830</v>
          </cell>
          <cell r="G77">
            <v>83297.807000000001</v>
          </cell>
          <cell r="H77">
            <v>177</v>
          </cell>
          <cell r="I77">
            <v>4346.9189999999999</v>
          </cell>
          <cell r="J77">
            <v>1852</v>
          </cell>
          <cell r="K77">
            <v>102944.72</v>
          </cell>
          <cell r="L77">
            <v>4</v>
          </cell>
          <cell r="M77">
            <v>9561.4130000000005</v>
          </cell>
          <cell r="N77">
            <v>462</v>
          </cell>
          <cell r="O77">
            <v>37227.667999999998</v>
          </cell>
          <cell r="P77">
            <v>5007</v>
          </cell>
          <cell r="Q77">
            <v>585559.11</v>
          </cell>
        </row>
        <row r="78">
          <cell r="F78">
            <v>0</v>
          </cell>
          <cell r="G78">
            <v>0</v>
          </cell>
          <cell r="H78">
            <v>0</v>
          </cell>
          <cell r="I78">
            <v>0</v>
          </cell>
          <cell r="J78">
            <v>0</v>
          </cell>
          <cell r="K78">
            <v>0</v>
          </cell>
          <cell r="L78">
            <v>0</v>
          </cell>
          <cell r="M78">
            <v>0</v>
          </cell>
          <cell r="N78">
            <v>0</v>
          </cell>
          <cell r="O78">
            <v>0</v>
          </cell>
          <cell r="P78">
            <v>0</v>
          </cell>
          <cell r="Q78">
            <v>0</v>
          </cell>
        </row>
        <row r="79">
          <cell r="F79">
            <v>95</v>
          </cell>
          <cell r="G79">
            <v>31282.49</v>
          </cell>
          <cell r="H79">
            <v>0</v>
          </cell>
          <cell r="I79">
            <v>0</v>
          </cell>
          <cell r="J79">
            <v>182</v>
          </cell>
          <cell r="K79">
            <v>40120.120000000003</v>
          </cell>
          <cell r="L79">
            <v>3</v>
          </cell>
          <cell r="M79">
            <v>2500</v>
          </cell>
          <cell r="N79">
            <v>0</v>
          </cell>
          <cell r="O79">
            <v>0</v>
          </cell>
          <cell r="P79">
            <v>464</v>
          </cell>
          <cell r="Q79">
            <v>295450.11700000003</v>
          </cell>
        </row>
        <row r="80">
          <cell r="F80">
            <v>244</v>
          </cell>
          <cell r="G80">
            <v>38531.495999999999</v>
          </cell>
          <cell r="H80">
            <v>44</v>
          </cell>
          <cell r="I80">
            <v>54972.302000000003</v>
          </cell>
          <cell r="J80">
            <v>189</v>
          </cell>
          <cell r="K80">
            <v>44456.040999999997</v>
          </cell>
          <cell r="L80">
            <v>0</v>
          </cell>
          <cell r="M80">
            <v>0</v>
          </cell>
          <cell r="N80">
            <v>16</v>
          </cell>
          <cell r="O80">
            <v>8483.3209999999999</v>
          </cell>
          <cell r="P80">
            <v>1038</v>
          </cell>
          <cell r="Q80">
            <v>376201.766</v>
          </cell>
        </row>
        <row r="81">
          <cell r="F81">
            <v>9146</v>
          </cell>
          <cell r="G81">
            <v>54861.444000000003</v>
          </cell>
          <cell r="H81">
            <v>0</v>
          </cell>
          <cell r="I81">
            <v>49723.616000000002</v>
          </cell>
          <cell r="J81">
            <v>4185</v>
          </cell>
          <cell r="K81">
            <v>80969.048999999999</v>
          </cell>
          <cell r="L81">
            <v>194</v>
          </cell>
          <cell r="M81">
            <v>4462.4430000000002</v>
          </cell>
          <cell r="N81">
            <v>0</v>
          </cell>
          <cell r="O81">
            <v>0</v>
          </cell>
          <cell r="P81">
            <v>61264</v>
          </cell>
          <cell r="Q81">
            <v>462814.45199999999</v>
          </cell>
        </row>
        <row r="82">
          <cell r="F82">
            <v>414</v>
          </cell>
          <cell r="G82">
            <v>38314.11</v>
          </cell>
          <cell r="H82">
            <v>91</v>
          </cell>
          <cell r="I82">
            <v>14907.898999999999</v>
          </cell>
          <cell r="J82">
            <v>275</v>
          </cell>
          <cell r="K82">
            <v>66931.057000000001</v>
          </cell>
          <cell r="L82">
            <v>13</v>
          </cell>
          <cell r="M82">
            <v>4310.24</v>
          </cell>
          <cell r="N82">
            <v>4</v>
          </cell>
          <cell r="O82">
            <v>4341.34</v>
          </cell>
          <cell r="P82">
            <v>607</v>
          </cell>
          <cell r="Q82">
            <v>1069718.888</v>
          </cell>
        </row>
        <row r="83">
          <cell r="F83">
            <v>3043</v>
          </cell>
          <cell r="G83">
            <v>104230.17</v>
          </cell>
          <cell r="H83">
            <v>56</v>
          </cell>
          <cell r="I83">
            <v>32701.026999999998</v>
          </cell>
          <cell r="J83">
            <v>3566</v>
          </cell>
          <cell r="K83">
            <v>73668.481</v>
          </cell>
          <cell r="L83">
            <v>0</v>
          </cell>
          <cell r="M83">
            <v>0</v>
          </cell>
          <cell r="N83">
            <v>567</v>
          </cell>
          <cell r="O83">
            <v>957.85900000000004</v>
          </cell>
          <cell r="P83">
            <v>40650</v>
          </cell>
          <cell r="Q83">
            <v>882294.15399999998</v>
          </cell>
        </row>
      </sheetData>
      <sheetData sheetId="7"/>
      <sheetData sheetId="8"/>
      <sheetData sheetId="9"/>
      <sheetData sheetId="10"/>
      <sheetData sheetId="11"/>
      <sheetData sheetId="12">
        <row r="35">
          <cell r="F35">
            <v>557</v>
          </cell>
          <cell r="G35">
            <v>139945.883</v>
          </cell>
          <cell r="H35">
            <v>0</v>
          </cell>
          <cell r="I35">
            <v>0</v>
          </cell>
          <cell r="J35">
            <v>567</v>
          </cell>
          <cell r="K35">
            <v>225917.43900000001</v>
          </cell>
          <cell r="L35">
            <v>0</v>
          </cell>
          <cell r="M35">
            <v>0</v>
          </cell>
          <cell r="N35">
            <v>4</v>
          </cell>
          <cell r="O35">
            <v>944.29700000000003</v>
          </cell>
          <cell r="P35">
            <v>725</v>
          </cell>
          <cell r="Q35">
            <v>427070.20699999999</v>
          </cell>
        </row>
        <row r="36">
          <cell r="F36">
            <v>418</v>
          </cell>
          <cell r="G36">
            <v>140266.345</v>
          </cell>
          <cell r="H36">
            <v>0</v>
          </cell>
          <cell r="I36">
            <v>799.83</v>
          </cell>
          <cell r="J36">
            <v>365</v>
          </cell>
          <cell r="K36">
            <v>136723.79699999999</v>
          </cell>
          <cell r="L36">
            <v>0</v>
          </cell>
          <cell r="M36">
            <v>0</v>
          </cell>
          <cell r="N36">
            <v>0</v>
          </cell>
          <cell r="O36">
            <v>979.92899999999997</v>
          </cell>
          <cell r="P36">
            <v>759</v>
          </cell>
          <cell r="Q36">
            <v>482449.51400000002</v>
          </cell>
        </row>
        <row r="37">
          <cell r="F37">
            <v>10907</v>
          </cell>
          <cell r="G37">
            <v>1690925.9839999999</v>
          </cell>
          <cell r="H37">
            <v>0</v>
          </cell>
          <cell r="I37">
            <v>0</v>
          </cell>
          <cell r="J37">
            <v>10972</v>
          </cell>
          <cell r="K37">
            <v>1673489.1629999999</v>
          </cell>
          <cell r="L37">
            <v>0</v>
          </cell>
          <cell r="M37">
            <v>0</v>
          </cell>
          <cell r="N37">
            <v>0</v>
          </cell>
          <cell r="O37">
            <v>0</v>
          </cell>
          <cell r="P37">
            <v>4395</v>
          </cell>
          <cell r="Q37">
            <v>951822.99399999995</v>
          </cell>
        </row>
        <row r="38">
          <cell r="F38">
            <v>500</v>
          </cell>
          <cell r="G38">
            <v>41227.021000000001</v>
          </cell>
          <cell r="H38">
            <v>0</v>
          </cell>
          <cell r="I38">
            <v>0</v>
          </cell>
          <cell r="J38">
            <v>500</v>
          </cell>
          <cell r="K38">
            <v>48233.156000000003</v>
          </cell>
          <cell r="L38">
            <v>0</v>
          </cell>
          <cell r="M38">
            <v>0</v>
          </cell>
          <cell r="N38">
            <v>0</v>
          </cell>
          <cell r="O38">
            <v>0</v>
          </cell>
          <cell r="P38">
            <v>17</v>
          </cell>
          <cell r="Q38">
            <v>6347.14</v>
          </cell>
        </row>
        <row r="39">
          <cell r="F39">
            <v>579</v>
          </cell>
          <cell r="G39">
            <v>241432.70600000001</v>
          </cell>
          <cell r="H39">
            <v>744</v>
          </cell>
          <cell r="I39">
            <v>73158.278000000006</v>
          </cell>
          <cell r="J39">
            <v>812</v>
          </cell>
          <cell r="K39">
            <v>299779.38400000002</v>
          </cell>
          <cell r="L39">
            <v>8</v>
          </cell>
          <cell r="M39">
            <v>1036.4190000000001</v>
          </cell>
          <cell r="N39">
            <v>0</v>
          </cell>
          <cell r="O39">
            <v>0</v>
          </cell>
          <cell r="P39">
            <v>1554</v>
          </cell>
          <cell r="Q39">
            <v>444648.77299999999</v>
          </cell>
        </row>
        <row r="41">
          <cell r="F41">
            <v>64</v>
          </cell>
          <cell r="G41">
            <v>42628.578999999998</v>
          </cell>
          <cell r="H41">
            <v>0</v>
          </cell>
          <cell r="I41">
            <v>0</v>
          </cell>
          <cell r="J41">
            <v>50</v>
          </cell>
          <cell r="K41">
            <v>19449.491999999998</v>
          </cell>
          <cell r="L41">
            <v>0</v>
          </cell>
          <cell r="M41">
            <v>0</v>
          </cell>
          <cell r="N41">
            <v>0</v>
          </cell>
          <cell r="O41">
            <v>0</v>
          </cell>
          <cell r="P41">
            <v>108</v>
          </cell>
          <cell r="Q41">
            <v>86701.15</v>
          </cell>
        </row>
        <row r="42">
          <cell r="F42">
            <v>272</v>
          </cell>
          <cell r="G42">
            <v>213708.03899999999</v>
          </cell>
          <cell r="H42">
            <v>0</v>
          </cell>
          <cell r="I42">
            <v>0</v>
          </cell>
          <cell r="J42">
            <v>272</v>
          </cell>
          <cell r="K42">
            <v>213858.03899999999</v>
          </cell>
          <cell r="L42">
            <v>0</v>
          </cell>
          <cell r="M42">
            <v>0</v>
          </cell>
          <cell r="N42">
            <v>0</v>
          </cell>
          <cell r="O42">
            <v>0</v>
          </cell>
          <cell r="P42">
            <v>1</v>
          </cell>
          <cell r="Q42">
            <v>3240</v>
          </cell>
        </row>
        <row r="43">
          <cell r="F43">
            <v>60</v>
          </cell>
          <cell r="G43">
            <v>249049.30900000001</v>
          </cell>
          <cell r="H43">
            <v>0</v>
          </cell>
          <cell r="I43">
            <v>0</v>
          </cell>
          <cell r="J43">
            <v>19</v>
          </cell>
          <cell r="K43">
            <v>62097.608</v>
          </cell>
          <cell r="L43">
            <v>0</v>
          </cell>
          <cell r="M43">
            <v>0</v>
          </cell>
          <cell r="N43">
            <v>0</v>
          </cell>
          <cell r="O43">
            <v>0</v>
          </cell>
          <cell r="P43">
            <v>527</v>
          </cell>
          <cell r="Q43">
            <v>1231479.817</v>
          </cell>
        </row>
        <row r="44">
          <cell r="F44">
            <v>7508</v>
          </cell>
          <cell r="G44">
            <v>967405.49300000002</v>
          </cell>
          <cell r="H44">
            <v>0</v>
          </cell>
          <cell r="I44">
            <v>0</v>
          </cell>
          <cell r="J44">
            <v>7459</v>
          </cell>
          <cell r="K44">
            <v>965127.52899999998</v>
          </cell>
          <cell r="L44">
            <v>0</v>
          </cell>
          <cell r="M44">
            <v>0</v>
          </cell>
          <cell r="N44">
            <v>7</v>
          </cell>
          <cell r="O44">
            <v>4698.7</v>
          </cell>
          <cell r="P44">
            <v>2607</v>
          </cell>
          <cell r="Q44">
            <v>547979.13100000005</v>
          </cell>
        </row>
        <row r="45">
          <cell r="F45">
            <v>3870</v>
          </cell>
          <cell r="G45">
            <v>918080.54200000002</v>
          </cell>
          <cell r="H45">
            <v>92</v>
          </cell>
          <cell r="I45">
            <v>2446.1950000000002</v>
          </cell>
          <cell r="J45">
            <v>3865</v>
          </cell>
          <cell r="K45">
            <v>945417.94400000002</v>
          </cell>
          <cell r="L45">
            <v>0</v>
          </cell>
          <cell r="M45">
            <v>0</v>
          </cell>
          <cell r="N45">
            <v>0</v>
          </cell>
          <cell r="O45">
            <v>0</v>
          </cell>
          <cell r="P45">
            <v>2896</v>
          </cell>
          <cell r="Q45">
            <v>1023649.233</v>
          </cell>
        </row>
        <row r="46">
          <cell r="F46">
            <v>924</v>
          </cell>
          <cell r="G46">
            <v>245170.15400000001</v>
          </cell>
          <cell r="H46">
            <v>0</v>
          </cell>
          <cell r="I46">
            <v>0</v>
          </cell>
          <cell r="J46">
            <v>903</v>
          </cell>
          <cell r="K46">
            <v>159457.31599999999</v>
          </cell>
          <cell r="L46">
            <v>0</v>
          </cell>
          <cell r="M46">
            <v>0</v>
          </cell>
          <cell r="N46">
            <v>11</v>
          </cell>
          <cell r="O46">
            <v>27481.039000000001</v>
          </cell>
          <cell r="P46">
            <v>446</v>
          </cell>
          <cell r="Q46">
            <v>186175.114</v>
          </cell>
        </row>
        <row r="47">
          <cell r="F47">
            <v>5</v>
          </cell>
          <cell r="G47">
            <v>3634.3850000000002</v>
          </cell>
          <cell r="H47">
            <v>0</v>
          </cell>
          <cell r="I47">
            <v>0</v>
          </cell>
          <cell r="J47">
            <v>3</v>
          </cell>
          <cell r="K47">
            <v>7970.6</v>
          </cell>
          <cell r="L47">
            <v>0</v>
          </cell>
          <cell r="M47">
            <v>0</v>
          </cell>
          <cell r="N47">
            <v>0</v>
          </cell>
          <cell r="O47">
            <v>0</v>
          </cell>
          <cell r="P47">
            <v>17</v>
          </cell>
          <cell r="Q47">
            <v>8807.5079999999998</v>
          </cell>
        </row>
        <row r="48">
          <cell r="F48">
            <v>298</v>
          </cell>
          <cell r="G48">
            <v>102719.23</v>
          </cell>
          <cell r="H48">
            <v>0</v>
          </cell>
          <cell r="I48">
            <v>0</v>
          </cell>
          <cell r="J48">
            <v>452</v>
          </cell>
          <cell r="K48">
            <v>127421.31200000001</v>
          </cell>
          <cell r="L48">
            <v>0</v>
          </cell>
          <cell r="M48">
            <v>0</v>
          </cell>
          <cell r="N48">
            <v>0</v>
          </cell>
          <cell r="O48">
            <v>0</v>
          </cell>
          <cell r="P48">
            <v>556</v>
          </cell>
          <cell r="Q48">
            <v>256092.851</v>
          </cell>
        </row>
        <row r="49">
          <cell r="F49">
            <v>588</v>
          </cell>
          <cell r="G49">
            <v>166892.15299999999</v>
          </cell>
          <cell r="H49">
            <v>0</v>
          </cell>
          <cell r="I49">
            <v>0</v>
          </cell>
          <cell r="J49">
            <v>366</v>
          </cell>
          <cell r="K49">
            <v>150416.65299999999</v>
          </cell>
          <cell r="L49">
            <v>0</v>
          </cell>
          <cell r="M49">
            <v>0</v>
          </cell>
          <cell r="N49">
            <v>0</v>
          </cell>
          <cell r="O49">
            <v>0</v>
          </cell>
          <cell r="P49">
            <v>4816</v>
          </cell>
          <cell r="Q49">
            <v>478588.55</v>
          </cell>
        </row>
        <row r="50">
          <cell r="F50">
            <v>2869</v>
          </cell>
          <cell r="G50">
            <v>220514.86799999999</v>
          </cell>
          <cell r="H50">
            <v>0</v>
          </cell>
          <cell r="I50">
            <v>0</v>
          </cell>
          <cell r="J50">
            <v>2872</v>
          </cell>
          <cell r="K50">
            <v>240515.997</v>
          </cell>
          <cell r="L50">
            <v>0</v>
          </cell>
          <cell r="M50">
            <v>0</v>
          </cell>
          <cell r="N50">
            <v>0</v>
          </cell>
          <cell r="O50">
            <v>0</v>
          </cell>
          <cell r="P50">
            <v>1348</v>
          </cell>
          <cell r="Q50">
            <v>343506.57400000002</v>
          </cell>
        </row>
        <row r="51">
          <cell r="F51">
            <v>55</v>
          </cell>
          <cell r="G51">
            <v>12283.691000000001</v>
          </cell>
          <cell r="H51">
            <v>0</v>
          </cell>
          <cell r="I51">
            <v>0</v>
          </cell>
          <cell r="J51">
            <v>56</v>
          </cell>
          <cell r="K51">
            <v>15681.204</v>
          </cell>
          <cell r="L51">
            <v>0</v>
          </cell>
          <cell r="M51">
            <v>0</v>
          </cell>
          <cell r="N51">
            <v>0</v>
          </cell>
          <cell r="O51">
            <v>0</v>
          </cell>
          <cell r="P51">
            <v>5</v>
          </cell>
          <cell r="Q51">
            <v>10030.933999999999</v>
          </cell>
        </row>
        <row r="52">
          <cell r="F52">
            <v>419</v>
          </cell>
          <cell r="G52">
            <v>128878.52499999999</v>
          </cell>
          <cell r="H52">
            <v>0</v>
          </cell>
          <cell r="I52">
            <v>0</v>
          </cell>
          <cell r="J52">
            <v>436</v>
          </cell>
          <cell r="K52">
            <v>139226.204</v>
          </cell>
          <cell r="L52">
            <v>0</v>
          </cell>
          <cell r="M52">
            <v>0</v>
          </cell>
          <cell r="N52">
            <v>11</v>
          </cell>
          <cell r="O52">
            <v>9481.5769999999993</v>
          </cell>
          <cell r="P52">
            <v>1356</v>
          </cell>
          <cell r="Q52">
            <v>300893.34299999999</v>
          </cell>
        </row>
        <row r="53">
          <cell r="F53">
            <v>819</v>
          </cell>
          <cell r="G53">
            <v>279312.978</v>
          </cell>
          <cell r="H53">
            <v>1</v>
          </cell>
          <cell r="I53">
            <v>-28304.959999999999</v>
          </cell>
          <cell r="J53">
            <v>832</v>
          </cell>
          <cell r="K53">
            <v>236416.35699999999</v>
          </cell>
          <cell r="L53">
            <v>0</v>
          </cell>
          <cell r="M53">
            <v>0</v>
          </cell>
          <cell r="N53">
            <v>0</v>
          </cell>
          <cell r="O53">
            <v>0</v>
          </cell>
          <cell r="P53">
            <v>284</v>
          </cell>
          <cell r="Q53">
            <v>409214.63199999998</v>
          </cell>
        </row>
        <row r="54">
          <cell r="F54">
            <v>1974</v>
          </cell>
          <cell r="G54">
            <v>633029.15899999999</v>
          </cell>
          <cell r="H54">
            <v>0</v>
          </cell>
          <cell r="I54">
            <v>0</v>
          </cell>
          <cell r="J54">
            <v>2767</v>
          </cell>
          <cell r="K54">
            <v>168262.81700000001</v>
          </cell>
          <cell r="L54">
            <v>0</v>
          </cell>
          <cell r="M54">
            <v>0</v>
          </cell>
          <cell r="N54">
            <v>0</v>
          </cell>
          <cell r="O54">
            <v>0</v>
          </cell>
          <cell r="P54">
            <v>8372</v>
          </cell>
          <cell r="Q54">
            <v>1351180.361</v>
          </cell>
        </row>
        <row r="55">
          <cell r="F55">
            <v>656</v>
          </cell>
          <cell r="G55">
            <v>43273.815000000002</v>
          </cell>
          <cell r="H55">
            <v>0</v>
          </cell>
          <cell r="I55">
            <v>0</v>
          </cell>
          <cell r="J55">
            <v>683</v>
          </cell>
          <cell r="K55">
            <v>45340.283000000003</v>
          </cell>
          <cell r="L55">
            <v>0</v>
          </cell>
          <cell r="M55">
            <v>0</v>
          </cell>
          <cell r="N55">
            <v>0</v>
          </cell>
          <cell r="O55">
            <v>0</v>
          </cell>
          <cell r="P55">
            <v>201</v>
          </cell>
          <cell r="Q55">
            <v>8116.5510000000004</v>
          </cell>
        </row>
        <row r="56">
          <cell r="F56">
            <v>1306</v>
          </cell>
          <cell r="G56">
            <v>254097.26500000001</v>
          </cell>
          <cell r="H56">
            <v>0</v>
          </cell>
          <cell r="I56">
            <v>0</v>
          </cell>
          <cell r="J56">
            <v>1285</v>
          </cell>
          <cell r="K56">
            <v>281406.85200000001</v>
          </cell>
          <cell r="L56">
            <v>11</v>
          </cell>
          <cell r="M56">
            <v>5694.4080000000004</v>
          </cell>
          <cell r="N56">
            <v>15</v>
          </cell>
          <cell r="O56">
            <v>21847.188999999998</v>
          </cell>
          <cell r="P56">
            <v>2682</v>
          </cell>
          <cell r="Q56">
            <v>609798.85400000005</v>
          </cell>
        </row>
        <row r="57">
          <cell r="F57">
            <v>0</v>
          </cell>
          <cell r="G57">
            <v>0</v>
          </cell>
          <cell r="H57">
            <v>0</v>
          </cell>
          <cell r="I57">
            <v>0</v>
          </cell>
          <cell r="J57">
            <v>0</v>
          </cell>
          <cell r="K57">
            <v>0</v>
          </cell>
          <cell r="L57">
            <v>0</v>
          </cell>
          <cell r="M57">
            <v>0</v>
          </cell>
          <cell r="N57">
            <v>0</v>
          </cell>
          <cell r="O57">
            <v>0</v>
          </cell>
          <cell r="P57">
            <v>0</v>
          </cell>
          <cell r="Q57">
            <v>0</v>
          </cell>
        </row>
        <row r="58">
          <cell r="F58">
            <v>773238</v>
          </cell>
          <cell r="G58">
            <v>47362.533000000003</v>
          </cell>
          <cell r="H58">
            <v>1</v>
          </cell>
          <cell r="I58">
            <v>-1.458</v>
          </cell>
          <cell r="J58">
            <v>773240</v>
          </cell>
          <cell r="K58">
            <v>33486.296000000002</v>
          </cell>
          <cell r="L58">
            <v>0</v>
          </cell>
          <cell r="M58">
            <v>0</v>
          </cell>
          <cell r="N58">
            <v>0</v>
          </cell>
          <cell r="O58">
            <v>0</v>
          </cell>
          <cell r="P58">
            <v>94</v>
          </cell>
          <cell r="Q58">
            <v>281235.125</v>
          </cell>
        </row>
        <row r="59">
          <cell r="F59">
            <v>26</v>
          </cell>
          <cell r="G59">
            <v>764.45699999999999</v>
          </cell>
          <cell r="H59">
            <v>0</v>
          </cell>
          <cell r="I59">
            <v>0</v>
          </cell>
          <cell r="J59">
            <v>25</v>
          </cell>
          <cell r="K59">
            <v>1081.57</v>
          </cell>
          <cell r="L59">
            <v>0</v>
          </cell>
          <cell r="M59">
            <v>0</v>
          </cell>
          <cell r="N59">
            <v>0</v>
          </cell>
          <cell r="O59">
            <v>0</v>
          </cell>
          <cell r="P59">
            <v>37</v>
          </cell>
          <cell r="Q59">
            <v>152598.05499999999</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zoomScale="82" zoomScaleNormal="82" workbookViewId="0">
      <selection activeCell="G15" sqref="G15"/>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I4" s="6"/>
      <c r="J4" s="6"/>
    </row>
    <row r="5" spans="3:13" ht="9" customHeight="1" x14ac:dyDescent="0.35">
      <c r="C5" s="5"/>
      <c r="D5" s="5"/>
      <c r="I5" s="6"/>
      <c r="J5" s="6"/>
    </row>
    <row r="6" spans="3:13" ht="22.5" customHeight="1" x14ac:dyDescent="0.45">
      <c r="C6" s="5"/>
      <c r="D6" s="5"/>
      <c r="E6" s="7" t="s">
        <v>0</v>
      </c>
      <c r="F6" s="7"/>
      <c r="G6" s="7"/>
      <c r="H6" s="8"/>
      <c r="I6" s="6"/>
      <c r="J6" s="6"/>
      <c r="L6" s="1" t="s">
        <v>1</v>
      </c>
      <c r="M6" s="1">
        <v>2010</v>
      </c>
    </row>
    <row r="7" spans="3:13" ht="30" x14ac:dyDescent="0.6">
      <c r="C7" s="5"/>
      <c r="D7" s="5"/>
      <c r="E7" s="9"/>
      <c r="I7" s="6"/>
      <c r="J7" s="6"/>
      <c r="L7" s="1" t="s">
        <v>2</v>
      </c>
      <c r="M7" s="1">
        <v>2011</v>
      </c>
    </row>
    <row r="8" spans="3:13" ht="30" x14ac:dyDescent="0.6">
      <c r="C8" s="5"/>
      <c r="D8" s="5"/>
      <c r="E8" s="10"/>
      <c r="F8" s="10"/>
      <c r="I8" s="6"/>
      <c r="J8" s="6"/>
      <c r="M8" s="1">
        <v>2012</v>
      </c>
    </row>
    <row r="9" spans="3:13" ht="20.149999999999999" customHeight="1" x14ac:dyDescent="0.35">
      <c r="C9" s="5"/>
      <c r="D9" s="5"/>
      <c r="I9" s="6"/>
      <c r="J9" s="6"/>
      <c r="M9" s="1">
        <v>2013</v>
      </c>
    </row>
    <row r="10" spans="3:13" ht="20.149999999999999" customHeight="1" thickBot="1" x14ac:dyDescent="0.4">
      <c r="C10" s="5"/>
      <c r="D10" s="5"/>
      <c r="I10" s="6"/>
      <c r="J10" s="6"/>
      <c r="M10" s="1">
        <v>2015</v>
      </c>
    </row>
    <row r="11" spans="3:13" ht="20.149999999999999" customHeight="1" thickBot="1" x14ac:dyDescent="0.4">
      <c r="C11" s="5"/>
      <c r="D11" s="5"/>
      <c r="E11" s="11" t="s">
        <v>36</v>
      </c>
      <c r="F11" s="12" t="s">
        <v>3</v>
      </c>
      <c r="I11" s="6"/>
      <c r="J11" s="6"/>
      <c r="M11" s="1">
        <v>2016</v>
      </c>
    </row>
    <row r="12" spans="3:13" ht="20.149999999999999" customHeight="1" thickBot="1" x14ac:dyDescent="0.4">
      <c r="C12" s="5"/>
      <c r="D12" s="5"/>
      <c r="I12" s="6"/>
      <c r="J12" s="6"/>
      <c r="M12" s="1">
        <v>2017</v>
      </c>
    </row>
    <row r="13" spans="3:13" ht="20.149999999999999" customHeight="1" thickBot="1" x14ac:dyDescent="0.4">
      <c r="C13" s="5"/>
      <c r="D13" s="5"/>
      <c r="E13" s="13" t="s">
        <v>4</v>
      </c>
      <c r="F13" s="17" t="s">
        <v>121</v>
      </c>
      <c r="I13" s="6"/>
      <c r="J13" s="6"/>
      <c r="M13" s="1">
        <v>2018</v>
      </c>
    </row>
    <row r="14" spans="3:13" ht="20.149999999999999" customHeight="1" thickBot="1" x14ac:dyDescent="0.4">
      <c r="C14" s="5"/>
      <c r="D14" s="5"/>
      <c r="I14" s="6"/>
      <c r="J14" s="6"/>
      <c r="M14" s="1">
        <v>2019</v>
      </c>
    </row>
    <row r="15" spans="3:13" ht="20.149999999999999" customHeight="1" thickBot="1" x14ac:dyDescent="0.4">
      <c r="C15" s="5"/>
      <c r="D15" s="5"/>
      <c r="E15" s="11" t="s">
        <v>5</v>
      </c>
      <c r="F15" s="17">
        <v>2023</v>
      </c>
      <c r="I15" s="6"/>
      <c r="J15" s="6"/>
      <c r="M15" s="1">
        <v>2020</v>
      </c>
    </row>
    <row r="16" spans="3:13" ht="20.149999999999999" customHeight="1" x14ac:dyDescent="0.35">
      <c r="C16" s="5"/>
      <c r="D16" s="5"/>
      <c r="I16" s="6"/>
      <c r="J16" s="6"/>
      <c r="M16" s="1">
        <v>2021</v>
      </c>
    </row>
    <row r="17" spans="3:13" ht="20.149999999999999" customHeight="1" thickBot="1" x14ac:dyDescent="0.4">
      <c r="C17" s="5"/>
      <c r="D17" s="5"/>
      <c r="I17" s="6"/>
      <c r="J17" s="6"/>
    </row>
    <row r="18" spans="3:13" ht="20.149999999999999" customHeight="1" thickBot="1" x14ac:dyDescent="0.4">
      <c r="C18" s="5"/>
      <c r="D18" s="5"/>
      <c r="E18" s="11" t="s">
        <v>37</v>
      </c>
      <c r="F18" s="17" t="s">
        <v>122</v>
      </c>
      <c r="I18" s="6"/>
      <c r="J18" s="6"/>
      <c r="M18" s="1">
        <v>2022</v>
      </c>
    </row>
    <row r="19" spans="3:13" ht="20.149999999999999" customHeight="1" x14ac:dyDescent="0.35">
      <c r="C19" s="5"/>
      <c r="D19" s="5"/>
      <c r="E19" s="11"/>
      <c r="I19" s="6"/>
      <c r="J19" s="6"/>
      <c r="M19" s="1">
        <v>2023</v>
      </c>
    </row>
    <row r="20" spans="3:13" ht="15" thickBot="1" x14ac:dyDescent="0.4">
      <c r="C20" s="5"/>
      <c r="D20" s="14"/>
      <c r="E20" s="15"/>
      <c r="F20" s="15"/>
      <c r="G20" s="15"/>
      <c r="H20" s="15"/>
      <c r="I20" s="16"/>
      <c r="J20" s="6"/>
      <c r="M20" s="1">
        <v>2024</v>
      </c>
    </row>
    <row r="21" spans="3:13" ht="15" thickBot="1" x14ac:dyDescent="0.4">
      <c r="C21" s="14"/>
      <c r="D21" s="15"/>
      <c r="E21" s="15"/>
      <c r="F21" s="15"/>
      <c r="G21" s="15"/>
      <c r="H21" s="15"/>
      <c r="I21" s="15"/>
      <c r="J21" s="16"/>
      <c r="M21" s="1">
        <v>2025</v>
      </c>
    </row>
    <row r="22" spans="3:13" x14ac:dyDescent="0.35">
      <c r="M22" s="1">
        <v>2026</v>
      </c>
    </row>
    <row r="23" spans="3:13" x14ac:dyDescent="0.35">
      <c r="M23" s="1">
        <v>2027</v>
      </c>
    </row>
    <row r="24" spans="3:13" x14ac:dyDescent="0.35">
      <c r="M24" s="1">
        <v>2028</v>
      </c>
    </row>
    <row r="25" spans="3:13" x14ac:dyDescent="0.35">
      <c r="M25" s="1">
        <v>2029</v>
      </c>
    </row>
    <row r="26" spans="3:13" x14ac:dyDescent="0.35">
      <c r="M26" s="1">
        <v>2030</v>
      </c>
    </row>
    <row r="27" spans="3:13" x14ac:dyDescent="0.35">
      <c r="M27" s="1">
        <v>2031</v>
      </c>
    </row>
    <row r="28" spans="3:13" x14ac:dyDescent="0.35">
      <c r="M28" s="1">
        <v>2032</v>
      </c>
    </row>
    <row r="29" spans="3:13" x14ac:dyDescent="0.35">
      <c r="M29" s="1">
        <v>2033</v>
      </c>
    </row>
    <row r="30" spans="3:13" x14ac:dyDescent="0.35">
      <c r="M30" s="1">
        <v>2034</v>
      </c>
    </row>
    <row r="31" spans="3:13" x14ac:dyDescent="0.35">
      <c r="M31" s="1">
        <v>2035</v>
      </c>
    </row>
    <row r="32" spans="3:13" x14ac:dyDescent="0.35">
      <c r="M32" s="1">
        <v>2036</v>
      </c>
    </row>
    <row r="33" spans="13:13" x14ac:dyDescent="0.35">
      <c r="M33" s="1">
        <v>2037</v>
      </c>
    </row>
    <row r="34" spans="13:13" x14ac:dyDescent="0.35">
      <c r="M34" s="1">
        <v>2038</v>
      </c>
    </row>
    <row r="35" spans="13:13" x14ac:dyDescent="0.35">
      <c r="M35" s="1">
        <v>2039</v>
      </c>
    </row>
    <row r="36" spans="13:13" x14ac:dyDescent="0.35">
      <c r="M36" s="1">
        <v>2040</v>
      </c>
    </row>
    <row r="37" spans="13:13" x14ac:dyDescent="0.35">
      <c r="M37" s="1">
        <v>2041</v>
      </c>
    </row>
    <row r="38" spans="13:13" x14ac:dyDescent="0.35">
      <c r="M38" s="1">
        <v>2042</v>
      </c>
    </row>
    <row r="39" spans="13:13" x14ac:dyDescent="0.35">
      <c r="M39" s="1">
        <v>2043</v>
      </c>
    </row>
    <row r="40" spans="13:13" x14ac:dyDescent="0.35">
      <c r="M40" s="1">
        <v>2044</v>
      </c>
    </row>
    <row r="41" spans="13:13" x14ac:dyDescent="0.35">
      <c r="M41" s="1">
        <v>2045</v>
      </c>
    </row>
    <row r="42" spans="13:13" x14ac:dyDescent="0.35">
      <c r="M42" s="1">
        <v>2046</v>
      </c>
    </row>
    <row r="43" spans="13:13" x14ac:dyDescent="0.35">
      <c r="M43" s="1">
        <v>2047</v>
      </c>
    </row>
    <row r="44" spans="13:13" x14ac:dyDescent="0.35">
      <c r="M44" s="1">
        <v>2048</v>
      </c>
    </row>
    <row r="45" spans="13:13" x14ac:dyDescent="0.35">
      <c r="M45" s="1">
        <v>2049</v>
      </c>
    </row>
    <row r="46" spans="13:13" x14ac:dyDescent="0.35">
      <c r="M46" s="1">
        <v>2050</v>
      </c>
    </row>
    <row r="47" spans="13:13" x14ac:dyDescent="0.35">
      <c r="M47" s="1">
        <v>2051</v>
      </c>
    </row>
    <row r="48" spans="13:13" x14ac:dyDescent="0.35">
      <c r="M48" s="1">
        <v>2052</v>
      </c>
    </row>
  </sheetData>
  <sheetProtection algorithmName="SHA-512" hashValue="jXTf0A2sUdgnAynq5RTYLedSF0B30X3kMa1kt+RAAXepRFd9CEZ/BLoLgBRABop1NUPYAibo2vGElmnxMFYdAA==" saltValue="sa+Xnl/mkZ0D2XtJc6FFvA==" spinCount="100000" sheet="1" objects="1" scenarios="1"/>
  <pageMargins left="0.7" right="0.7" top="0.75" bottom="0.75" header="0.3" footer="0.3"/>
  <pageSetup scale="80"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C2:Q30"/>
  <sheetViews>
    <sheetView zoomScale="68" workbookViewId="0">
      <selection activeCell="J25" sqref="J25"/>
    </sheetView>
  </sheetViews>
  <sheetFormatPr defaultRowHeight="14.5" x14ac:dyDescent="0.35"/>
  <cols>
    <col min="3" max="3" width="8.90625" bestFit="1" customWidth="1"/>
    <col min="4" max="4" width="44.7265625" bestFit="1" customWidth="1"/>
    <col min="5" max="5" width="9.81640625" bestFit="1" customWidth="1"/>
    <col min="6" max="6" width="15.7265625" bestFit="1" customWidth="1"/>
    <col min="7" max="7" width="9.81640625" bestFit="1" customWidth="1"/>
    <col min="8" max="8" width="15.6328125" bestFit="1" customWidth="1"/>
    <col min="9" max="9" width="9.81640625" bestFit="1" customWidth="1"/>
    <col min="10" max="10" width="15.6328125" bestFit="1" customWidth="1"/>
    <col min="11" max="11" width="9.81640625" customWidth="1"/>
    <col min="12" max="12" width="17.1796875" bestFit="1" customWidth="1"/>
    <col min="13" max="13" width="9.81640625" bestFit="1" customWidth="1"/>
    <col min="14" max="14" width="17.1796875" bestFit="1" customWidth="1"/>
  </cols>
  <sheetData>
    <row r="2" spans="3:17" ht="15" thickBot="1" x14ac:dyDescent="0.4"/>
    <row r="3" spans="3:17" ht="16" thickBot="1" x14ac:dyDescent="0.4">
      <c r="C3" s="172" t="s">
        <v>92</v>
      </c>
      <c r="D3" s="173"/>
      <c r="E3" s="173"/>
      <c r="F3" s="173"/>
      <c r="G3" s="173"/>
      <c r="H3" s="173"/>
      <c r="I3" s="173"/>
      <c r="J3" s="173"/>
      <c r="K3" s="173"/>
      <c r="L3" s="174"/>
      <c r="M3" s="82"/>
      <c r="N3" s="82"/>
    </row>
    <row r="4" spans="3:17" ht="15.5" x14ac:dyDescent="0.35">
      <c r="C4" s="186" t="s">
        <v>89</v>
      </c>
      <c r="D4" s="182" t="s">
        <v>8</v>
      </c>
      <c r="E4" s="175" t="s">
        <v>94</v>
      </c>
      <c r="F4" s="175"/>
      <c r="G4" s="175" t="s">
        <v>95</v>
      </c>
      <c r="H4" s="175"/>
      <c r="I4" s="175" t="s">
        <v>96</v>
      </c>
      <c r="J4" s="175"/>
      <c r="K4" s="175" t="s">
        <v>93</v>
      </c>
      <c r="L4" s="185"/>
    </row>
    <row r="5" spans="3:17" ht="15.5" x14ac:dyDescent="0.35">
      <c r="C5" s="187"/>
      <c r="D5" s="183"/>
      <c r="E5" s="73" t="s">
        <v>85</v>
      </c>
      <c r="F5" s="73" t="s">
        <v>86</v>
      </c>
      <c r="G5" s="73" t="s">
        <v>85</v>
      </c>
      <c r="H5" s="73" t="s">
        <v>86</v>
      </c>
      <c r="I5" s="73" t="s">
        <v>85</v>
      </c>
      <c r="J5" s="73" t="s">
        <v>86</v>
      </c>
      <c r="K5" s="73" t="s">
        <v>85</v>
      </c>
      <c r="L5" s="100" t="s">
        <v>86</v>
      </c>
      <c r="Q5" t="s">
        <v>84</v>
      </c>
    </row>
    <row r="6" spans="3:17" ht="16" thickBot="1" x14ac:dyDescent="0.4">
      <c r="C6" s="188"/>
      <c r="D6" s="184"/>
      <c r="E6" s="69"/>
      <c r="F6" s="69" t="s">
        <v>90</v>
      </c>
      <c r="G6" s="69"/>
      <c r="H6" s="69" t="s">
        <v>90</v>
      </c>
      <c r="I6" s="69"/>
      <c r="J6" s="69" t="s">
        <v>90</v>
      </c>
      <c r="K6" s="69"/>
      <c r="L6" s="101" t="s">
        <v>90</v>
      </c>
    </row>
    <row r="7" spans="3:17" ht="15.5" x14ac:dyDescent="0.35">
      <c r="C7" s="67">
        <v>1</v>
      </c>
      <c r="D7" s="68" t="s">
        <v>77</v>
      </c>
      <c r="E7" s="65">
        <v>6</v>
      </c>
      <c r="F7" s="65">
        <v>534210</v>
      </c>
      <c r="G7" s="65">
        <v>2</v>
      </c>
      <c r="H7" s="65">
        <v>100000</v>
      </c>
      <c r="I7" s="65">
        <v>1</v>
      </c>
      <c r="J7" s="65">
        <v>150000</v>
      </c>
      <c r="K7" s="65">
        <f t="shared" ref="K7:K29" si="0">I7+G7+E7</f>
        <v>9</v>
      </c>
      <c r="L7" s="65">
        <f t="shared" ref="L7:L29" si="1">J7+H7+F7</f>
        <v>784210</v>
      </c>
    </row>
    <row r="8" spans="3:17" ht="15.5" x14ac:dyDescent="0.35">
      <c r="C8" s="62">
        <v>2</v>
      </c>
      <c r="D8" s="60" t="s">
        <v>75</v>
      </c>
      <c r="E8" s="53">
        <v>0</v>
      </c>
      <c r="F8" s="53">
        <v>0</v>
      </c>
      <c r="G8" s="53">
        <v>0</v>
      </c>
      <c r="H8" s="53">
        <v>0</v>
      </c>
      <c r="I8" s="53">
        <v>0</v>
      </c>
      <c r="J8" s="53">
        <v>0</v>
      </c>
      <c r="K8" s="53">
        <f t="shared" si="0"/>
        <v>0</v>
      </c>
      <c r="L8" s="53">
        <f t="shared" si="1"/>
        <v>0</v>
      </c>
      <c r="N8" t="s">
        <v>84</v>
      </c>
    </row>
    <row r="9" spans="3:17" ht="15.5" x14ac:dyDescent="0.35">
      <c r="C9" s="62">
        <v>3</v>
      </c>
      <c r="D9" s="60" t="s">
        <v>76</v>
      </c>
      <c r="E9" s="53">
        <v>1</v>
      </c>
      <c r="F9" s="53">
        <v>12000000</v>
      </c>
      <c r="G9" s="53">
        <v>0</v>
      </c>
      <c r="H9" s="53">
        <v>0</v>
      </c>
      <c r="I9" s="53">
        <v>7</v>
      </c>
      <c r="J9" s="53">
        <v>4365158.08</v>
      </c>
      <c r="K9" s="53">
        <f t="shared" si="0"/>
        <v>8</v>
      </c>
      <c r="L9" s="53">
        <f t="shared" si="1"/>
        <v>16365158.08</v>
      </c>
    </row>
    <row r="10" spans="3:17" ht="15.5" x14ac:dyDescent="0.35">
      <c r="C10" s="62">
        <v>4</v>
      </c>
      <c r="D10" s="60" t="s">
        <v>17</v>
      </c>
      <c r="E10" s="53">
        <v>0</v>
      </c>
      <c r="F10" s="53">
        <v>0</v>
      </c>
      <c r="G10" s="53">
        <v>3</v>
      </c>
      <c r="H10" s="53">
        <v>120000</v>
      </c>
      <c r="I10" s="53">
        <v>0</v>
      </c>
      <c r="J10" s="53">
        <v>0</v>
      </c>
      <c r="K10" s="53">
        <f t="shared" si="0"/>
        <v>3</v>
      </c>
      <c r="L10" s="53">
        <f t="shared" si="1"/>
        <v>120000</v>
      </c>
    </row>
    <row r="11" spans="3:17" ht="15.5" x14ac:dyDescent="0.35">
      <c r="C11" s="62">
        <v>5</v>
      </c>
      <c r="D11" s="60" t="s">
        <v>18</v>
      </c>
      <c r="E11" s="53">
        <v>83</v>
      </c>
      <c r="F11" s="53">
        <v>12034761</v>
      </c>
      <c r="G11" s="53">
        <v>90</v>
      </c>
      <c r="H11" s="53">
        <v>19321804</v>
      </c>
      <c r="I11" s="53">
        <v>0</v>
      </c>
      <c r="J11" s="53">
        <v>0</v>
      </c>
      <c r="K11" s="53">
        <f t="shared" si="0"/>
        <v>173</v>
      </c>
      <c r="L11" s="53">
        <f t="shared" si="1"/>
        <v>31356565</v>
      </c>
    </row>
    <row r="12" spans="3:17" ht="15.5" x14ac:dyDescent="0.35">
      <c r="C12" s="62">
        <v>6</v>
      </c>
      <c r="D12" s="60" t="s">
        <v>19</v>
      </c>
      <c r="E12" s="53">
        <v>0</v>
      </c>
      <c r="F12" s="53">
        <v>0</v>
      </c>
      <c r="G12" s="53">
        <v>60</v>
      </c>
      <c r="H12" s="53">
        <v>3700000</v>
      </c>
      <c r="I12" s="53">
        <v>0</v>
      </c>
      <c r="J12" s="53">
        <v>0</v>
      </c>
      <c r="K12" s="53">
        <f t="shared" si="0"/>
        <v>60</v>
      </c>
      <c r="L12" s="53">
        <f t="shared" si="1"/>
        <v>3700000</v>
      </c>
    </row>
    <row r="13" spans="3:17" ht="15.5" x14ac:dyDescent="0.35">
      <c r="C13" s="62">
        <v>7</v>
      </c>
      <c r="D13" s="60" t="s">
        <v>20</v>
      </c>
      <c r="E13" s="53">
        <v>0</v>
      </c>
      <c r="F13" s="53">
        <v>0</v>
      </c>
      <c r="G13" s="53">
        <v>0</v>
      </c>
      <c r="H13" s="53">
        <v>0</v>
      </c>
      <c r="I13" s="53">
        <v>0</v>
      </c>
      <c r="J13" s="53">
        <v>0</v>
      </c>
      <c r="K13" s="53">
        <f t="shared" si="0"/>
        <v>0</v>
      </c>
      <c r="L13" s="53">
        <f t="shared" si="1"/>
        <v>0</v>
      </c>
      <c r="P13" t="s">
        <v>84</v>
      </c>
    </row>
    <row r="14" spans="3:17" ht="15.5" x14ac:dyDescent="0.35">
      <c r="C14" s="62">
        <v>8</v>
      </c>
      <c r="D14" s="60" t="s">
        <v>21</v>
      </c>
      <c r="E14" s="53">
        <v>0</v>
      </c>
      <c r="F14" s="53">
        <v>0</v>
      </c>
      <c r="G14" s="53">
        <v>0</v>
      </c>
      <c r="H14" s="53">
        <v>0</v>
      </c>
      <c r="I14" s="53">
        <v>0</v>
      </c>
      <c r="J14" s="53">
        <v>0</v>
      </c>
      <c r="K14" s="53">
        <f t="shared" si="0"/>
        <v>0</v>
      </c>
      <c r="L14" s="53">
        <f t="shared" si="1"/>
        <v>0</v>
      </c>
    </row>
    <row r="15" spans="3:17" ht="15.5" x14ac:dyDescent="0.35">
      <c r="C15" s="62">
        <v>9</v>
      </c>
      <c r="D15" s="60" t="s">
        <v>22</v>
      </c>
      <c r="E15" s="53">
        <v>0</v>
      </c>
      <c r="F15" s="53">
        <v>0</v>
      </c>
      <c r="G15" s="53">
        <v>0</v>
      </c>
      <c r="H15" s="53">
        <v>0</v>
      </c>
      <c r="I15" s="53">
        <v>0</v>
      </c>
      <c r="J15" s="53">
        <v>0</v>
      </c>
      <c r="K15" s="53">
        <f t="shared" si="0"/>
        <v>0</v>
      </c>
      <c r="L15" s="53">
        <f t="shared" si="1"/>
        <v>0</v>
      </c>
    </row>
    <row r="16" spans="3:17" ht="15.5" x14ac:dyDescent="0.35">
      <c r="C16" s="62">
        <v>10</v>
      </c>
      <c r="D16" s="60" t="s">
        <v>23</v>
      </c>
      <c r="E16" s="53">
        <v>0</v>
      </c>
      <c r="F16" s="53">
        <v>0</v>
      </c>
      <c r="G16" s="53">
        <v>0</v>
      </c>
      <c r="H16" s="53">
        <v>0</v>
      </c>
      <c r="I16" s="53">
        <v>0</v>
      </c>
      <c r="J16" s="53">
        <v>0</v>
      </c>
      <c r="K16" s="53">
        <f t="shared" si="0"/>
        <v>0</v>
      </c>
      <c r="L16" s="53">
        <f t="shared" si="1"/>
        <v>0</v>
      </c>
    </row>
    <row r="17" spans="3:12" ht="15.5" x14ac:dyDescent="0.35">
      <c r="C17" s="62">
        <v>11</v>
      </c>
      <c r="D17" s="60" t="s">
        <v>14</v>
      </c>
      <c r="E17" s="53">
        <v>0</v>
      </c>
      <c r="F17" s="53">
        <v>0</v>
      </c>
      <c r="G17" s="53">
        <v>0</v>
      </c>
      <c r="H17" s="53">
        <v>0</v>
      </c>
      <c r="I17" s="53">
        <v>1</v>
      </c>
      <c r="J17" s="53">
        <v>1675655</v>
      </c>
      <c r="K17" s="53">
        <f t="shared" si="0"/>
        <v>1</v>
      </c>
      <c r="L17" s="53">
        <f t="shared" si="1"/>
        <v>1675655</v>
      </c>
    </row>
    <row r="18" spans="3:12" ht="15.5" x14ac:dyDescent="0.35">
      <c r="C18" s="62">
        <v>12</v>
      </c>
      <c r="D18" s="60" t="s">
        <v>24</v>
      </c>
      <c r="E18" s="53">
        <v>0</v>
      </c>
      <c r="F18" s="53">
        <v>0</v>
      </c>
      <c r="G18" s="53">
        <v>0</v>
      </c>
      <c r="H18" s="53">
        <v>0</v>
      </c>
      <c r="I18" s="53">
        <v>0</v>
      </c>
      <c r="J18" s="53">
        <v>0</v>
      </c>
      <c r="K18" s="53">
        <f t="shared" si="0"/>
        <v>0</v>
      </c>
      <c r="L18" s="53">
        <f t="shared" si="1"/>
        <v>0</v>
      </c>
    </row>
    <row r="19" spans="3:12" ht="15.5" x14ac:dyDescent="0.35">
      <c r="C19" s="62">
        <v>13</v>
      </c>
      <c r="D19" s="60" t="s">
        <v>74</v>
      </c>
      <c r="E19" s="53">
        <v>28</v>
      </c>
      <c r="F19" s="53">
        <v>3250746</v>
      </c>
      <c r="G19" s="53">
        <v>0</v>
      </c>
      <c r="H19" s="53">
        <v>0</v>
      </c>
      <c r="I19" s="53">
        <v>0</v>
      </c>
      <c r="J19" s="53">
        <v>0</v>
      </c>
      <c r="K19" s="53">
        <f t="shared" si="0"/>
        <v>28</v>
      </c>
      <c r="L19" s="53">
        <f t="shared" si="1"/>
        <v>3250746</v>
      </c>
    </row>
    <row r="20" spans="3:12" ht="15.5" x14ac:dyDescent="0.35">
      <c r="C20" s="62">
        <v>14</v>
      </c>
      <c r="D20" s="60" t="s">
        <v>25</v>
      </c>
      <c r="E20" s="53">
        <v>7</v>
      </c>
      <c r="F20" s="53">
        <v>331193.36</v>
      </c>
      <c r="G20" s="53">
        <v>3</v>
      </c>
      <c r="H20" s="53">
        <v>311679</v>
      </c>
      <c r="I20" s="53">
        <v>6</v>
      </c>
      <c r="J20" s="53">
        <v>1288721</v>
      </c>
      <c r="K20" s="53">
        <f t="shared" si="0"/>
        <v>16</v>
      </c>
      <c r="L20" s="53">
        <f t="shared" si="1"/>
        <v>1931593.3599999999</v>
      </c>
    </row>
    <row r="21" spans="3:12" ht="15.5" x14ac:dyDescent="0.35">
      <c r="C21" s="62">
        <v>15</v>
      </c>
      <c r="D21" s="60" t="s">
        <v>26</v>
      </c>
      <c r="E21" s="53">
        <v>3</v>
      </c>
      <c r="F21" s="53">
        <v>272000</v>
      </c>
      <c r="G21" s="53">
        <v>1</v>
      </c>
      <c r="H21" s="53">
        <v>237643</v>
      </c>
      <c r="I21" s="53">
        <v>1</v>
      </c>
      <c r="J21" s="53">
        <v>88000</v>
      </c>
      <c r="K21" s="53">
        <f t="shared" si="0"/>
        <v>5</v>
      </c>
      <c r="L21" s="53">
        <f t="shared" si="1"/>
        <v>597643</v>
      </c>
    </row>
    <row r="22" spans="3:12" ht="15.5" x14ac:dyDescent="0.35">
      <c r="C22" s="62">
        <v>16</v>
      </c>
      <c r="D22" s="60" t="s">
        <v>27</v>
      </c>
      <c r="E22" s="53">
        <v>0</v>
      </c>
      <c r="F22" s="53">
        <v>0</v>
      </c>
      <c r="G22" s="53">
        <v>10</v>
      </c>
      <c r="H22" s="53">
        <v>200000</v>
      </c>
      <c r="I22" s="53">
        <v>18</v>
      </c>
      <c r="J22" s="53">
        <v>5688171</v>
      </c>
      <c r="K22" s="53">
        <f t="shared" si="0"/>
        <v>28</v>
      </c>
      <c r="L22" s="53">
        <f t="shared" si="1"/>
        <v>5888171</v>
      </c>
    </row>
    <row r="23" spans="3:12" ht="15.5" x14ac:dyDescent="0.35">
      <c r="C23" s="62">
        <v>17</v>
      </c>
      <c r="D23" s="60" t="s">
        <v>28</v>
      </c>
      <c r="E23" s="53">
        <v>0</v>
      </c>
      <c r="F23" s="53">
        <v>0</v>
      </c>
      <c r="G23" s="53">
        <v>0</v>
      </c>
      <c r="H23" s="53">
        <v>0</v>
      </c>
      <c r="I23" s="53">
        <v>0</v>
      </c>
      <c r="J23" s="53">
        <v>0</v>
      </c>
      <c r="K23" s="53">
        <f t="shared" si="0"/>
        <v>0</v>
      </c>
      <c r="L23" s="53">
        <f t="shared" si="1"/>
        <v>0</v>
      </c>
    </row>
    <row r="24" spans="3:12" ht="15.5" x14ac:dyDescent="0.35">
      <c r="C24" s="62">
        <v>18</v>
      </c>
      <c r="D24" s="60" t="s">
        <v>29</v>
      </c>
      <c r="E24" s="53">
        <v>6</v>
      </c>
      <c r="F24" s="53">
        <v>141200</v>
      </c>
      <c r="G24" s="53">
        <v>2</v>
      </c>
      <c r="H24" s="53">
        <v>33000</v>
      </c>
      <c r="I24" s="53">
        <v>0</v>
      </c>
      <c r="J24" s="53">
        <v>0</v>
      </c>
      <c r="K24" s="53">
        <f t="shared" si="0"/>
        <v>8</v>
      </c>
      <c r="L24" s="53">
        <f t="shared" si="1"/>
        <v>174200</v>
      </c>
    </row>
    <row r="25" spans="3:12" ht="15.5" x14ac:dyDescent="0.35">
      <c r="C25" s="62">
        <v>19</v>
      </c>
      <c r="D25" s="60" t="s">
        <v>30</v>
      </c>
      <c r="E25" s="53">
        <v>4</v>
      </c>
      <c r="F25" s="53">
        <v>449910</v>
      </c>
      <c r="G25" s="53">
        <v>0</v>
      </c>
      <c r="H25" s="53">
        <v>0</v>
      </c>
      <c r="I25" s="53">
        <v>3</v>
      </c>
      <c r="J25" s="53">
        <v>550000</v>
      </c>
      <c r="K25" s="53">
        <f t="shared" si="0"/>
        <v>7</v>
      </c>
      <c r="L25" s="53">
        <f t="shared" si="1"/>
        <v>999910</v>
      </c>
    </row>
    <row r="26" spans="3:12" ht="15.5" x14ac:dyDescent="0.35">
      <c r="C26" s="62">
        <v>20</v>
      </c>
      <c r="D26" s="60" t="s">
        <v>31</v>
      </c>
      <c r="E26" s="53">
        <v>10</v>
      </c>
      <c r="F26" s="53">
        <v>26009728</v>
      </c>
      <c r="G26" s="53">
        <v>10</v>
      </c>
      <c r="H26" s="53">
        <v>2478346.83</v>
      </c>
      <c r="I26" s="53">
        <v>13</v>
      </c>
      <c r="J26" s="53">
        <v>10738160.689999999</v>
      </c>
      <c r="K26" s="53">
        <f t="shared" si="0"/>
        <v>33</v>
      </c>
      <c r="L26" s="53">
        <f t="shared" si="1"/>
        <v>39226235.519999996</v>
      </c>
    </row>
    <row r="27" spans="3:12" ht="15.5" x14ac:dyDescent="0.35">
      <c r="C27" s="62">
        <v>21</v>
      </c>
      <c r="D27" s="60" t="s">
        <v>32</v>
      </c>
      <c r="E27" s="53">
        <v>0</v>
      </c>
      <c r="F27" s="53">
        <v>0</v>
      </c>
      <c r="G27" s="53">
        <v>0</v>
      </c>
      <c r="H27" s="53">
        <v>0</v>
      </c>
      <c r="I27" s="53">
        <v>2</v>
      </c>
      <c r="J27" s="53">
        <v>3535600</v>
      </c>
      <c r="K27" s="53">
        <f t="shared" si="0"/>
        <v>2</v>
      </c>
      <c r="L27" s="53">
        <f t="shared" si="1"/>
        <v>3535600</v>
      </c>
    </row>
    <row r="28" spans="3:12" ht="15.5" x14ac:dyDescent="0.35">
      <c r="C28" s="62">
        <v>22</v>
      </c>
      <c r="D28" s="60" t="s">
        <v>16</v>
      </c>
      <c r="E28" s="53">
        <v>0</v>
      </c>
      <c r="F28" s="53">
        <v>0</v>
      </c>
      <c r="G28" s="53">
        <v>5</v>
      </c>
      <c r="H28" s="53">
        <v>11557044</v>
      </c>
      <c r="I28" s="53">
        <v>0</v>
      </c>
      <c r="J28" s="53">
        <v>0</v>
      </c>
      <c r="K28" s="53">
        <f t="shared" si="0"/>
        <v>5</v>
      </c>
      <c r="L28" s="53">
        <f t="shared" si="1"/>
        <v>11557044</v>
      </c>
    </row>
    <row r="29" spans="3:12" ht="15.5" x14ac:dyDescent="0.35">
      <c r="C29" s="62">
        <v>23</v>
      </c>
      <c r="D29" s="60" t="s">
        <v>33</v>
      </c>
      <c r="E29" s="53">
        <v>0</v>
      </c>
      <c r="F29" s="53">
        <v>0</v>
      </c>
      <c r="G29" s="53">
        <v>0</v>
      </c>
      <c r="H29" s="53">
        <v>0</v>
      </c>
      <c r="I29" s="53">
        <v>1</v>
      </c>
      <c r="J29" s="53">
        <v>15000000</v>
      </c>
      <c r="K29" s="53">
        <f t="shared" si="0"/>
        <v>1</v>
      </c>
      <c r="L29" s="53">
        <f t="shared" si="1"/>
        <v>15000000</v>
      </c>
    </row>
    <row r="30" spans="3:12" ht="16" thickBot="1" x14ac:dyDescent="0.4">
      <c r="C30" s="61"/>
      <c r="D30" s="59" t="s">
        <v>87</v>
      </c>
      <c r="E30" s="57">
        <f>SUM(E7:E29)</f>
        <v>148</v>
      </c>
      <c r="F30" s="57">
        <f>SUM(F7:F29)</f>
        <v>55023748.359999999</v>
      </c>
      <c r="G30" s="57">
        <f t="shared" ref="G30:L30" si="2">SUM(G7:G29)</f>
        <v>186</v>
      </c>
      <c r="H30" s="57">
        <f t="shared" si="2"/>
        <v>38059516.829999998</v>
      </c>
      <c r="I30" s="57">
        <f t="shared" si="2"/>
        <v>53</v>
      </c>
      <c r="J30" s="57">
        <f t="shared" si="2"/>
        <v>43079465.769999996</v>
      </c>
      <c r="K30" s="57">
        <f t="shared" si="2"/>
        <v>387</v>
      </c>
      <c r="L30" s="57">
        <f t="shared" si="2"/>
        <v>136162730.95999998</v>
      </c>
    </row>
  </sheetData>
  <sheetProtection algorithmName="SHA-512" hashValue="IjYN/gvGPDAugBwCXmMBXzoVJhFF+RQBBUx6V+cHJ7jVLjXvyFJcLS2U33sKkttfcdLZlsifASK28xbdJSiZtw==" saltValue="4JZ9diLiXKDwLeR41ALyAQ==" spinCount="100000" sheet="1" objects="1" scenarios="1"/>
  <mergeCells count="7">
    <mergeCell ref="C3:L3"/>
    <mergeCell ref="D4:D6"/>
    <mergeCell ref="E4:F4"/>
    <mergeCell ref="G4:H4"/>
    <mergeCell ref="I4:J4"/>
    <mergeCell ref="K4:L4"/>
    <mergeCell ref="C4:C6"/>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C2:T50"/>
  <sheetViews>
    <sheetView zoomScale="70" zoomScaleNormal="70" workbookViewId="0">
      <selection activeCell="I19" sqref="I19"/>
    </sheetView>
  </sheetViews>
  <sheetFormatPr defaultRowHeight="14.5" x14ac:dyDescent="0.35"/>
  <cols>
    <col min="3" max="3" width="5.453125" customWidth="1"/>
    <col min="4" max="4" width="45.08984375" customWidth="1"/>
    <col min="5" max="5" width="10.90625" bestFit="1" customWidth="1"/>
    <col min="6" max="6" width="17.1796875" bestFit="1" customWidth="1"/>
    <col min="7" max="7" width="11.1796875" customWidth="1"/>
    <col min="8" max="8" width="14" bestFit="1" customWidth="1"/>
    <col min="9" max="9" width="10.54296875" customWidth="1"/>
    <col min="10" max="10" width="17.1796875" bestFit="1" customWidth="1"/>
    <col min="11" max="11" width="9.90625" customWidth="1"/>
    <col min="12" max="12" width="15.6328125" bestFit="1" customWidth="1"/>
    <col min="13" max="13" width="10.54296875" customWidth="1"/>
    <col min="14" max="14" width="15.6328125" bestFit="1" customWidth="1"/>
    <col min="15" max="15" width="11.90625" customWidth="1"/>
    <col min="16" max="16" width="14.1796875" bestFit="1" customWidth="1"/>
    <col min="17" max="17" width="11.08984375" customWidth="1"/>
    <col min="18" max="18" width="15.26953125" bestFit="1" customWidth="1"/>
    <col min="19" max="19" width="10.453125" bestFit="1" customWidth="1"/>
    <col min="20" max="20" width="17.1796875" bestFit="1" customWidth="1"/>
  </cols>
  <sheetData>
    <row r="2" spans="3:20" ht="15" thickBot="1" x14ac:dyDescent="0.4"/>
    <row r="3" spans="3:20" ht="16" thickBot="1" x14ac:dyDescent="0.4">
      <c r="C3" s="189" t="s">
        <v>104</v>
      </c>
      <c r="D3" s="190"/>
      <c r="E3" s="190"/>
      <c r="F3" s="190"/>
      <c r="G3" s="190"/>
      <c r="H3" s="190"/>
      <c r="I3" s="190"/>
      <c r="J3" s="190"/>
      <c r="K3" s="190"/>
      <c r="L3" s="190"/>
      <c r="M3" s="190"/>
      <c r="N3" s="190"/>
      <c r="O3" s="190"/>
      <c r="P3" s="190"/>
      <c r="Q3" s="190"/>
      <c r="R3" s="190"/>
      <c r="S3" s="190"/>
      <c r="T3" s="191"/>
    </row>
    <row r="4" spans="3:20" ht="48" customHeight="1" x14ac:dyDescent="0.35">
      <c r="C4" s="192" t="s">
        <v>89</v>
      </c>
      <c r="D4" s="195" t="s">
        <v>8</v>
      </c>
      <c r="E4" s="200" t="s">
        <v>97</v>
      </c>
      <c r="F4" s="201"/>
      <c r="G4" s="202" t="s">
        <v>98</v>
      </c>
      <c r="H4" s="201"/>
      <c r="I4" s="202" t="s">
        <v>99</v>
      </c>
      <c r="J4" s="201"/>
      <c r="K4" s="202" t="s">
        <v>100</v>
      </c>
      <c r="L4" s="201"/>
      <c r="M4" s="202" t="s">
        <v>101</v>
      </c>
      <c r="N4" s="201"/>
      <c r="O4" s="202" t="s">
        <v>102</v>
      </c>
      <c r="P4" s="201"/>
      <c r="Q4" s="198" t="s">
        <v>103</v>
      </c>
      <c r="R4" s="199"/>
      <c r="S4" s="175" t="s">
        <v>105</v>
      </c>
      <c r="T4" s="185"/>
    </row>
    <row r="5" spans="3:20" ht="31" x14ac:dyDescent="0.35">
      <c r="C5" s="193"/>
      <c r="D5" s="196"/>
      <c r="E5" s="84" t="s">
        <v>85</v>
      </c>
      <c r="F5" s="85" t="s">
        <v>86</v>
      </c>
      <c r="G5" s="85" t="s">
        <v>85</v>
      </c>
      <c r="H5" s="85" t="s">
        <v>86</v>
      </c>
      <c r="I5" s="85" t="s">
        <v>85</v>
      </c>
      <c r="J5" s="84" t="s">
        <v>86</v>
      </c>
      <c r="K5" s="85" t="s">
        <v>85</v>
      </c>
      <c r="L5" s="84" t="s">
        <v>86</v>
      </c>
      <c r="M5" s="85" t="s">
        <v>85</v>
      </c>
      <c r="N5" s="84" t="s">
        <v>86</v>
      </c>
      <c r="O5" s="85" t="s">
        <v>85</v>
      </c>
      <c r="P5" s="84" t="s">
        <v>86</v>
      </c>
      <c r="Q5" s="85" t="s">
        <v>85</v>
      </c>
      <c r="R5" s="84" t="s">
        <v>86</v>
      </c>
      <c r="S5" s="85" t="s">
        <v>85</v>
      </c>
      <c r="T5" s="95" t="s">
        <v>86</v>
      </c>
    </row>
    <row r="6" spans="3:20" ht="16" thickBot="1" x14ac:dyDescent="0.4">
      <c r="C6" s="194"/>
      <c r="D6" s="197"/>
      <c r="E6" s="96"/>
      <c r="F6" s="97" t="s">
        <v>90</v>
      </c>
      <c r="G6" s="97"/>
      <c r="H6" s="97" t="s">
        <v>90</v>
      </c>
      <c r="I6" s="97"/>
      <c r="J6" s="97" t="s">
        <v>90</v>
      </c>
      <c r="K6" s="97"/>
      <c r="L6" s="97" t="s">
        <v>90</v>
      </c>
      <c r="M6" s="97"/>
      <c r="N6" s="97" t="s">
        <v>90</v>
      </c>
      <c r="O6" s="97"/>
      <c r="P6" s="97" t="s">
        <v>90</v>
      </c>
      <c r="Q6" s="97"/>
      <c r="R6" s="97" t="s">
        <v>90</v>
      </c>
      <c r="S6" s="98"/>
      <c r="T6" s="99" t="s">
        <v>90</v>
      </c>
    </row>
    <row r="7" spans="3:20" ht="15.5" x14ac:dyDescent="0.35">
      <c r="C7" s="93">
        <v>1</v>
      </c>
      <c r="D7" s="65" t="s">
        <v>66</v>
      </c>
      <c r="E7" s="94">
        <v>2</v>
      </c>
      <c r="F7" s="94">
        <v>80500</v>
      </c>
      <c r="G7" s="94">
        <v>0</v>
      </c>
      <c r="H7" s="94">
        <v>0</v>
      </c>
      <c r="I7" s="94">
        <v>8</v>
      </c>
      <c r="J7" s="94">
        <v>594880</v>
      </c>
      <c r="K7" s="94">
        <v>0</v>
      </c>
      <c r="L7" s="94">
        <v>0</v>
      </c>
      <c r="M7" s="94">
        <v>1</v>
      </c>
      <c r="N7" s="94">
        <v>300000</v>
      </c>
      <c r="O7" s="94">
        <v>3</v>
      </c>
      <c r="P7" s="94">
        <v>226000</v>
      </c>
      <c r="Q7" s="94">
        <v>2</v>
      </c>
      <c r="R7" s="94">
        <v>135000</v>
      </c>
      <c r="S7" s="66">
        <f>E7+G7+I7+K7+M7+O7+Q7</f>
        <v>16</v>
      </c>
      <c r="T7" s="66">
        <f>F7+H7+J7+L7+N7+P7+R7</f>
        <v>1336380</v>
      </c>
    </row>
    <row r="8" spans="3:20" ht="15.5" x14ac:dyDescent="0.35">
      <c r="C8" s="88">
        <v>2</v>
      </c>
      <c r="D8" s="53" t="s">
        <v>45</v>
      </c>
      <c r="E8" s="86">
        <v>1</v>
      </c>
      <c r="F8" s="86">
        <v>1939482</v>
      </c>
      <c r="G8" s="86">
        <v>0</v>
      </c>
      <c r="H8" s="86">
        <v>0</v>
      </c>
      <c r="I8" s="86">
        <v>0</v>
      </c>
      <c r="J8" s="86">
        <v>0</v>
      </c>
      <c r="K8" s="86">
        <v>0</v>
      </c>
      <c r="L8" s="86">
        <v>0</v>
      </c>
      <c r="M8" s="86">
        <v>0</v>
      </c>
      <c r="N8" s="86">
        <v>0</v>
      </c>
      <c r="O8" s="86">
        <v>1</v>
      </c>
      <c r="P8" s="86">
        <v>263320</v>
      </c>
      <c r="Q8" s="86">
        <v>0</v>
      </c>
      <c r="R8" s="86">
        <v>0</v>
      </c>
      <c r="S8" s="92">
        <f t="shared" ref="S8:T44" si="0">E8+G8+I8+K8+M8+O8+Q8</f>
        <v>2</v>
      </c>
      <c r="T8" s="92">
        <f t="shared" ref="T8:T43" si="1">F8+H8+J8+L8+N8+P8+R8</f>
        <v>2202802</v>
      </c>
    </row>
    <row r="9" spans="3:20" ht="15.5" x14ac:dyDescent="0.35">
      <c r="C9" s="88">
        <v>3</v>
      </c>
      <c r="D9" s="53" t="s">
        <v>49</v>
      </c>
      <c r="E9" s="86">
        <v>0</v>
      </c>
      <c r="F9" s="86">
        <v>0</v>
      </c>
      <c r="G9" s="86">
        <v>0</v>
      </c>
      <c r="H9" s="86">
        <v>0</v>
      </c>
      <c r="I9" s="86">
        <v>4</v>
      </c>
      <c r="J9" s="86">
        <v>27032624</v>
      </c>
      <c r="K9" s="86">
        <v>0</v>
      </c>
      <c r="L9" s="86">
        <v>0</v>
      </c>
      <c r="M9" s="86">
        <v>0</v>
      </c>
      <c r="N9" s="86">
        <v>0</v>
      </c>
      <c r="O9" s="86">
        <v>0</v>
      </c>
      <c r="P9" s="86">
        <v>0</v>
      </c>
      <c r="Q9" s="86">
        <v>0</v>
      </c>
      <c r="R9" s="86">
        <v>0</v>
      </c>
      <c r="S9" s="92">
        <f t="shared" si="0"/>
        <v>4</v>
      </c>
      <c r="T9" s="92">
        <f t="shared" si="1"/>
        <v>27032624</v>
      </c>
    </row>
    <row r="10" spans="3:20" ht="15.5" x14ac:dyDescent="0.35">
      <c r="C10" s="88">
        <v>4</v>
      </c>
      <c r="D10" s="53" t="s">
        <v>46</v>
      </c>
      <c r="E10" s="87">
        <v>0</v>
      </c>
      <c r="F10" s="87">
        <v>0</v>
      </c>
      <c r="G10" s="87">
        <v>0</v>
      </c>
      <c r="H10" s="87">
        <v>0</v>
      </c>
      <c r="I10" s="87">
        <v>0</v>
      </c>
      <c r="J10" s="87">
        <v>0</v>
      </c>
      <c r="K10" s="87">
        <v>0</v>
      </c>
      <c r="L10" s="87">
        <v>0</v>
      </c>
      <c r="M10" s="87">
        <v>0</v>
      </c>
      <c r="N10" s="87">
        <v>0</v>
      </c>
      <c r="O10" s="87">
        <v>0</v>
      </c>
      <c r="P10" s="87">
        <v>0</v>
      </c>
      <c r="Q10" s="87">
        <v>0</v>
      </c>
      <c r="R10" s="87">
        <v>0</v>
      </c>
      <c r="S10" s="87">
        <f t="shared" si="0"/>
        <v>0</v>
      </c>
      <c r="T10" s="87">
        <f t="shared" si="1"/>
        <v>0</v>
      </c>
    </row>
    <row r="11" spans="3:20" ht="15.5" x14ac:dyDescent="0.35">
      <c r="C11" s="88">
        <v>5</v>
      </c>
      <c r="D11" s="53" t="s">
        <v>54</v>
      </c>
      <c r="E11" s="86">
        <v>4</v>
      </c>
      <c r="F11" s="86">
        <v>2023904</v>
      </c>
      <c r="G11" s="86">
        <v>0</v>
      </c>
      <c r="H11" s="86">
        <v>0</v>
      </c>
      <c r="I11" s="86">
        <v>6</v>
      </c>
      <c r="J11" s="86">
        <v>2325168</v>
      </c>
      <c r="K11" s="86">
        <v>9</v>
      </c>
      <c r="L11" s="86">
        <v>3799000</v>
      </c>
      <c r="M11" s="86">
        <v>1</v>
      </c>
      <c r="N11" s="86">
        <v>2289</v>
      </c>
      <c r="O11" s="86">
        <v>0</v>
      </c>
      <c r="P11" s="86">
        <v>0</v>
      </c>
      <c r="Q11" s="86">
        <v>0</v>
      </c>
      <c r="R11" s="86">
        <v>0</v>
      </c>
      <c r="S11" s="92">
        <f t="shared" si="0"/>
        <v>20</v>
      </c>
      <c r="T11" s="92">
        <f t="shared" si="1"/>
        <v>8150361</v>
      </c>
    </row>
    <row r="12" spans="3:20" ht="15.5" x14ac:dyDescent="0.35">
      <c r="C12" s="88">
        <v>6</v>
      </c>
      <c r="D12" s="53" t="s">
        <v>58</v>
      </c>
      <c r="E12" s="86">
        <v>0</v>
      </c>
      <c r="F12" s="86">
        <v>0</v>
      </c>
      <c r="G12" s="86">
        <v>12</v>
      </c>
      <c r="H12" s="86">
        <v>479200</v>
      </c>
      <c r="I12" s="86">
        <v>24</v>
      </c>
      <c r="J12" s="86">
        <v>21264790</v>
      </c>
      <c r="K12" s="86">
        <v>6</v>
      </c>
      <c r="L12" s="86">
        <v>5134963</v>
      </c>
      <c r="M12" s="86">
        <v>2</v>
      </c>
      <c r="N12" s="86">
        <v>49350</v>
      </c>
      <c r="O12" s="86">
        <v>4</v>
      </c>
      <c r="P12" s="86">
        <v>896960</v>
      </c>
      <c r="Q12" s="86">
        <v>0</v>
      </c>
      <c r="R12" s="86">
        <v>0</v>
      </c>
      <c r="S12" s="92">
        <f t="shared" si="0"/>
        <v>48</v>
      </c>
      <c r="T12" s="92">
        <f t="shared" si="1"/>
        <v>27825263</v>
      </c>
    </row>
    <row r="13" spans="3:20" ht="15.5" x14ac:dyDescent="0.35">
      <c r="C13" s="88">
        <v>7</v>
      </c>
      <c r="D13" s="53" t="s">
        <v>50</v>
      </c>
      <c r="E13" s="86">
        <v>2</v>
      </c>
      <c r="F13" s="86">
        <v>60000</v>
      </c>
      <c r="G13" s="86">
        <v>0</v>
      </c>
      <c r="H13" s="86">
        <v>0</v>
      </c>
      <c r="I13" s="86">
        <v>30</v>
      </c>
      <c r="J13" s="86">
        <v>8634312</v>
      </c>
      <c r="K13" s="86">
        <v>9</v>
      </c>
      <c r="L13" s="86">
        <v>12272620</v>
      </c>
      <c r="M13" s="86">
        <v>2</v>
      </c>
      <c r="N13" s="86">
        <v>346394</v>
      </c>
      <c r="O13" s="86">
        <v>0</v>
      </c>
      <c r="P13" s="86">
        <v>0</v>
      </c>
      <c r="Q13" s="86">
        <v>0</v>
      </c>
      <c r="R13" s="86">
        <v>0</v>
      </c>
      <c r="S13" s="92">
        <f t="shared" si="0"/>
        <v>43</v>
      </c>
      <c r="T13" s="92">
        <f t="shared" si="1"/>
        <v>21313326</v>
      </c>
    </row>
    <row r="14" spans="3:20" ht="15.5" x14ac:dyDescent="0.35">
      <c r="C14" s="88">
        <v>8</v>
      </c>
      <c r="D14" s="53" t="s">
        <v>52</v>
      </c>
      <c r="E14" s="86">
        <v>1</v>
      </c>
      <c r="F14" s="86">
        <v>2700000</v>
      </c>
      <c r="G14" s="86">
        <v>0</v>
      </c>
      <c r="H14" s="86">
        <v>0</v>
      </c>
      <c r="I14" s="86">
        <v>7</v>
      </c>
      <c r="J14" s="86">
        <v>7476224</v>
      </c>
      <c r="K14" s="86">
        <v>3</v>
      </c>
      <c r="L14" s="86">
        <v>5600000</v>
      </c>
      <c r="M14" s="86">
        <v>0</v>
      </c>
      <c r="N14" s="86">
        <v>0</v>
      </c>
      <c r="O14" s="86">
        <v>0</v>
      </c>
      <c r="P14" s="86">
        <v>0</v>
      </c>
      <c r="Q14" s="86">
        <v>0</v>
      </c>
      <c r="R14" s="86">
        <v>0</v>
      </c>
      <c r="S14" s="92">
        <f t="shared" si="0"/>
        <v>11</v>
      </c>
      <c r="T14" s="92">
        <f t="shared" si="1"/>
        <v>15776224</v>
      </c>
    </row>
    <row r="15" spans="3:20" ht="15.5" x14ac:dyDescent="0.35">
      <c r="C15" s="88">
        <v>9</v>
      </c>
      <c r="D15" s="53" t="s">
        <v>53</v>
      </c>
      <c r="E15" s="86">
        <v>0</v>
      </c>
      <c r="F15" s="86">
        <v>0</v>
      </c>
      <c r="G15" s="86">
        <v>0</v>
      </c>
      <c r="H15" s="86">
        <v>0</v>
      </c>
      <c r="I15" s="86">
        <v>1</v>
      </c>
      <c r="J15" s="86">
        <v>1283424</v>
      </c>
      <c r="K15" s="86">
        <v>1</v>
      </c>
      <c r="L15" s="86">
        <v>780000</v>
      </c>
      <c r="M15" s="86">
        <v>0</v>
      </c>
      <c r="N15" s="86">
        <v>0</v>
      </c>
      <c r="O15" s="86">
        <v>0</v>
      </c>
      <c r="P15" s="86">
        <v>0</v>
      </c>
      <c r="Q15" s="86">
        <v>0</v>
      </c>
      <c r="R15" s="86">
        <v>0</v>
      </c>
      <c r="S15" s="92">
        <f t="shared" si="0"/>
        <v>2</v>
      </c>
      <c r="T15" s="92">
        <f t="shared" si="1"/>
        <v>2063424</v>
      </c>
    </row>
    <row r="16" spans="3:20" ht="15.5" x14ac:dyDescent="0.35">
      <c r="C16" s="88">
        <v>10</v>
      </c>
      <c r="D16" s="53" t="s">
        <v>57</v>
      </c>
      <c r="E16" s="86">
        <v>0</v>
      </c>
      <c r="F16" s="86">
        <v>0</v>
      </c>
      <c r="G16" s="86">
        <v>0</v>
      </c>
      <c r="H16" s="86">
        <v>0</v>
      </c>
      <c r="I16" s="86">
        <v>0</v>
      </c>
      <c r="J16" s="86">
        <v>0</v>
      </c>
      <c r="K16" s="86">
        <v>1</v>
      </c>
      <c r="L16" s="86">
        <v>128620</v>
      </c>
      <c r="M16" s="86">
        <v>0</v>
      </c>
      <c r="N16" s="86">
        <v>0</v>
      </c>
      <c r="O16" s="86">
        <v>0</v>
      </c>
      <c r="P16" s="86">
        <v>0</v>
      </c>
      <c r="Q16" s="86">
        <v>0</v>
      </c>
      <c r="R16" s="86">
        <v>0</v>
      </c>
      <c r="S16" s="92">
        <f t="shared" si="0"/>
        <v>1</v>
      </c>
      <c r="T16" s="92">
        <f t="shared" si="1"/>
        <v>128620</v>
      </c>
    </row>
    <row r="17" spans="3:20" ht="15.5" x14ac:dyDescent="0.35">
      <c r="C17" s="88">
        <v>11</v>
      </c>
      <c r="D17" s="53" t="s">
        <v>13</v>
      </c>
      <c r="E17" s="86">
        <v>1</v>
      </c>
      <c r="F17" s="86">
        <v>1048027</v>
      </c>
      <c r="G17" s="86">
        <v>0</v>
      </c>
      <c r="H17" s="86">
        <v>0</v>
      </c>
      <c r="I17" s="86">
        <v>882</v>
      </c>
      <c r="J17" s="86">
        <v>74369801</v>
      </c>
      <c r="K17" s="86">
        <v>4</v>
      </c>
      <c r="L17" s="86">
        <v>1535500</v>
      </c>
      <c r="M17" s="86">
        <v>0</v>
      </c>
      <c r="N17" s="86">
        <v>0</v>
      </c>
      <c r="O17" s="86">
        <v>0</v>
      </c>
      <c r="P17" s="86">
        <v>0</v>
      </c>
      <c r="Q17" s="86">
        <v>0</v>
      </c>
      <c r="R17" s="86">
        <v>0</v>
      </c>
      <c r="S17" s="92">
        <f t="shared" si="0"/>
        <v>887</v>
      </c>
      <c r="T17" s="92">
        <f t="shared" si="1"/>
        <v>76953328</v>
      </c>
    </row>
    <row r="18" spans="3:20" ht="15.5" x14ac:dyDescent="0.35">
      <c r="C18" s="88">
        <v>12</v>
      </c>
      <c r="D18" s="53" t="s">
        <v>61</v>
      </c>
      <c r="E18" s="86">
        <v>1</v>
      </c>
      <c r="F18" s="86">
        <v>40000</v>
      </c>
      <c r="G18" s="86">
        <v>0</v>
      </c>
      <c r="H18" s="86">
        <v>0</v>
      </c>
      <c r="I18" s="86">
        <v>29</v>
      </c>
      <c r="J18" s="86">
        <v>17862709</v>
      </c>
      <c r="K18" s="86">
        <v>2</v>
      </c>
      <c r="L18" s="86">
        <v>1275000</v>
      </c>
      <c r="M18" s="86">
        <v>2</v>
      </c>
      <c r="N18" s="86">
        <v>279000</v>
      </c>
      <c r="O18" s="86">
        <v>0</v>
      </c>
      <c r="P18" s="86">
        <v>0</v>
      </c>
      <c r="Q18" s="86">
        <v>0</v>
      </c>
      <c r="R18" s="86">
        <v>0</v>
      </c>
      <c r="S18" s="92">
        <f t="shared" si="0"/>
        <v>34</v>
      </c>
      <c r="T18" s="92">
        <f t="shared" si="1"/>
        <v>19456709</v>
      </c>
    </row>
    <row r="19" spans="3:20" ht="15.5" x14ac:dyDescent="0.35">
      <c r="C19" s="88">
        <v>13</v>
      </c>
      <c r="D19" s="53" t="s">
        <v>39</v>
      </c>
      <c r="E19" s="86">
        <v>0</v>
      </c>
      <c r="F19" s="86">
        <v>0</v>
      </c>
      <c r="G19" s="86">
        <v>0</v>
      </c>
      <c r="H19" s="86">
        <v>0</v>
      </c>
      <c r="I19" s="86">
        <v>3</v>
      </c>
      <c r="J19" s="86">
        <v>1814050</v>
      </c>
      <c r="K19" s="86">
        <v>3</v>
      </c>
      <c r="L19" s="86">
        <v>1025264</v>
      </c>
      <c r="M19" s="86">
        <v>0</v>
      </c>
      <c r="N19" s="86">
        <v>0</v>
      </c>
      <c r="O19" s="86">
        <v>0</v>
      </c>
      <c r="P19" s="86">
        <v>0</v>
      </c>
      <c r="Q19" s="86">
        <v>0</v>
      </c>
      <c r="R19" s="86">
        <v>0</v>
      </c>
      <c r="S19" s="92">
        <f t="shared" si="0"/>
        <v>6</v>
      </c>
      <c r="T19" s="92">
        <f t="shared" si="1"/>
        <v>2839314</v>
      </c>
    </row>
    <row r="20" spans="3:20" ht="15.5" x14ac:dyDescent="0.35">
      <c r="C20" s="88">
        <v>14</v>
      </c>
      <c r="D20" s="53" t="s">
        <v>47</v>
      </c>
      <c r="E20" s="86">
        <v>4</v>
      </c>
      <c r="F20" s="86">
        <v>2688109</v>
      </c>
      <c r="G20" s="86">
        <v>0</v>
      </c>
      <c r="H20" s="86">
        <v>0</v>
      </c>
      <c r="I20" s="86">
        <v>37</v>
      </c>
      <c r="J20" s="86">
        <v>6412809</v>
      </c>
      <c r="K20" s="86">
        <v>5</v>
      </c>
      <c r="L20" s="86">
        <v>1715913</v>
      </c>
      <c r="M20" s="86">
        <v>0</v>
      </c>
      <c r="N20" s="86">
        <v>0</v>
      </c>
      <c r="O20" s="86">
        <v>0</v>
      </c>
      <c r="P20" s="86">
        <v>0</v>
      </c>
      <c r="Q20" s="86">
        <v>0</v>
      </c>
      <c r="R20" s="86">
        <v>0</v>
      </c>
      <c r="S20" s="92">
        <f t="shared" si="0"/>
        <v>46</v>
      </c>
      <c r="T20" s="92">
        <f t="shared" si="1"/>
        <v>10816831</v>
      </c>
    </row>
    <row r="21" spans="3:20" ht="15.5" x14ac:dyDescent="0.35">
      <c r="C21" s="88">
        <v>15</v>
      </c>
      <c r="D21" s="53" t="s">
        <v>60</v>
      </c>
      <c r="E21" s="86">
        <v>2</v>
      </c>
      <c r="F21" s="86">
        <v>190345</v>
      </c>
      <c r="G21" s="86">
        <v>0</v>
      </c>
      <c r="H21" s="86">
        <v>0</v>
      </c>
      <c r="I21" s="86">
        <v>6</v>
      </c>
      <c r="J21" s="86">
        <v>6367480</v>
      </c>
      <c r="K21" s="86">
        <v>1</v>
      </c>
      <c r="L21" s="86">
        <v>2764892</v>
      </c>
      <c r="M21" s="86">
        <v>0</v>
      </c>
      <c r="N21" s="86">
        <v>0</v>
      </c>
      <c r="O21" s="86">
        <v>0</v>
      </c>
      <c r="P21" s="86">
        <v>0</v>
      </c>
      <c r="Q21" s="86">
        <v>0</v>
      </c>
      <c r="R21" s="86">
        <v>0</v>
      </c>
      <c r="S21" s="92">
        <f t="shared" si="0"/>
        <v>9</v>
      </c>
      <c r="T21" s="92">
        <f t="shared" si="1"/>
        <v>9322717</v>
      </c>
    </row>
    <row r="22" spans="3:20" ht="15.5" x14ac:dyDescent="0.35">
      <c r="C22" s="88">
        <v>16</v>
      </c>
      <c r="D22" s="53" t="s">
        <v>41</v>
      </c>
      <c r="E22" s="86">
        <v>0</v>
      </c>
      <c r="F22" s="86">
        <v>0</v>
      </c>
      <c r="G22" s="86">
        <v>0</v>
      </c>
      <c r="H22" s="86">
        <v>0</v>
      </c>
      <c r="I22" s="86">
        <v>2</v>
      </c>
      <c r="J22" s="86">
        <v>3345572</v>
      </c>
      <c r="K22" s="86">
        <v>2</v>
      </c>
      <c r="L22" s="86">
        <v>808000</v>
      </c>
      <c r="M22" s="86">
        <v>0</v>
      </c>
      <c r="N22" s="86">
        <v>0</v>
      </c>
      <c r="O22" s="86">
        <v>0</v>
      </c>
      <c r="P22" s="86">
        <v>0</v>
      </c>
      <c r="Q22" s="86">
        <v>0</v>
      </c>
      <c r="R22" s="86">
        <v>0</v>
      </c>
      <c r="S22" s="92">
        <f t="shared" si="0"/>
        <v>4</v>
      </c>
      <c r="T22" s="92">
        <f t="shared" si="1"/>
        <v>4153572</v>
      </c>
    </row>
    <row r="23" spans="3:20" ht="15.5" x14ac:dyDescent="0.35">
      <c r="C23" s="88">
        <v>17</v>
      </c>
      <c r="D23" s="53" t="s">
        <v>48</v>
      </c>
      <c r="E23" s="87">
        <v>0</v>
      </c>
      <c r="F23" s="87">
        <v>0</v>
      </c>
      <c r="G23" s="87">
        <v>0</v>
      </c>
      <c r="H23" s="87">
        <v>0</v>
      </c>
      <c r="I23" s="87">
        <v>0</v>
      </c>
      <c r="J23" s="87">
        <v>0</v>
      </c>
      <c r="K23" s="87">
        <v>0</v>
      </c>
      <c r="L23" s="87">
        <v>0</v>
      </c>
      <c r="M23" s="87">
        <v>0</v>
      </c>
      <c r="N23" s="87">
        <v>0</v>
      </c>
      <c r="O23" s="87">
        <v>0</v>
      </c>
      <c r="P23" s="87">
        <v>0</v>
      </c>
      <c r="Q23" s="87">
        <v>0</v>
      </c>
      <c r="R23" s="87">
        <v>0</v>
      </c>
      <c r="S23" s="87">
        <f t="shared" si="0"/>
        <v>0</v>
      </c>
      <c r="T23" s="87">
        <f t="shared" si="1"/>
        <v>0</v>
      </c>
    </row>
    <row r="24" spans="3:20" ht="15.5" x14ac:dyDescent="0.35">
      <c r="C24" s="88">
        <v>18</v>
      </c>
      <c r="D24" s="53" t="s">
        <v>73</v>
      </c>
      <c r="E24" s="86">
        <v>0</v>
      </c>
      <c r="F24" s="86">
        <v>0</v>
      </c>
      <c r="G24" s="86">
        <v>0</v>
      </c>
      <c r="H24" s="86">
        <v>0</v>
      </c>
      <c r="I24" s="86">
        <v>5</v>
      </c>
      <c r="J24" s="86">
        <v>63255408</v>
      </c>
      <c r="K24" s="86">
        <v>0</v>
      </c>
      <c r="L24" s="86">
        <v>0</v>
      </c>
      <c r="M24" s="86">
        <v>0</v>
      </c>
      <c r="N24" s="86">
        <v>0</v>
      </c>
      <c r="O24" s="86">
        <v>0</v>
      </c>
      <c r="P24" s="86">
        <v>0</v>
      </c>
      <c r="Q24" s="86">
        <v>0</v>
      </c>
      <c r="R24" s="86">
        <v>0</v>
      </c>
      <c r="S24" s="92">
        <f t="shared" si="0"/>
        <v>5</v>
      </c>
      <c r="T24" s="92">
        <f t="shared" si="1"/>
        <v>63255408</v>
      </c>
    </row>
    <row r="25" spans="3:20" ht="15.5" x14ac:dyDescent="0.35">
      <c r="C25" s="88">
        <v>19</v>
      </c>
      <c r="D25" s="53" t="s">
        <v>72</v>
      </c>
      <c r="E25" s="86">
        <v>20011</v>
      </c>
      <c r="F25" s="86">
        <v>113193656</v>
      </c>
      <c r="G25" s="86">
        <v>0</v>
      </c>
      <c r="H25" s="86">
        <v>0</v>
      </c>
      <c r="I25" s="86">
        <v>220</v>
      </c>
      <c r="J25" s="86">
        <v>1973215</v>
      </c>
      <c r="K25" s="86">
        <v>0</v>
      </c>
      <c r="L25" s="86">
        <v>0</v>
      </c>
      <c r="M25" s="86">
        <v>1423</v>
      </c>
      <c r="N25" s="86">
        <v>20823848</v>
      </c>
      <c r="O25" s="86">
        <v>232</v>
      </c>
      <c r="P25" s="86">
        <v>2534129</v>
      </c>
      <c r="Q25" s="86">
        <v>0</v>
      </c>
      <c r="R25" s="86">
        <v>0</v>
      </c>
      <c r="S25" s="92">
        <f t="shared" si="0"/>
        <v>21886</v>
      </c>
      <c r="T25" s="92">
        <f t="shared" si="1"/>
        <v>138524848</v>
      </c>
    </row>
    <row r="26" spans="3:20" ht="15.5" x14ac:dyDescent="0.35">
      <c r="C26" s="88">
        <v>20</v>
      </c>
      <c r="D26" s="53" t="s">
        <v>14</v>
      </c>
      <c r="E26" s="86">
        <v>0</v>
      </c>
      <c r="F26" s="86">
        <v>0</v>
      </c>
      <c r="G26" s="86">
        <v>0</v>
      </c>
      <c r="H26" s="86">
        <v>0</v>
      </c>
      <c r="I26" s="86">
        <v>2</v>
      </c>
      <c r="J26" s="86">
        <v>900000</v>
      </c>
      <c r="K26" s="86">
        <v>0</v>
      </c>
      <c r="L26" s="86">
        <v>0</v>
      </c>
      <c r="M26" s="86">
        <v>0</v>
      </c>
      <c r="N26" s="86">
        <v>0</v>
      </c>
      <c r="O26" s="86">
        <v>0</v>
      </c>
      <c r="P26" s="86">
        <v>0</v>
      </c>
      <c r="Q26" s="86">
        <v>0</v>
      </c>
      <c r="R26" s="86">
        <v>0</v>
      </c>
      <c r="S26" s="92">
        <f t="shared" si="0"/>
        <v>2</v>
      </c>
      <c r="T26" s="92">
        <f t="shared" si="1"/>
        <v>900000</v>
      </c>
    </row>
    <row r="27" spans="3:20" ht="15.5" x14ac:dyDescent="0.35">
      <c r="C27" s="88">
        <v>21</v>
      </c>
      <c r="D27" s="53" t="s">
        <v>59</v>
      </c>
      <c r="E27" s="86">
        <v>0</v>
      </c>
      <c r="F27" s="86">
        <v>0</v>
      </c>
      <c r="G27" s="86">
        <v>0</v>
      </c>
      <c r="H27" s="86">
        <v>0</v>
      </c>
      <c r="I27" s="86">
        <v>3</v>
      </c>
      <c r="J27" s="86">
        <v>1953492</v>
      </c>
      <c r="K27" s="86">
        <v>13</v>
      </c>
      <c r="L27" s="86">
        <v>6504116</v>
      </c>
      <c r="M27" s="86">
        <v>0</v>
      </c>
      <c r="N27" s="86">
        <v>0</v>
      </c>
      <c r="O27" s="86">
        <v>1</v>
      </c>
      <c r="P27" s="86">
        <v>1300000</v>
      </c>
      <c r="Q27" s="86">
        <v>0</v>
      </c>
      <c r="R27" s="86">
        <v>0</v>
      </c>
      <c r="S27" s="92">
        <f t="shared" si="0"/>
        <v>17</v>
      </c>
      <c r="T27" s="92">
        <f t="shared" si="1"/>
        <v>9757608</v>
      </c>
    </row>
    <row r="28" spans="3:20" ht="15.5" x14ac:dyDescent="0.35">
      <c r="C28" s="88">
        <v>22</v>
      </c>
      <c r="D28" s="53" t="s">
        <v>38</v>
      </c>
      <c r="E28" s="86">
        <v>964</v>
      </c>
      <c r="F28" s="86">
        <v>11462256</v>
      </c>
      <c r="G28" s="86">
        <v>0</v>
      </c>
      <c r="H28" s="86">
        <v>0</v>
      </c>
      <c r="I28" s="86">
        <v>2890</v>
      </c>
      <c r="J28" s="86">
        <v>9688475</v>
      </c>
      <c r="K28" s="86">
        <v>7</v>
      </c>
      <c r="L28" s="86">
        <v>2846881</v>
      </c>
      <c r="M28" s="86">
        <v>0</v>
      </c>
      <c r="N28" s="86">
        <v>0</v>
      </c>
      <c r="O28" s="86">
        <v>8</v>
      </c>
      <c r="P28" s="86">
        <v>145412</v>
      </c>
      <c r="Q28" s="86">
        <v>0</v>
      </c>
      <c r="R28" s="86">
        <v>0</v>
      </c>
      <c r="S28" s="92">
        <f t="shared" si="0"/>
        <v>3869</v>
      </c>
      <c r="T28" s="92">
        <f t="shared" si="1"/>
        <v>24143024</v>
      </c>
    </row>
    <row r="29" spans="3:20" ht="15.5" x14ac:dyDescent="0.35">
      <c r="C29" s="88">
        <v>23</v>
      </c>
      <c r="D29" s="53" t="s">
        <v>42</v>
      </c>
      <c r="E29" s="87">
        <v>0</v>
      </c>
      <c r="F29" s="87">
        <v>0</v>
      </c>
      <c r="G29" s="87">
        <v>0</v>
      </c>
      <c r="H29" s="87">
        <v>0</v>
      </c>
      <c r="I29" s="87">
        <v>0</v>
      </c>
      <c r="J29" s="87">
        <v>0</v>
      </c>
      <c r="K29" s="87">
        <v>0</v>
      </c>
      <c r="L29" s="87">
        <v>0</v>
      </c>
      <c r="M29" s="87">
        <v>0</v>
      </c>
      <c r="N29" s="87">
        <v>0</v>
      </c>
      <c r="O29" s="87">
        <v>0</v>
      </c>
      <c r="P29" s="87">
        <v>0</v>
      </c>
      <c r="Q29" s="87">
        <v>0</v>
      </c>
      <c r="R29" s="87">
        <v>0</v>
      </c>
      <c r="S29" s="87">
        <f t="shared" si="0"/>
        <v>0</v>
      </c>
      <c r="T29" s="87">
        <f t="shared" si="1"/>
        <v>0</v>
      </c>
    </row>
    <row r="30" spans="3:20" ht="15.5" x14ac:dyDescent="0.35">
      <c r="C30" s="88">
        <v>24</v>
      </c>
      <c r="D30" s="53" t="s">
        <v>69</v>
      </c>
      <c r="E30" s="86">
        <v>0</v>
      </c>
      <c r="F30" s="86">
        <v>0</v>
      </c>
      <c r="G30" s="86">
        <v>0</v>
      </c>
      <c r="H30" s="86">
        <v>0</v>
      </c>
      <c r="I30" s="86">
        <v>5</v>
      </c>
      <c r="J30" s="86">
        <v>3478607</v>
      </c>
      <c r="K30" s="86">
        <v>2</v>
      </c>
      <c r="L30" s="86">
        <v>120812</v>
      </c>
      <c r="M30" s="86">
        <v>0</v>
      </c>
      <c r="N30" s="86">
        <v>0</v>
      </c>
      <c r="O30" s="86">
        <v>0</v>
      </c>
      <c r="P30" s="86">
        <v>0</v>
      </c>
      <c r="Q30" s="86">
        <v>0</v>
      </c>
      <c r="R30" s="86">
        <v>0</v>
      </c>
      <c r="S30" s="92">
        <f t="shared" si="0"/>
        <v>7</v>
      </c>
      <c r="T30" s="92">
        <f t="shared" si="1"/>
        <v>3599419</v>
      </c>
    </row>
    <row r="31" spans="3:20" ht="15.5" x14ac:dyDescent="0.35">
      <c r="C31" s="88">
        <v>25</v>
      </c>
      <c r="D31" s="53" t="s">
        <v>68</v>
      </c>
      <c r="E31" s="86">
        <v>1</v>
      </c>
      <c r="F31" s="86">
        <v>580300</v>
      </c>
      <c r="G31" s="86">
        <v>0</v>
      </c>
      <c r="H31" s="86">
        <v>0</v>
      </c>
      <c r="I31" s="86">
        <v>2</v>
      </c>
      <c r="J31" s="86">
        <v>2947769</v>
      </c>
      <c r="K31" s="86">
        <v>14</v>
      </c>
      <c r="L31" s="86">
        <v>5799879</v>
      </c>
      <c r="M31" s="86">
        <v>0</v>
      </c>
      <c r="N31" s="86">
        <v>0</v>
      </c>
      <c r="O31" s="86">
        <v>0</v>
      </c>
      <c r="P31" s="86">
        <v>0</v>
      </c>
      <c r="Q31" s="86">
        <v>0</v>
      </c>
      <c r="R31" s="86">
        <v>0</v>
      </c>
      <c r="S31" s="92">
        <f t="shared" si="0"/>
        <v>17</v>
      </c>
      <c r="T31" s="92">
        <f t="shared" si="1"/>
        <v>9327948</v>
      </c>
    </row>
    <row r="32" spans="3:20" ht="15.5" x14ac:dyDescent="0.35">
      <c r="C32" s="88">
        <v>26</v>
      </c>
      <c r="D32" s="53" t="s">
        <v>51</v>
      </c>
      <c r="E32" s="86">
        <v>2</v>
      </c>
      <c r="F32" s="86">
        <v>263010</v>
      </c>
      <c r="G32" s="86">
        <v>0</v>
      </c>
      <c r="H32" s="86">
        <v>0</v>
      </c>
      <c r="I32" s="86">
        <v>11</v>
      </c>
      <c r="J32" s="86">
        <v>5236064</v>
      </c>
      <c r="K32" s="86">
        <v>3</v>
      </c>
      <c r="L32" s="86">
        <v>1448740</v>
      </c>
      <c r="M32" s="86">
        <v>0</v>
      </c>
      <c r="N32" s="86">
        <v>0</v>
      </c>
      <c r="O32" s="86">
        <v>0</v>
      </c>
      <c r="P32" s="86">
        <v>0</v>
      </c>
      <c r="Q32" s="86">
        <v>0</v>
      </c>
      <c r="R32" s="86">
        <v>0</v>
      </c>
      <c r="S32" s="92">
        <f t="shared" si="0"/>
        <v>16</v>
      </c>
      <c r="T32" s="92">
        <f t="shared" si="1"/>
        <v>6947814</v>
      </c>
    </row>
    <row r="33" spans="3:20" ht="15.5" x14ac:dyDescent="0.35">
      <c r="C33" s="88">
        <v>27</v>
      </c>
      <c r="D33" s="53" t="s">
        <v>56</v>
      </c>
      <c r="E33" s="86">
        <v>0</v>
      </c>
      <c r="F33" s="86">
        <v>0</v>
      </c>
      <c r="G33" s="86">
        <v>0</v>
      </c>
      <c r="H33" s="86">
        <v>0</v>
      </c>
      <c r="I33" s="86">
        <v>0</v>
      </c>
      <c r="J33" s="86">
        <v>0</v>
      </c>
      <c r="K33" s="86">
        <v>2</v>
      </c>
      <c r="L33" s="86">
        <v>268347</v>
      </c>
      <c r="M33" s="86">
        <v>0</v>
      </c>
      <c r="N33" s="86">
        <v>0</v>
      </c>
      <c r="O33" s="86">
        <v>0</v>
      </c>
      <c r="P33" s="86">
        <v>0</v>
      </c>
      <c r="Q33" s="86">
        <v>0</v>
      </c>
      <c r="R33" s="86">
        <v>0</v>
      </c>
      <c r="S33" s="92">
        <f t="shared" si="0"/>
        <v>2</v>
      </c>
      <c r="T33" s="92">
        <f t="shared" si="1"/>
        <v>268347</v>
      </c>
    </row>
    <row r="34" spans="3:20" ht="15.5" x14ac:dyDescent="0.35">
      <c r="C34" s="88">
        <v>28</v>
      </c>
      <c r="D34" s="53" t="s">
        <v>64</v>
      </c>
      <c r="E34" s="86">
        <v>2</v>
      </c>
      <c r="F34" s="86">
        <v>2614000</v>
      </c>
      <c r="G34" s="86">
        <v>0</v>
      </c>
      <c r="H34" s="86">
        <v>0</v>
      </c>
      <c r="I34" s="86">
        <v>8</v>
      </c>
      <c r="J34" s="86">
        <v>2016518</v>
      </c>
      <c r="K34" s="86">
        <v>9</v>
      </c>
      <c r="L34" s="86">
        <v>7598300</v>
      </c>
      <c r="M34" s="86">
        <v>1</v>
      </c>
      <c r="N34" s="86">
        <v>520000</v>
      </c>
      <c r="O34" s="86">
        <v>0</v>
      </c>
      <c r="P34" s="86">
        <v>0</v>
      </c>
      <c r="Q34" s="86">
        <v>0</v>
      </c>
      <c r="R34" s="86">
        <v>0</v>
      </c>
      <c r="S34" s="92">
        <f t="shared" si="0"/>
        <v>20</v>
      </c>
      <c r="T34" s="92">
        <f t="shared" si="1"/>
        <v>12748818</v>
      </c>
    </row>
    <row r="35" spans="3:20" ht="15.5" x14ac:dyDescent="0.35">
      <c r="C35" s="88">
        <v>29</v>
      </c>
      <c r="D35" s="53" t="s">
        <v>40</v>
      </c>
      <c r="E35" s="86">
        <v>48</v>
      </c>
      <c r="F35" s="86">
        <v>412087.34</v>
      </c>
      <c r="G35" s="86">
        <v>0</v>
      </c>
      <c r="H35" s="86">
        <v>0</v>
      </c>
      <c r="I35" s="86">
        <v>0</v>
      </c>
      <c r="J35" s="86">
        <v>0</v>
      </c>
      <c r="K35" s="86">
        <v>98</v>
      </c>
      <c r="L35" s="86">
        <v>1115710.4099999999</v>
      </c>
      <c r="M35" s="86">
        <v>54</v>
      </c>
      <c r="N35" s="86">
        <v>403800.9</v>
      </c>
      <c r="O35" s="86">
        <v>26</v>
      </c>
      <c r="P35" s="86">
        <v>248994.2</v>
      </c>
      <c r="Q35" s="86">
        <v>0</v>
      </c>
      <c r="R35" s="86">
        <v>0</v>
      </c>
      <c r="S35" s="92">
        <f t="shared" si="0"/>
        <v>226</v>
      </c>
      <c r="T35" s="92">
        <f t="shared" si="1"/>
        <v>2180592.85</v>
      </c>
    </row>
    <row r="36" spans="3:20" ht="15.5" x14ac:dyDescent="0.35">
      <c r="C36" s="88">
        <v>30</v>
      </c>
      <c r="D36" s="53" t="s">
        <v>55</v>
      </c>
      <c r="E36" s="86">
        <v>0</v>
      </c>
      <c r="F36" s="86">
        <v>0</v>
      </c>
      <c r="G36" s="86">
        <v>0</v>
      </c>
      <c r="H36" s="86">
        <v>0</v>
      </c>
      <c r="I36" s="86">
        <v>113</v>
      </c>
      <c r="J36" s="86">
        <v>41878000.439999998</v>
      </c>
      <c r="K36" s="86">
        <v>2</v>
      </c>
      <c r="L36" s="86">
        <v>2151272</v>
      </c>
      <c r="M36" s="86">
        <v>0</v>
      </c>
      <c r="N36" s="86">
        <v>0</v>
      </c>
      <c r="O36" s="86">
        <v>7</v>
      </c>
      <c r="P36" s="86">
        <v>663728</v>
      </c>
      <c r="Q36" s="86">
        <v>0</v>
      </c>
      <c r="R36" s="86">
        <v>0</v>
      </c>
      <c r="S36" s="92">
        <f t="shared" si="0"/>
        <v>122</v>
      </c>
      <c r="T36" s="92">
        <f t="shared" si="1"/>
        <v>44693000.439999998</v>
      </c>
    </row>
    <row r="37" spans="3:20" ht="15.5" x14ac:dyDescent="0.35">
      <c r="C37" s="88">
        <v>31</v>
      </c>
      <c r="D37" s="53" t="s">
        <v>15</v>
      </c>
      <c r="E37" s="86">
        <v>1</v>
      </c>
      <c r="F37" s="86">
        <v>680000</v>
      </c>
      <c r="G37" s="86">
        <v>0</v>
      </c>
      <c r="H37" s="86">
        <v>0</v>
      </c>
      <c r="I37" s="86">
        <v>2</v>
      </c>
      <c r="J37" s="86">
        <v>1480000</v>
      </c>
      <c r="K37" s="86">
        <v>0</v>
      </c>
      <c r="L37" s="86">
        <v>0</v>
      </c>
      <c r="M37" s="86">
        <v>0</v>
      </c>
      <c r="N37" s="86">
        <v>0</v>
      </c>
      <c r="O37" s="86">
        <v>0</v>
      </c>
      <c r="P37" s="86">
        <v>0</v>
      </c>
      <c r="Q37" s="86">
        <v>0</v>
      </c>
      <c r="R37" s="86">
        <v>0</v>
      </c>
      <c r="S37" s="92">
        <f t="shared" si="0"/>
        <v>3</v>
      </c>
      <c r="T37" s="92">
        <f t="shared" si="1"/>
        <v>2160000</v>
      </c>
    </row>
    <row r="38" spans="3:20" ht="15.5" x14ac:dyDescent="0.35">
      <c r="C38" s="88">
        <v>32</v>
      </c>
      <c r="D38" s="53" t="s">
        <v>62</v>
      </c>
      <c r="E38" s="86">
        <v>0</v>
      </c>
      <c r="F38" s="86">
        <v>0</v>
      </c>
      <c r="G38" s="86">
        <v>0</v>
      </c>
      <c r="H38" s="86">
        <v>0</v>
      </c>
      <c r="I38" s="86">
        <v>1</v>
      </c>
      <c r="J38" s="86">
        <v>14332</v>
      </c>
      <c r="K38" s="86">
        <v>2</v>
      </c>
      <c r="L38" s="86">
        <v>832407</v>
      </c>
      <c r="M38" s="86">
        <v>0</v>
      </c>
      <c r="N38" s="86">
        <v>0</v>
      </c>
      <c r="O38" s="86">
        <v>0</v>
      </c>
      <c r="P38" s="86">
        <v>0</v>
      </c>
      <c r="Q38" s="86">
        <v>0</v>
      </c>
      <c r="R38" s="86">
        <v>0</v>
      </c>
      <c r="S38" s="92">
        <f t="shared" si="0"/>
        <v>3</v>
      </c>
      <c r="T38" s="92">
        <f t="shared" si="1"/>
        <v>846739</v>
      </c>
    </row>
    <row r="39" spans="3:20" ht="15.5" x14ac:dyDescent="0.35">
      <c r="C39" s="88">
        <v>33</v>
      </c>
      <c r="D39" s="53" t="s">
        <v>44</v>
      </c>
      <c r="E39" s="86">
        <v>2</v>
      </c>
      <c r="F39" s="86">
        <v>820000</v>
      </c>
      <c r="G39" s="86">
        <v>0</v>
      </c>
      <c r="H39" s="86">
        <v>0</v>
      </c>
      <c r="I39" s="86">
        <v>4</v>
      </c>
      <c r="J39" s="86">
        <v>1410000</v>
      </c>
      <c r="K39" s="86">
        <v>2</v>
      </c>
      <c r="L39" s="86">
        <v>880000</v>
      </c>
      <c r="M39" s="86">
        <v>0</v>
      </c>
      <c r="N39" s="86">
        <v>0</v>
      </c>
      <c r="O39" s="86">
        <v>0</v>
      </c>
      <c r="P39" s="86">
        <v>0</v>
      </c>
      <c r="Q39" s="86">
        <v>0</v>
      </c>
      <c r="R39" s="86">
        <v>0</v>
      </c>
      <c r="S39" s="92">
        <f t="shared" si="0"/>
        <v>8</v>
      </c>
      <c r="T39" s="92">
        <f t="shared" si="1"/>
        <v>3110000</v>
      </c>
    </row>
    <row r="40" spans="3:20" ht="15.5" x14ac:dyDescent="0.35">
      <c r="C40" s="88">
        <v>34</v>
      </c>
      <c r="D40" s="53" t="s">
        <v>16</v>
      </c>
      <c r="E40" s="86">
        <v>3</v>
      </c>
      <c r="F40" s="86">
        <v>432915</v>
      </c>
      <c r="G40" s="86">
        <v>0</v>
      </c>
      <c r="H40" s="86">
        <v>0</v>
      </c>
      <c r="I40" s="86">
        <v>10</v>
      </c>
      <c r="J40" s="86">
        <v>5149962</v>
      </c>
      <c r="K40" s="86">
        <v>8</v>
      </c>
      <c r="L40" s="86">
        <v>2744750</v>
      </c>
      <c r="M40" s="86">
        <v>0</v>
      </c>
      <c r="N40" s="86">
        <v>0</v>
      </c>
      <c r="O40" s="86">
        <v>1</v>
      </c>
      <c r="P40" s="86">
        <v>3000</v>
      </c>
      <c r="Q40" s="86">
        <v>0</v>
      </c>
      <c r="R40" s="86">
        <v>0</v>
      </c>
      <c r="S40" s="92">
        <f t="shared" si="0"/>
        <v>22</v>
      </c>
      <c r="T40" s="92">
        <f t="shared" si="1"/>
        <v>8330627</v>
      </c>
    </row>
    <row r="41" spans="3:20" ht="15.5" x14ac:dyDescent="0.35">
      <c r="C41" s="88">
        <v>35</v>
      </c>
      <c r="D41" s="53" t="s">
        <v>63</v>
      </c>
      <c r="E41" s="87">
        <v>0</v>
      </c>
      <c r="F41" s="87">
        <v>0</v>
      </c>
      <c r="G41" s="87">
        <v>0</v>
      </c>
      <c r="H41" s="87">
        <v>0</v>
      </c>
      <c r="I41" s="87">
        <v>0</v>
      </c>
      <c r="J41" s="87">
        <v>0</v>
      </c>
      <c r="K41" s="87">
        <v>0</v>
      </c>
      <c r="L41" s="87">
        <v>0</v>
      </c>
      <c r="M41" s="87">
        <v>0</v>
      </c>
      <c r="N41" s="87">
        <v>0</v>
      </c>
      <c r="O41" s="87">
        <v>0</v>
      </c>
      <c r="P41" s="87">
        <v>0</v>
      </c>
      <c r="Q41" s="87">
        <v>0</v>
      </c>
      <c r="R41" s="87">
        <v>0</v>
      </c>
      <c r="S41" s="87">
        <f t="shared" si="0"/>
        <v>0</v>
      </c>
      <c r="T41" s="87">
        <f t="shared" si="1"/>
        <v>0</v>
      </c>
    </row>
    <row r="42" spans="3:20" ht="15.5" x14ac:dyDescent="0.35">
      <c r="C42" s="88">
        <v>36</v>
      </c>
      <c r="D42" s="53" t="s">
        <v>43</v>
      </c>
      <c r="E42" s="86">
        <v>3</v>
      </c>
      <c r="F42" s="86">
        <v>3146940</v>
      </c>
      <c r="G42" s="86">
        <v>0</v>
      </c>
      <c r="H42" s="86">
        <v>0</v>
      </c>
      <c r="I42" s="86">
        <v>12</v>
      </c>
      <c r="J42" s="86">
        <v>4166564</v>
      </c>
      <c r="K42" s="86">
        <v>19</v>
      </c>
      <c r="L42" s="86">
        <v>7169450</v>
      </c>
      <c r="M42" s="86">
        <v>3</v>
      </c>
      <c r="N42" s="86">
        <v>150000</v>
      </c>
      <c r="O42" s="86">
        <v>4</v>
      </c>
      <c r="P42" s="86">
        <v>3111864</v>
      </c>
      <c r="Q42" s="86">
        <v>0</v>
      </c>
      <c r="R42" s="86">
        <v>0</v>
      </c>
      <c r="S42" s="92">
        <f t="shared" si="0"/>
        <v>41</v>
      </c>
      <c r="T42" s="92">
        <f t="shared" si="1"/>
        <v>17744818</v>
      </c>
    </row>
    <row r="43" spans="3:20" ht="15.5" x14ac:dyDescent="0.35">
      <c r="C43" s="88">
        <v>37</v>
      </c>
      <c r="D43" s="53" t="s">
        <v>65</v>
      </c>
      <c r="E43" s="86">
        <v>0</v>
      </c>
      <c r="F43" s="86">
        <v>0</v>
      </c>
      <c r="G43" s="86">
        <v>0</v>
      </c>
      <c r="H43" s="86">
        <v>0</v>
      </c>
      <c r="I43" s="86">
        <v>0</v>
      </c>
      <c r="J43" s="86">
        <v>0</v>
      </c>
      <c r="K43" s="86">
        <v>3</v>
      </c>
      <c r="L43" s="86">
        <v>1252800</v>
      </c>
      <c r="M43" s="86">
        <v>0</v>
      </c>
      <c r="N43" s="86">
        <v>0</v>
      </c>
      <c r="O43" s="86">
        <v>0</v>
      </c>
      <c r="P43" s="86">
        <v>0</v>
      </c>
      <c r="Q43" s="86">
        <v>0</v>
      </c>
      <c r="R43" s="86">
        <v>0</v>
      </c>
      <c r="S43" s="92">
        <f t="shared" si="0"/>
        <v>3</v>
      </c>
      <c r="T43" s="92">
        <f t="shared" si="1"/>
        <v>1252800</v>
      </c>
    </row>
    <row r="44" spans="3:20" ht="15.5" x14ac:dyDescent="0.35">
      <c r="C44" s="90"/>
      <c r="D44" s="89" t="s">
        <v>107</v>
      </c>
      <c r="E44" s="91">
        <f>SUM(E7:E43)</f>
        <v>21055</v>
      </c>
      <c r="F44" s="91">
        <f t="shared" ref="F44:R44" si="2">SUM(F7:F43)</f>
        <v>144375531.34</v>
      </c>
      <c r="G44" s="91">
        <f t="shared" si="2"/>
        <v>12</v>
      </c>
      <c r="H44" s="91">
        <f t="shared" si="2"/>
        <v>479200</v>
      </c>
      <c r="I44" s="91">
        <f t="shared" si="2"/>
        <v>4327</v>
      </c>
      <c r="J44" s="91">
        <f t="shared" si="2"/>
        <v>324332249.44</v>
      </c>
      <c r="K44" s="91">
        <f t="shared" si="2"/>
        <v>230</v>
      </c>
      <c r="L44" s="91">
        <f t="shared" si="2"/>
        <v>77573236.409999996</v>
      </c>
      <c r="M44" s="91">
        <f t="shared" si="2"/>
        <v>1489</v>
      </c>
      <c r="N44" s="91">
        <f t="shared" si="2"/>
        <v>22874681.899999999</v>
      </c>
      <c r="O44" s="91">
        <f t="shared" si="2"/>
        <v>287</v>
      </c>
      <c r="P44" s="91">
        <f t="shared" si="2"/>
        <v>9393407.1999999993</v>
      </c>
      <c r="Q44" s="91">
        <f t="shared" si="2"/>
        <v>2</v>
      </c>
      <c r="R44" s="91">
        <f t="shared" si="2"/>
        <v>135000</v>
      </c>
      <c r="S44" s="91">
        <f t="shared" si="0"/>
        <v>27402</v>
      </c>
      <c r="T44" s="91">
        <f t="shared" si="0"/>
        <v>579163306.28999996</v>
      </c>
    </row>
    <row r="45" spans="3:20" x14ac:dyDescent="0.35">
      <c r="S45" s="83"/>
      <c r="T45" s="83"/>
    </row>
    <row r="46" spans="3:20" x14ac:dyDescent="0.35">
      <c r="S46" s="83"/>
    </row>
    <row r="50" spans="7:7" x14ac:dyDescent="0.35">
      <c r="G50" t="s">
        <v>84</v>
      </c>
    </row>
  </sheetData>
  <sheetProtection algorithmName="SHA-512" hashValue="7YBgcQHqRAJckOYJ5oHLWJht7TXJSEw/yif27jpCUgTwQHTXD8Q5OFE8y/rAFOoYAnwLtkP7HJM2CfrWud4fTA==" saltValue="JDiJlS+qJFhSxoUrNmEtyg==" spinCount="100000" sheet="1" objects="1" scenarios="1"/>
  <mergeCells count="11">
    <mergeCell ref="S4:T4"/>
    <mergeCell ref="C3:T3"/>
    <mergeCell ref="C4:C6"/>
    <mergeCell ref="D4:D6"/>
    <mergeCell ref="Q4:R4"/>
    <mergeCell ref="E4:F4"/>
    <mergeCell ref="G4:H4"/>
    <mergeCell ref="I4:J4"/>
    <mergeCell ref="K4:L4"/>
    <mergeCell ref="M4:N4"/>
    <mergeCell ref="O4:P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C2:T35"/>
  <sheetViews>
    <sheetView zoomScale="70" zoomScaleNormal="70" workbookViewId="0">
      <selection activeCell="C3" sqref="C3:T3"/>
    </sheetView>
  </sheetViews>
  <sheetFormatPr defaultRowHeight="14.5" x14ac:dyDescent="0.35"/>
  <cols>
    <col min="3" max="3" width="5.26953125" bestFit="1" customWidth="1"/>
    <col min="4" max="4" width="47.7265625" bestFit="1" customWidth="1"/>
    <col min="5" max="5" width="10.08984375" bestFit="1" customWidth="1"/>
    <col min="6" max="6" width="11.90625" bestFit="1" customWidth="1"/>
    <col min="7" max="7" width="10.08984375" bestFit="1" customWidth="1"/>
    <col min="8" max="8" width="15.6328125" bestFit="1" customWidth="1"/>
    <col min="9" max="9" width="10.08984375" bestFit="1" customWidth="1"/>
    <col min="10" max="10" width="15.6328125" bestFit="1" customWidth="1"/>
    <col min="11" max="11" width="10.08984375" bestFit="1" customWidth="1"/>
    <col min="12" max="12" width="14.1796875" bestFit="1" customWidth="1"/>
    <col min="13" max="13" width="10.08984375" bestFit="1" customWidth="1"/>
    <col min="14" max="14" width="15.6328125" bestFit="1" customWidth="1"/>
    <col min="15" max="15" width="10.08984375" bestFit="1" customWidth="1"/>
    <col min="16" max="16" width="15.6328125" bestFit="1" customWidth="1"/>
    <col min="17" max="17" width="10.08984375" bestFit="1" customWidth="1"/>
    <col min="18" max="18" width="11.90625" bestFit="1" customWidth="1"/>
    <col min="19" max="19" width="10.08984375" bestFit="1" customWidth="1"/>
    <col min="20" max="20" width="17.1796875" bestFit="1" customWidth="1"/>
  </cols>
  <sheetData>
    <row r="2" spans="3:20" ht="15" thickBot="1" x14ac:dyDescent="0.4"/>
    <row r="3" spans="3:20" ht="15.5" x14ac:dyDescent="0.35">
      <c r="C3" s="189" t="s">
        <v>106</v>
      </c>
      <c r="D3" s="190"/>
      <c r="E3" s="190"/>
      <c r="F3" s="190"/>
      <c r="G3" s="190"/>
      <c r="H3" s="190"/>
      <c r="I3" s="190"/>
      <c r="J3" s="190"/>
      <c r="K3" s="190"/>
      <c r="L3" s="190"/>
      <c r="M3" s="190"/>
      <c r="N3" s="190"/>
      <c r="O3" s="190"/>
      <c r="P3" s="190"/>
      <c r="Q3" s="190"/>
      <c r="R3" s="190"/>
      <c r="S3" s="190"/>
      <c r="T3" s="191"/>
    </row>
    <row r="4" spans="3:20" ht="50" customHeight="1" x14ac:dyDescent="0.35">
      <c r="C4" s="205" t="s">
        <v>89</v>
      </c>
      <c r="D4" s="206" t="s">
        <v>8</v>
      </c>
      <c r="E4" s="203" t="s">
        <v>97</v>
      </c>
      <c r="F4" s="203"/>
      <c r="G4" s="203" t="s">
        <v>98</v>
      </c>
      <c r="H4" s="203"/>
      <c r="I4" s="203" t="s">
        <v>99</v>
      </c>
      <c r="J4" s="203"/>
      <c r="K4" s="203" t="s">
        <v>100</v>
      </c>
      <c r="L4" s="203"/>
      <c r="M4" s="203" t="s">
        <v>101</v>
      </c>
      <c r="N4" s="203"/>
      <c r="O4" s="203" t="s">
        <v>102</v>
      </c>
      <c r="P4" s="203"/>
      <c r="Q4" s="203" t="s">
        <v>103</v>
      </c>
      <c r="R4" s="203"/>
      <c r="S4" s="203" t="s">
        <v>105</v>
      </c>
      <c r="T4" s="204"/>
    </row>
    <row r="5" spans="3:20" ht="15.5" x14ac:dyDescent="0.35">
      <c r="C5" s="183"/>
      <c r="D5" s="207"/>
      <c r="E5" s="52" t="s">
        <v>85</v>
      </c>
      <c r="F5" s="52" t="s">
        <v>86</v>
      </c>
      <c r="G5" s="52" t="s">
        <v>85</v>
      </c>
      <c r="H5" s="52" t="s">
        <v>86</v>
      </c>
      <c r="I5" s="52" t="s">
        <v>85</v>
      </c>
      <c r="J5" s="52" t="s">
        <v>86</v>
      </c>
      <c r="K5" s="52" t="s">
        <v>85</v>
      </c>
      <c r="L5" s="52" t="s">
        <v>86</v>
      </c>
      <c r="M5" s="52" t="s">
        <v>85</v>
      </c>
      <c r="N5" s="52" t="s">
        <v>86</v>
      </c>
      <c r="O5" s="52" t="s">
        <v>85</v>
      </c>
      <c r="P5" s="52" t="s">
        <v>86</v>
      </c>
      <c r="Q5" s="52" t="s">
        <v>85</v>
      </c>
      <c r="R5" s="52" t="s">
        <v>86</v>
      </c>
      <c r="S5" s="52" t="s">
        <v>85</v>
      </c>
      <c r="T5" s="95" t="s">
        <v>86</v>
      </c>
    </row>
    <row r="6" spans="3:20" ht="16" thickBot="1" x14ac:dyDescent="0.4">
      <c r="C6" s="184"/>
      <c r="D6" s="208"/>
      <c r="E6" s="98"/>
      <c r="F6" s="98" t="s">
        <v>90</v>
      </c>
      <c r="G6" s="98"/>
      <c r="H6" s="98" t="s">
        <v>90</v>
      </c>
      <c r="I6" s="98"/>
      <c r="J6" s="98" t="s">
        <v>90</v>
      </c>
      <c r="K6" s="98"/>
      <c r="L6" s="98" t="s">
        <v>90</v>
      </c>
      <c r="M6" s="98"/>
      <c r="N6" s="98" t="s">
        <v>90</v>
      </c>
      <c r="O6" s="98"/>
      <c r="P6" s="98" t="s">
        <v>90</v>
      </c>
      <c r="Q6" s="98"/>
      <c r="R6" s="98" t="s">
        <v>90</v>
      </c>
      <c r="S6" s="98"/>
      <c r="T6" s="99" t="s">
        <v>90</v>
      </c>
    </row>
    <row r="7" spans="3:20" ht="15.5" x14ac:dyDescent="0.35">
      <c r="C7" s="88">
        <v>1</v>
      </c>
      <c r="D7" s="53" t="s">
        <v>77</v>
      </c>
      <c r="E7" s="53">
        <v>0</v>
      </c>
      <c r="F7" s="53">
        <v>0</v>
      </c>
      <c r="G7" s="53">
        <v>0</v>
      </c>
      <c r="H7" s="53">
        <v>0</v>
      </c>
      <c r="I7" s="53">
        <v>9</v>
      </c>
      <c r="J7" s="53">
        <v>784210</v>
      </c>
      <c r="K7" s="53">
        <v>0</v>
      </c>
      <c r="L7" s="53">
        <v>0</v>
      </c>
      <c r="M7" s="53">
        <v>0</v>
      </c>
      <c r="N7" s="53">
        <v>0</v>
      </c>
      <c r="O7" s="53">
        <v>0</v>
      </c>
      <c r="P7" s="53">
        <v>0</v>
      </c>
      <c r="Q7" s="53">
        <v>0</v>
      </c>
      <c r="R7" s="53">
        <v>0</v>
      </c>
      <c r="S7" s="53">
        <f>E7+G7+I7+K7+M7+O7+Q7</f>
        <v>9</v>
      </c>
      <c r="T7" s="53">
        <f>F7+H7+J7+L7+N7+P7+R7</f>
        <v>784210</v>
      </c>
    </row>
    <row r="8" spans="3:20" ht="15.5" x14ac:dyDescent="0.35">
      <c r="C8" s="88">
        <v>2</v>
      </c>
      <c r="D8" s="53" t="s">
        <v>75</v>
      </c>
      <c r="E8" s="87">
        <v>0</v>
      </c>
      <c r="F8" s="87">
        <v>0</v>
      </c>
      <c r="G8" s="87">
        <v>0</v>
      </c>
      <c r="H8" s="87">
        <v>0</v>
      </c>
      <c r="I8" s="87">
        <v>0</v>
      </c>
      <c r="J8" s="87">
        <v>0</v>
      </c>
      <c r="K8" s="87">
        <v>0</v>
      </c>
      <c r="L8" s="87">
        <v>0</v>
      </c>
      <c r="M8" s="87">
        <v>0</v>
      </c>
      <c r="N8" s="87">
        <v>0</v>
      </c>
      <c r="O8" s="87">
        <v>0</v>
      </c>
      <c r="P8" s="87">
        <v>0</v>
      </c>
      <c r="Q8" s="87">
        <v>0</v>
      </c>
      <c r="R8" s="87">
        <v>0</v>
      </c>
      <c r="S8" s="87">
        <f t="shared" ref="S8:S29" si="0">E8+G8+I8+K8+M8+O8+Q8</f>
        <v>0</v>
      </c>
      <c r="T8" s="87">
        <f t="shared" ref="T8:T29" si="1">F8+H8+J8+L8+N8+P8+R8</f>
        <v>0</v>
      </c>
    </row>
    <row r="9" spans="3:20" ht="15.5" x14ac:dyDescent="0.35">
      <c r="C9" s="88">
        <v>3</v>
      </c>
      <c r="D9" s="53" t="s">
        <v>76</v>
      </c>
      <c r="E9" s="53">
        <v>0</v>
      </c>
      <c r="F9" s="53">
        <v>0</v>
      </c>
      <c r="G9" s="53">
        <v>3</v>
      </c>
      <c r="H9" s="53">
        <v>2328922.65</v>
      </c>
      <c r="I9" s="53">
        <v>1</v>
      </c>
      <c r="J9" s="53">
        <v>303650.64</v>
      </c>
      <c r="K9" s="53">
        <v>2</v>
      </c>
      <c r="L9" s="53">
        <v>806030.79</v>
      </c>
      <c r="M9" s="53">
        <v>2</v>
      </c>
      <c r="N9" s="53">
        <v>12926554</v>
      </c>
      <c r="O9" s="53">
        <v>0</v>
      </c>
      <c r="P9" s="53">
        <v>0</v>
      </c>
      <c r="Q9" s="53">
        <v>0</v>
      </c>
      <c r="R9" s="53">
        <v>0</v>
      </c>
      <c r="S9" s="53">
        <f t="shared" si="0"/>
        <v>8</v>
      </c>
      <c r="T9" s="53">
        <f t="shared" si="1"/>
        <v>16365158.08</v>
      </c>
    </row>
    <row r="10" spans="3:20" ht="15.5" x14ac:dyDescent="0.35">
      <c r="C10" s="88">
        <v>4</v>
      </c>
      <c r="D10" s="53" t="s">
        <v>17</v>
      </c>
      <c r="E10" s="53">
        <v>0</v>
      </c>
      <c r="F10" s="53">
        <v>0</v>
      </c>
      <c r="G10" s="53">
        <v>0</v>
      </c>
      <c r="H10" s="53">
        <v>0</v>
      </c>
      <c r="I10" s="53">
        <v>2</v>
      </c>
      <c r="J10" s="53">
        <v>20000</v>
      </c>
      <c r="K10" s="53">
        <v>0</v>
      </c>
      <c r="L10" s="53">
        <v>0</v>
      </c>
      <c r="M10" s="53">
        <v>1</v>
      </c>
      <c r="N10" s="53">
        <v>100000</v>
      </c>
      <c r="O10" s="53">
        <v>0</v>
      </c>
      <c r="P10" s="53">
        <v>0</v>
      </c>
      <c r="Q10" s="53">
        <v>0</v>
      </c>
      <c r="R10" s="53">
        <v>0</v>
      </c>
      <c r="S10" s="53">
        <f t="shared" si="0"/>
        <v>3</v>
      </c>
      <c r="T10" s="53">
        <f t="shared" si="1"/>
        <v>120000</v>
      </c>
    </row>
    <row r="11" spans="3:20" ht="15.5" x14ac:dyDescent="0.35">
      <c r="C11" s="88">
        <v>5</v>
      </c>
      <c r="D11" s="53" t="s">
        <v>18</v>
      </c>
      <c r="E11" s="53">
        <v>0</v>
      </c>
      <c r="F11" s="53">
        <v>0</v>
      </c>
      <c r="G11" s="53">
        <v>0</v>
      </c>
      <c r="H11" s="53">
        <v>0</v>
      </c>
      <c r="I11" s="53">
        <v>149</v>
      </c>
      <c r="J11" s="53">
        <v>28106560</v>
      </c>
      <c r="K11" s="53">
        <v>0</v>
      </c>
      <c r="L11" s="53">
        <v>0</v>
      </c>
      <c r="M11" s="53">
        <v>21</v>
      </c>
      <c r="N11" s="53">
        <v>2989138</v>
      </c>
      <c r="O11" s="53">
        <v>3</v>
      </c>
      <c r="P11" s="53">
        <v>260867</v>
      </c>
      <c r="Q11" s="53">
        <v>0</v>
      </c>
      <c r="R11" s="53">
        <v>0</v>
      </c>
      <c r="S11" s="53">
        <f t="shared" si="0"/>
        <v>173</v>
      </c>
      <c r="T11" s="53">
        <f t="shared" si="1"/>
        <v>31356565</v>
      </c>
    </row>
    <row r="12" spans="3:20" ht="15.5" x14ac:dyDescent="0.35">
      <c r="C12" s="88">
        <v>6</v>
      </c>
      <c r="D12" s="53" t="s">
        <v>19</v>
      </c>
      <c r="E12" s="53">
        <v>0</v>
      </c>
      <c r="F12" s="53">
        <v>0</v>
      </c>
      <c r="G12" s="53">
        <v>0</v>
      </c>
      <c r="H12" s="53">
        <v>0</v>
      </c>
      <c r="I12" s="53">
        <v>0</v>
      </c>
      <c r="J12" s="53">
        <v>0</v>
      </c>
      <c r="K12" s="53">
        <v>0</v>
      </c>
      <c r="L12" s="53">
        <v>0</v>
      </c>
      <c r="M12" s="53">
        <v>0</v>
      </c>
      <c r="N12" s="53">
        <v>0</v>
      </c>
      <c r="O12" s="53">
        <v>60</v>
      </c>
      <c r="P12" s="53">
        <v>3700000</v>
      </c>
      <c r="Q12" s="53">
        <v>0</v>
      </c>
      <c r="R12" s="53">
        <v>0</v>
      </c>
      <c r="S12" s="53">
        <f t="shared" si="0"/>
        <v>60</v>
      </c>
      <c r="T12" s="53">
        <f t="shared" si="1"/>
        <v>3700000</v>
      </c>
    </row>
    <row r="13" spans="3:20" ht="15.5" x14ac:dyDescent="0.35">
      <c r="C13" s="88">
        <v>7</v>
      </c>
      <c r="D13" s="53" t="s">
        <v>20</v>
      </c>
      <c r="E13" s="87">
        <v>0</v>
      </c>
      <c r="F13" s="87">
        <v>0</v>
      </c>
      <c r="G13" s="87">
        <v>0</v>
      </c>
      <c r="H13" s="87">
        <v>0</v>
      </c>
      <c r="I13" s="87">
        <v>0</v>
      </c>
      <c r="J13" s="87">
        <v>0</v>
      </c>
      <c r="K13" s="87">
        <v>0</v>
      </c>
      <c r="L13" s="87">
        <v>0</v>
      </c>
      <c r="M13" s="87">
        <v>0</v>
      </c>
      <c r="N13" s="87">
        <v>0</v>
      </c>
      <c r="O13" s="87">
        <v>0</v>
      </c>
      <c r="P13" s="87">
        <v>0</v>
      </c>
      <c r="Q13" s="87">
        <v>0</v>
      </c>
      <c r="R13" s="87">
        <v>0</v>
      </c>
      <c r="S13" s="87">
        <f t="shared" si="0"/>
        <v>0</v>
      </c>
      <c r="T13" s="87">
        <f t="shared" si="1"/>
        <v>0</v>
      </c>
    </row>
    <row r="14" spans="3:20" ht="15.5" x14ac:dyDescent="0.35">
      <c r="C14" s="88">
        <v>8</v>
      </c>
      <c r="D14" s="53" t="s">
        <v>21</v>
      </c>
      <c r="E14" s="87">
        <v>0</v>
      </c>
      <c r="F14" s="87">
        <v>0</v>
      </c>
      <c r="G14" s="87">
        <v>0</v>
      </c>
      <c r="H14" s="87">
        <v>0</v>
      </c>
      <c r="I14" s="87">
        <v>0</v>
      </c>
      <c r="J14" s="87">
        <v>0</v>
      </c>
      <c r="K14" s="87">
        <v>0</v>
      </c>
      <c r="L14" s="87">
        <v>0</v>
      </c>
      <c r="M14" s="87">
        <v>0</v>
      </c>
      <c r="N14" s="87">
        <v>0</v>
      </c>
      <c r="O14" s="87">
        <v>0</v>
      </c>
      <c r="P14" s="87">
        <v>0</v>
      </c>
      <c r="Q14" s="87">
        <v>0</v>
      </c>
      <c r="R14" s="87">
        <v>0</v>
      </c>
      <c r="S14" s="87">
        <f t="shared" si="0"/>
        <v>0</v>
      </c>
      <c r="T14" s="87">
        <f t="shared" si="1"/>
        <v>0</v>
      </c>
    </row>
    <row r="15" spans="3:20" ht="15.5" x14ac:dyDescent="0.35">
      <c r="C15" s="88">
        <v>9</v>
      </c>
      <c r="D15" s="53" t="s">
        <v>22</v>
      </c>
      <c r="E15" s="87">
        <v>0</v>
      </c>
      <c r="F15" s="87">
        <v>0</v>
      </c>
      <c r="G15" s="87">
        <v>0</v>
      </c>
      <c r="H15" s="87">
        <v>0</v>
      </c>
      <c r="I15" s="87">
        <v>0</v>
      </c>
      <c r="J15" s="87">
        <v>0</v>
      </c>
      <c r="K15" s="87">
        <v>0</v>
      </c>
      <c r="L15" s="87">
        <v>0</v>
      </c>
      <c r="M15" s="87">
        <v>0</v>
      </c>
      <c r="N15" s="87">
        <v>0</v>
      </c>
      <c r="O15" s="87">
        <v>0</v>
      </c>
      <c r="P15" s="87">
        <v>0</v>
      </c>
      <c r="Q15" s="87">
        <v>0</v>
      </c>
      <c r="R15" s="87">
        <v>0</v>
      </c>
      <c r="S15" s="87">
        <f t="shared" si="0"/>
        <v>0</v>
      </c>
      <c r="T15" s="87">
        <f t="shared" si="1"/>
        <v>0</v>
      </c>
    </row>
    <row r="16" spans="3:20" ht="15.5" x14ac:dyDescent="0.35">
      <c r="C16" s="88">
        <v>10</v>
      </c>
      <c r="D16" s="53" t="s">
        <v>23</v>
      </c>
      <c r="E16" s="87">
        <v>0</v>
      </c>
      <c r="F16" s="87">
        <v>0</v>
      </c>
      <c r="G16" s="87">
        <v>0</v>
      </c>
      <c r="H16" s="87">
        <v>0</v>
      </c>
      <c r="I16" s="87">
        <v>0</v>
      </c>
      <c r="J16" s="87">
        <v>0</v>
      </c>
      <c r="K16" s="87">
        <v>0</v>
      </c>
      <c r="L16" s="87">
        <v>0</v>
      </c>
      <c r="M16" s="87">
        <v>0</v>
      </c>
      <c r="N16" s="87">
        <v>0</v>
      </c>
      <c r="O16" s="87">
        <v>0</v>
      </c>
      <c r="P16" s="87">
        <v>0</v>
      </c>
      <c r="Q16" s="87">
        <v>0</v>
      </c>
      <c r="R16" s="87">
        <v>0</v>
      </c>
      <c r="S16" s="87">
        <f t="shared" si="0"/>
        <v>0</v>
      </c>
      <c r="T16" s="87">
        <f t="shared" si="1"/>
        <v>0</v>
      </c>
    </row>
    <row r="17" spans="3:20" ht="15.5" x14ac:dyDescent="0.35">
      <c r="C17" s="88">
        <v>11</v>
      </c>
      <c r="D17" s="53" t="s">
        <v>14</v>
      </c>
      <c r="E17" s="53">
        <v>0</v>
      </c>
      <c r="F17" s="53">
        <v>0</v>
      </c>
      <c r="G17" s="53">
        <v>0</v>
      </c>
      <c r="H17" s="53">
        <v>0</v>
      </c>
      <c r="I17" s="53">
        <v>0</v>
      </c>
      <c r="J17" s="53">
        <v>0</v>
      </c>
      <c r="K17" s="53">
        <v>1</v>
      </c>
      <c r="L17" s="53">
        <v>1675655</v>
      </c>
      <c r="M17" s="53">
        <v>0</v>
      </c>
      <c r="N17" s="53">
        <v>0</v>
      </c>
      <c r="O17" s="53">
        <v>0</v>
      </c>
      <c r="P17" s="53">
        <v>0</v>
      </c>
      <c r="Q17" s="53">
        <v>0</v>
      </c>
      <c r="R17" s="53">
        <v>0</v>
      </c>
      <c r="S17" s="53">
        <f t="shared" si="0"/>
        <v>1</v>
      </c>
      <c r="T17" s="53">
        <f t="shared" si="1"/>
        <v>1675655</v>
      </c>
    </row>
    <row r="18" spans="3:20" ht="15.5" x14ac:dyDescent="0.35">
      <c r="C18" s="88">
        <v>12</v>
      </c>
      <c r="D18" s="53" t="s">
        <v>24</v>
      </c>
      <c r="E18" s="87">
        <v>0</v>
      </c>
      <c r="F18" s="87">
        <v>0</v>
      </c>
      <c r="G18" s="87">
        <v>0</v>
      </c>
      <c r="H18" s="87">
        <v>0</v>
      </c>
      <c r="I18" s="87">
        <v>0</v>
      </c>
      <c r="J18" s="87">
        <v>0</v>
      </c>
      <c r="K18" s="87">
        <v>0</v>
      </c>
      <c r="L18" s="87">
        <v>0</v>
      </c>
      <c r="M18" s="87">
        <v>0</v>
      </c>
      <c r="N18" s="87">
        <v>0</v>
      </c>
      <c r="O18" s="87">
        <v>0</v>
      </c>
      <c r="P18" s="87">
        <v>0</v>
      </c>
      <c r="Q18" s="87">
        <v>0</v>
      </c>
      <c r="R18" s="87">
        <v>0</v>
      </c>
      <c r="S18" s="87">
        <f t="shared" si="0"/>
        <v>0</v>
      </c>
      <c r="T18" s="87">
        <f t="shared" si="1"/>
        <v>0</v>
      </c>
    </row>
    <row r="19" spans="3:20" ht="15.5" x14ac:dyDescent="0.35">
      <c r="C19" s="88">
        <v>13</v>
      </c>
      <c r="D19" s="53" t="s">
        <v>74</v>
      </c>
      <c r="E19" s="53">
        <v>0</v>
      </c>
      <c r="F19" s="53">
        <v>0</v>
      </c>
      <c r="G19" s="53">
        <v>0</v>
      </c>
      <c r="H19" s="53">
        <v>0</v>
      </c>
      <c r="I19" s="53">
        <v>0</v>
      </c>
      <c r="J19" s="53">
        <v>0</v>
      </c>
      <c r="K19" s="53">
        <v>28</v>
      </c>
      <c r="L19" s="53">
        <v>3250746</v>
      </c>
      <c r="M19" s="53">
        <v>0</v>
      </c>
      <c r="N19" s="53">
        <v>0</v>
      </c>
      <c r="O19" s="53">
        <v>0</v>
      </c>
      <c r="P19" s="53">
        <v>0</v>
      </c>
      <c r="Q19" s="53">
        <v>0</v>
      </c>
      <c r="R19" s="53">
        <v>0</v>
      </c>
      <c r="S19" s="53">
        <f t="shared" si="0"/>
        <v>28</v>
      </c>
      <c r="T19" s="53">
        <f t="shared" si="1"/>
        <v>3250746</v>
      </c>
    </row>
    <row r="20" spans="3:20" ht="15.5" x14ac:dyDescent="0.35">
      <c r="C20" s="88">
        <v>14</v>
      </c>
      <c r="D20" s="53" t="s">
        <v>25</v>
      </c>
      <c r="E20" s="53">
        <v>0</v>
      </c>
      <c r="F20" s="53">
        <v>0</v>
      </c>
      <c r="G20" s="53">
        <v>0</v>
      </c>
      <c r="H20" s="53">
        <v>0</v>
      </c>
      <c r="I20" s="53">
        <v>0</v>
      </c>
      <c r="J20" s="53">
        <v>0</v>
      </c>
      <c r="K20" s="53">
        <v>3</v>
      </c>
      <c r="L20" s="53">
        <v>311679</v>
      </c>
      <c r="M20" s="53">
        <v>13</v>
      </c>
      <c r="N20" s="53">
        <v>1619914.3599999999</v>
      </c>
      <c r="O20" s="53">
        <v>0</v>
      </c>
      <c r="P20" s="53">
        <v>0</v>
      </c>
      <c r="Q20" s="53">
        <v>0</v>
      </c>
      <c r="R20" s="53">
        <v>0</v>
      </c>
      <c r="S20" s="53">
        <f t="shared" si="0"/>
        <v>16</v>
      </c>
      <c r="T20" s="53">
        <f t="shared" si="1"/>
        <v>1931593.3599999999</v>
      </c>
    </row>
    <row r="21" spans="3:20" ht="15.5" x14ac:dyDescent="0.35">
      <c r="C21" s="88">
        <v>15</v>
      </c>
      <c r="D21" s="53" t="s">
        <v>26</v>
      </c>
      <c r="E21" s="53">
        <v>1</v>
      </c>
      <c r="F21" s="53">
        <v>100000</v>
      </c>
      <c r="G21" s="53">
        <v>0</v>
      </c>
      <c r="H21" s="53">
        <v>0</v>
      </c>
      <c r="I21" s="53">
        <v>2</v>
      </c>
      <c r="J21" s="53">
        <v>172000</v>
      </c>
      <c r="K21" s="53">
        <v>0</v>
      </c>
      <c r="L21" s="53">
        <v>0</v>
      </c>
      <c r="M21" s="53">
        <v>0</v>
      </c>
      <c r="N21" s="53">
        <v>0</v>
      </c>
      <c r="O21" s="53">
        <v>2</v>
      </c>
      <c r="P21" s="53">
        <v>325643</v>
      </c>
      <c r="Q21" s="53">
        <v>0</v>
      </c>
      <c r="R21" s="53">
        <v>0</v>
      </c>
      <c r="S21" s="53">
        <f t="shared" si="0"/>
        <v>5</v>
      </c>
      <c r="T21" s="53">
        <f t="shared" si="1"/>
        <v>597643</v>
      </c>
    </row>
    <row r="22" spans="3:20" ht="15.5" x14ac:dyDescent="0.35">
      <c r="C22" s="88">
        <v>16</v>
      </c>
      <c r="D22" s="53" t="s">
        <v>27</v>
      </c>
      <c r="E22" s="53">
        <v>0</v>
      </c>
      <c r="F22" s="53">
        <v>0</v>
      </c>
      <c r="G22" s="53">
        <v>7</v>
      </c>
      <c r="H22" s="53">
        <v>1679271</v>
      </c>
      <c r="I22" s="53">
        <v>1</v>
      </c>
      <c r="J22" s="53">
        <v>3482460</v>
      </c>
      <c r="K22" s="53">
        <v>0</v>
      </c>
      <c r="L22" s="53">
        <v>0</v>
      </c>
      <c r="M22" s="53">
        <v>0</v>
      </c>
      <c r="N22" s="53">
        <v>0</v>
      </c>
      <c r="O22" s="53">
        <v>0</v>
      </c>
      <c r="P22" s="53">
        <v>0</v>
      </c>
      <c r="Q22" s="53">
        <v>20</v>
      </c>
      <c r="R22" s="53">
        <v>726440</v>
      </c>
      <c r="S22" s="53">
        <f t="shared" si="0"/>
        <v>28</v>
      </c>
      <c r="T22" s="53">
        <f t="shared" si="1"/>
        <v>5888171</v>
      </c>
    </row>
    <row r="23" spans="3:20" ht="15.5" x14ac:dyDescent="0.35">
      <c r="C23" s="88">
        <v>17</v>
      </c>
      <c r="D23" s="53" t="s">
        <v>28</v>
      </c>
      <c r="E23" s="87">
        <v>0</v>
      </c>
      <c r="F23" s="87">
        <v>0</v>
      </c>
      <c r="G23" s="87">
        <v>0</v>
      </c>
      <c r="H23" s="87">
        <v>0</v>
      </c>
      <c r="I23" s="87">
        <v>0</v>
      </c>
      <c r="J23" s="87">
        <v>0</v>
      </c>
      <c r="K23" s="87">
        <v>0</v>
      </c>
      <c r="L23" s="87">
        <v>0</v>
      </c>
      <c r="M23" s="87">
        <v>0</v>
      </c>
      <c r="N23" s="87">
        <v>0</v>
      </c>
      <c r="O23" s="87">
        <v>0</v>
      </c>
      <c r="P23" s="87">
        <v>0</v>
      </c>
      <c r="Q23" s="87">
        <v>0</v>
      </c>
      <c r="R23" s="87">
        <v>0</v>
      </c>
      <c r="S23" s="87">
        <f t="shared" si="0"/>
        <v>0</v>
      </c>
      <c r="T23" s="87">
        <f t="shared" si="1"/>
        <v>0</v>
      </c>
    </row>
    <row r="24" spans="3:20" ht="15.5" x14ac:dyDescent="0.35">
      <c r="C24" s="88">
        <v>18</v>
      </c>
      <c r="D24" s="53" t="s">
        <v>29</v>
      </c>
      <c r="E24" s="53">
        <v>0</v>
      </c>
      <c r="F24" s="53">
        <v>0</v>
      </c>
      <c r="G24" s="53">
        <v>4</v>
      </c>
      <c r="H24" s="53">
        <v>21200</v>
      </c>
      <c r="I24" s="53">
        <v>1</v>
      </c>
      <c r="J24" s="53">
        <v>14000</v>
      </c>
      <c r="K24" s="53">
        <v>3</v>
      </c>
      <c r="L24" s="53">
        <v>139000</v>
      </c>
      <c r="M24" s="53">
        <v>0</v>
      </c>
      <c r="N24" s="53">
        <v>0</v>
      </c>
      <c r="O24" s="53">
        <v>0</v>
      </c>
      <c r="P24" s="53">
        <v>0</v>
      </c>
      <c r="Q24" s="53">
        <v>0</v>
      </c>
      <c r="R24" s="53">
        <v>0</v>
      </c>
      <c r="S24" s="53">
        <f t="shared" si="0"/>
        <v>8</v>
      </c>
      <c r="T24" s="53">
        <f t="shared" si="1"/>
        <v>174200</v>
      </c>
    </row>
    <row r="25" spans="3:20" ht="15.5" x14ac:dyDescent="0.35">
      <c r="C25" s="88">
        <v>19</v>
      </c>
      <c r="D25" s="53" t="s">
        <v>30</v>
      </c>
      <c r="E25" s="53">
        <v>0</v>
      </c>
      <c r="F25" s="53">
        <v>0</v>
      </c>
      <c r="G25" s="53">
        <v>0</v>
      </c>
      <c r="H25" s="53">
        <v>0</v>
      </c>
      <c r="I25" s="53">
        <v>2</v>
      </c>
      <c r="J25" s="53">
        <v>300000</v>
      </c>
      <c r="K25" s="53">
        <v>2</v>
      </c>
      <c r="L25" s="53">
        <v>450000</v>
      </c>
      <c r="M25" s="53">
        <v>3</v>
      </c>
      <c r="N25" s="53">
        <v>249910</v>
      </c>
      <c r="O25" s="53">
        <v>0</v>
      </c>
      <c r="P25" s="53">
        <v>0</v>
      </c>
      <c r="Q25" s="53">
        <v>0</v>
      </c>
      <c r="R25" s="53">
        <v>0</v>
      </c>
      <c r="S25" s="53">
        <f t="shared" si="0"/>
        <v>7</v>
      </c>
      <c r="T25" s="53">
        <f t="shared" si="1"/>
        <v>999910</v>
      </c>
    </row>
    <row r="26" spans="3:20" ht="15.5" x14ac:dyDescent="0.35">
      <c r="C26" s="88">
        <v>20</v>
      </c>
      <c r="D26" s="53" t="s">
        <v>31</v>
      </c>
      <c r="E26" s="53">
        <v>0</v>
      </c>
      <c r="F26" s="53">
        <v>0</v>
      </c>
      <c r="G26" s="53">
        <v>5</v>
      </c>
      <c r="H26" s="53">
        <v>755168</v>
      </c>
      <c r="I26" s="53">
        <v>13</v>
      </c>
      <c r="J26" s="53">
        <v>20727452.370000001</v>
      </c>
      <c r="K26" s="53">
        <v>2</v>
      </c>
      <c r="L26" s="53">
        <v>327273</v>
      </c>
      <c r="M26" s="53">
        <v>0</v>
      </c>
      <c r="N26" s="53">
        <v>0</v>
      </c>
      <c r="O26" s="53">
        <v>13</v>
      </c>
      <c r="P26" s="53">
        <v>17416342.149999999</v>
      </c>
      <c r="Q26" s="53">
        <v>0</v>
      </c>
      <c r="R26" s="53">
        <v>0</v>
      </c>
      <c r="S26" s="53">
        <f t="shared" si="0"/>
        <v>33</v>
      </c>
      <c r="T26" s="53">
        <f t="shared" si="1"/>
        <v>39226235.519999996</v>
      </c>
    </row>
    <row r="27" spans="3:20" ht="15.5" x14ac:dyDescent="0.35">
      <c r="C27" s="88">
        <v>21</v>
      </c>
      <c r="D27" s="53" t="s">
        <v>32</v>
      </c>
      <c r="E27" s="53">
        <v>0</v>
      </c>
      <c r="F27" s="53">
        <v>0</v>
      </c>
      <c r="G27" s="53">
        <v>0</v>
      </c>
      <c r="H27" s="53">
        <v>0</v>
      </c>
      <c r="I27" s="53">
        <v>2</v>
      </c>
      <c r="J27" s="53">
        <v>3535600</v>
      </c>
      <c r="K27" s="53">
        <v>0</v>
      </c>
      <c r="L27" s="53">
        <v>0</v>
      </c>
      <c r="M27" s="53">
        <v>0</v>
      </c>
      <c r="N27" s="53">
        <v>0</v>
      </c>
      <c r="O27" s="53">
        <v>0</v>
      </c>
      <c r="P27" s="53">
        <v>0</v>
      </c>
      <c r="Q27" s="53">
        <v>0</v>
      </c>
      <c r="R27" s="53">
        <v>0</v>
      </c>
      <c r="S27" s="53">
        <f t="shared" si="0"/>
        <v>2</v>
      </c>
      <c r="T27" s="53">
        <f t="shared" si="1"/>
        <v>3535600</v>
      </c>
    </row>
    <row r="28" spans="3:20" ht="15.5" x14ac:dyDescent="0.35">
      <c r="C28" s="88">
        <v>22</v>
      </c>
      <c r="D28" s="53" t="s">
        <v>16</v>
      </c>
      <c r="E28" s="53">
        <v>0</v>
      </c>
      <c r="F28" s="53">
        <v>0</v>
      </c>
      <c r="G28" s="53">
        <v>5</v>
      </c>
      <c r="H28" s="53">
        <v>11557044</v>
      </c>
      <c r="I28" s="53">
        <v>0</v>
      </c>
      <c r="J28" s="53">
        <v>0</v>
      </c>
      <c r="K28" s="53">
        <v>0</v>
      </c>
      <c r="L28" s="53">
        <v>0</v>
      </c>
      <c r="M28" s="53">
        <v>0</v>
      </c>
      <c r="N28" s="53">
        <v>0</v>
      </c>
      <c r="O28" s="53">
        <v>0</v>
      </c>
      <c r="P28" s="53">
        <v>0</v>
      </c>
      <c r="Q28" s="53">
        <v>0</v>
      </c>
      <c r="R28" s="53">
        <v>0</v>
      </c>
      <c r="S28" s="53">
        <f t="shared" si="0"/>
        <v>5</v>
      </c>
      <c r="T28" s="53">
        <f t="shared" si="1"/>
        <v>11557044</v>
      </c>
    </row>
    <row r="29" spans="3:20" ht="15.5" x14ac:dyDescent="0.35">
      <c r="C29" s="88">
        <v>23</v>
      </c>
      <c r="D29" s="53" t="s">
        <v>33</v>
      </c>
      <c r="E29" s="53">
        <v>0</v>
      </c>
      <c r="F29" s="53">
        <v>0</v>
      </c>
      <c r="G29" s="53">
        <v>0</v>
      </c>
      <c r="H29" s="53">
        <v>0</v>
      </c>
      <c r="I29" s="53">
        <v>0</v>
      </c>
      <c r="J29" s="53">
        <v>0</v>
      </c>
      <c r="K29" s="53">
        <v>0</v>
      </c>
      <c r="L29" s="53">
        <v>0</v>
      </c>
      <c r="M29" s="53">
        <v>1</v>
      </c>
      <c r="N29" s="53">
        <v>15000000</v>
      </c>
      <c r="O29" s="53">
        <v>0</v>
      </c>
      <c r="P29" s="53">
        <v>0</v>
      </c>
      <c r="Q29" s="53">
        <v>0</v>
      </c>
      <c r="R29" s="53">
        <v>0</v>
      </c>
      <c r="S29" s="53">
        <f t="shared" si="0"/>
        <v>1</v>
      </c>
      <c r="T29" s="53">
        <f t="shared" si="1"/>
        <v>15000000</v>
      </c>
    </row>
    <row r="30" spans="3:20" ht="15.5" x14ac:dyDescent="0.35">
      <c r="C30" s="89"/>
      <c r="D30" s="89" t="s">
        <v>107</v>
      </c>
      <c r="E30" s="89">
        <f>SUM(E7:E29)</f>
        <v>1</v>
      </c>
      <c r="F30" s="89">
        <f t="shared" ref="F30:R30" si="2">SUM(F7:F29)</f>
        <v>100000</v>
      </c>
      <c r="G30" s="89">
        <f t="shared" si="2"/>
        <v>24</v>
      </c>
      <c r="H30" s="89">
        <f t="shared" si="2"/>
        <v>16341605.65</v>
      </c>
      <c r="I30" s="89">
        <f t="shared" si="2"/>
        <v>182</v>
      </c>
      <c r="J30" s="89">
        <f t="shared" si="2"/>
        <v>57445933.010000005</v>
      </c>
      <c r="K30" s="89">
        <f t="shared" si="2"/>
        <v>41</v>
      </c>
      <c r="L30" s="89">
        <f t="shared" si="2"/>
        <v>6960383.79</v>
      </c>
      <c r="M30" s="89">
        <f t="shared" si="2"/>
        <v>41</v>
      </c>
      <c r="N30" s="89">
        <f t="shared" si="2"/>
        <v>32885516.359999999</v>
      </c>
      <c r="O30" s="89">
        <f t="shared" si="2"/>
        <v>78</v>
      </c>
      <c r="P30" s="89">
        <f t="shared" si="2"/>
        <v>21702852.149999999</v>
      </c>
      <c r="Q30" s="89">
        <f t="shared" si="2"/>
        <v>20</v>
      </c>
      <c r="R30" s="89">
        <f t="shared" si="2"/>
        <v>726440</v>
      </c>
      <c r="S30" s="89">
        <f>SUM(S7:S29)</f>
        <v>387</v>
      </c>
      <c r="T30" s="89">
        <f>SUM(T7:T29)</f>
        <v>136162730.95999998</v>
      </c>
    </row>
    <row r="35" spans="10:10" x14ac:dyDescent="0.35">
      <c r="J35" t="s">
        <v>84</v>
      </c>
    </row>
  </sheetData>
  <sheetProtection algorithmName="SHA-512" hashValue="LkC2JSor1gc9499DmtjOdrXQWL4E9CBqYGdJICyDmL2nb4GRJWGCu7jjCj7BI/GZ1jeGF5+zHQ++Jh4pHy8kXQ==" saltValue="wQulfhvLfH35AkW9he18nA==" spinCount="100000" sheet="1" objects="1" scenarios="1"/>
  <mergeCells count="11">
    <mergeCell ref="C3:T3"/>
    <mergeCell ref="E4:F4"/>
    <mergeCell ref="G4:H4"/>
    <mergeCell ref="I4:J4"/>
    <mergeCell ref="K4:L4"/>
    <mergeCell ref="M4:N4"/>
    <mergeCell ref="O4:P4"/>
    <mergeCell ref="Q4:R4"/>
    <mergeCell ref="S4:T4"/>
    <mergeCell ref="C4:C6"/>
    <mergeCell ref="D4: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21" sqref="D21"/>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139" t="s">
        <v>6</v>
      </c>
      <c r="C3" s="140"/>
      <c r="D3" s="140"/>
      <c r="E3" s="140"/>
      <c r="F3" s="141"/>
    </row>
    <row r="4" spans="2:6" ht="15" thickTop="1" x14ac:dyDescent="0.35">
      <c r="B4" s="142" t="s">
        <v>137</v>
      </c>
      <c r="C4" s="143"/>
      <c r="D4" s="143"/>
      <c r="E4" s="143"/>
      <c r="F4" s="144"/>
    </row>
    <row r="5" spans="2:6" ht="14.5" x14ac:dyDescent="0.35">
      <c r="B5" s="142"/>
      <c r="C5" s="143"/>
      <c r="D5" s="143"/>
      <c r="E5" s="143"/>
      <c r="F5" s="144"/>
    </row>
    <row r="6" spans="2:6" ht="14.5" x14ac:dyDescent="0.35">
      <c r="B6" s="142"/>
      <c r="C6" s="143"/>
      <c r="D6" s="143"/>
      <c r="E6" s="143"/>
      <c r="F6" s="144"/>
    </row>
    <row r="7" spans="2:6" ht="14.5" x14ac:dyDescent="0.35">
      <c r="B7" s="142"/>
      <c r="C7" s="143"/>
      <c r="D7" s="143"/>
      <c r="E7" s="143"/>
      <c r="F7" s="144"/>
    </row>
    <row r="8" spans="2:6" ht="14.5" x14ac:dyDescent="0.35">
      <c r="B8" s="142"/>
      <c r="C8" s="143"/>
      <c r="D8" s="143"/>
      <c r="E8" s="143"/>
      <c r="F8" s="144"/>
    </row>
    <row r="9" spans="2:6" ht="14.5" x14ac:dyDescent="0.35">
      <c r="B9" s="142"/>
      <c r="C9" s="143"/>
      <c r="D9" s="143"/>
      <c r="E9" s="143"/>
      <c r="F9" s="144"/>
    </row>
    <row r="10" spans="2:6" ht="14.5" x14ac:dyDescent="0.35">
      <c r="B10" s="142"/>
      <c r="C10" s="143"/>
      <c r="D10" s="143"/>
      <c r="E10" s="143"/>
      <c r="F10" s="144"/>
    </row>
    <row r="11" spans="2:6" ht="14.5" x14ac:dyDescent="0.35">
      <c r="B11" s="142"/>
      <c r="C11" s="143"/>
      <c r="D11" s="143"/>
      <c r="E11" s="143"/>
      <c r="F11" s="144"/>
    </row>
    <row r="12" spans="2:6" ht="50" customHeight="1" thickBot="1" x14ac:dyDescent="0.4">
      <c r="B12" s="145"/>
      <c r="C12" s="146"/>
      <c r="D12" s="146"/>
      <c r="E12" s="146"/>
      <c r="F12" s="147"/>
    </row>
    <row r="13" spans="2:6" ht="15" thickTop="1" x14ac:dyDescent="0.35"/>
  </sheetData>
  <sheetProtection algorithmName="SHA-512" hashValue="QXjoJE87GByu138kpXF4Cklitd07GRHwQsi/TchiY7xP0pQX7cQtbn7fvRAYQAucTpacaf+wHrtpeY72pa3GqA==" saltValue="Vu/f/sdRuucNmulHGp2TTg==" spinCount="100000" sheet="1" objects="1" scenarios="1"/>
  <mergeCells count="2">
    <mergeCell ref="B3:F3"/>
    <mergeCell ref="B4:F12"/>
  </mergeCells>
  <pageMargins left="0.7" right="0.7" top="0.75" bottom="0.75" header="0.3" footer="0.3"/>
  <pageSetup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57"/>
  <sheetViews>
    <sheetView showGridLines="0" topLeftCell="A19" zoomScale="59" zoomScaleNormal="59" workbookViewId="0">
      <selection activeCell="D64" sqref="D64"/>
    </sheetView>
  </sheetViews>
  <sheetFormatPr defaultColWidth="9.1796875" defaultRowHeight="14.5" x14ac:dyDescent="0.35"/>
  <cols>
    <col min="1" max="1" width="15.453125" style="18" customWidth="1"/>
    <col min="2" max="2" width="7.54296875" style="18" customWidth="1"/>
    <col min="3" max="3" width="49.81640625" style="18" customWidth="1"/>
    <col min="4" max="4" width="21.81640625" style="18" bestFit="1" customWidth="1"/>
    <col min="5" max="5" width="22.81640625" style="18" bestFit="1" customWidth="1"/>
    <col min="6" max="6" width="19.54296875" style="18" bestFit="1" customWidth="1"/>
    <col min="7" max="7" width="15.81640625" style="18" bestFit="1" customWidth="1"/>
    <col min="8" max="8" width="22.453125" style="18" customWidth="1"/>
    <col min="9" max="9" width="22.81640625" style="18" customWidth="1"/>
    <col min="10" max="10" width="20.1796875" style="18" customWidth="1"/>
    <col min="11" max="11" width="19.81640625" style="18" customWidth="1"/>
    <col min="12" max="12" width="17.453125" style="18" customWidth="1"/>
    <col min="13" max="13" width="20.1796875" style="18" customWidth="1"/>
    <col min="14" max="14" width="16.81640625" style="18" customWidth="1"/>
    <col min="15" max="15" width="13.1796875" style="18" customWidth="1"/>
    <col min="16" max="16" width="12.81640625" style="18" bestFit="1" customWidth="1"/>
    <col min="17" max="17" width="12.453125" style="18" customWidth="1"/>
    <col min="18" max="18" width="15.1796875" style="18" customWidth="1"/>
    <col min="19" max="19" width="19.81640625" style="18" customWidth="1"/>
    <col min="20" max="20" width="20.81640625" style="18" customWidth="1"/>
    <col min="21" max="16384" width="9.1796875" style="18"/>
  </cols>
  <sheetData>
    <row r="1" spans="2:14" x14ac:dyDescent="0.35">
      <c r="D1" s="32"/>
    </row>
    <row r="2" spans="2:14" ht="15" thickBot="1" x14ac:dyDescent="0.4"/>
    <row r="3" spans="2:14" ht="25.5" customHeight="1" thickBot="1" x14ac:dyDescent="0.4">
      <c r="B3" s="151" t="s">
        <v>123</v>
      </c>
      <c r="C3" s="152"/>
      <c r="D3" s="152"/>
      <c r="E3" s="152"/>
      <c r="F3" s="152"/>
      <c r="G3" s="152"/>
      <c r="H3" s="152"/>
      <c r="I3" s="152"/>
      <c r="J3" s="152"/>
      <c r="K3" s="152"/>
      <c r="L3" s="152"/>
      <c r="M3" s="152"/>
      <c r="N3" s="153"/>
    </row>
    <row r="4" spans="2:14" ht="51.75" customHeight="1" x14ac:dyDescent="0.35">
      <c r="B4" s="154" t="s">
        <v>7</v>
      </c>
      <c r="C4" s="156" t="s">
        <v>8</v>
      </c>
      <c r="D4" s="159" t="s">
        <v>9</v>
      </c>
      <c r="E4" s="156" t="s">
        <v>83</v>
      </c>
      <c r="F4" s="161" t="s">
        <v>82</v>
      </c>
      <c r="G4" s="161" t="s">
        <v>10</v>
      </c>
      <c r="H4" s="161" t="s">
        <v>78</v>
      </c>
      <c r="I4" s="161" t="s">
        <v>34</v>
      </c>
      <c r="J4" s="161" t="s">
        <v>11</v>
      </c>
      <c r="K4" s="161" t="s">
        <v>81</v>
      </c>
      <c r="L4" s="156" t="s">
        <v>35</v>
      </c>
      <c r="M4" s="149" t="s">
        <v>70</v>
      </c>
      <c r="N4" s="150"/>
    </row>
    <row r="5" spans="2:14" ht="70.400000000000006" customHeight="1" x14ac:dyDescent="0.35">
      <c r="B5" s="154"/>
      <c r="C5" s="157"/>
      <c r="D5" s="160"/>
      <c r="E5" s="157"/>
      <c r="F5" s="162"/>
      <c r="G5" s="162"/>
      <c r="H5" s="162"/>
      <c r="I5" s="162"/>
      <c r="J5" s="162"/>
      <c r="K5" s="162"/>
      <c r="L5" s="162"/>
      <c r="M5" s="116" t="s">
        <v>130</v>
      </c>
      <c r="N5" s="117" t="s">
        <v>129</v>
      </c>
    </row>
    <row r="6" spans="2:14" ht="21" customHeight="1" thickBot="1" x14ac:dyDescent="0.4">
      <c r="B6" s="155"/>
      <c r="C6" s="158"/>
      <c r="D6" s="118">
        <v>-1</v>
      </c>
      <c r="E6" s="119">
        <v>-2</v>
      </c>
      <c r="F6" s="119">
        <v>-3</v>
      </c>
      <c r="G6" s="119">
        <v>-4</v>
      </c>
      <c r="H6" s="119">
        <v>-5</v>
      </c>
      <c r="I6" s="119">
        <v>-6</v>
      </c>
      <c r="J6" s="120">
        <v>-7</v>
      </c>
      <c r="K6" s="119">
        <v>-8</v>
      </c>
      <c r="L6" s="119">
        <v>-9</v>
      </c>
      <c r="M6" s="120">
        <v>-10</v>
      </c>
      <c r="N6" s="121">
        <v>-11</v>
      </c>
    </row>
    <row r="7" spans="2:14" ht="15.5" x14ac:dyDescent="0.35">
      <c r="B7" s="38">
        <v>1</v>
      </c>
      <c r="C7" s="41" t="s">
        <v>66</v>
      </c>
      <c r="D7" s="26">
        <f>'[1]Appendix 1'!D48</f>
        <v>46</v>
      </c>
      <c r="E7" s="26">
        <f>'[1]Appendix 1'!F48+'[2]Appendix 1'!F48+'[3]Appendix 1'!F48</f>
        <v>30</v>
      </c>
      <c r="F7" s="26">
        <f>'[1]Appendix 1'!H48+'[2]Appendix 1'!H48+'[3]Appendix 1'!H48</f>
        <v>0</v>
      </c>
      <c r="G7" s="26">
        <f>'[1]Appendix 1'!J48+'[2]Appendix 1'!J48+'[3]Appendix 1'!J48</f>
        <v>14</v>
      </c>
      <c r="H7" s="26">
        <f>'[1]Appendix 1'!L48+'[2]Appendix 1'!L48+'[3]Appendix 1'!L48</f>
        <v>1</v>
      </c>
      <c r="I7" s="26">
        <f>'[1]Appendix 1'!N48+'[2]Appendix 1'!N48+'[3]Appendix 1'!N48</f>
        <v>0</v>
      </c>
      <c r="J7" s="26">
        <f>'[3]Appendix 1'!P48</f>
        <v>61</v>
      </c>
      <c r="K7" s="42">
        <f>IFERROR((H7/SUM($G7:$J7))*100,0)</f>
        <v>1.3157894736842104</v>
      </c>
      <c r="L7" s="42">
        <f>IFERROR((I7/SUM($G7:$J7))*100,0)</f>
        <v>0</v>
      </c>
      <c r="M7" s="43">
        <f>IFERROR((G7/SUM($G7:$J7))*100,0)</f>
        <v>18.421052631578945</v>
      </c>
      <c r="N7" s="44">
        <v>8</v>
      </c>
    </row>
    <row r="8" spans="2:14" ht="15.5" x14ac:dyDescent="0.35">
      <c r="B8" s="39">
        <f>B7+1</f>
        <v>2</v>
      </c>
      <c r="C8" s="45" t="s">
        <v>115</v>
      </c>
      <c r="D8" s="26">
        <v>0</v>
      </c>
      <c r="E8" s="26">
        <v>0</v>
      </c>
      <c r="F8" s="26">
        <v>0</v>
      </c>
      <c r="G8" s="26">
        <v>0</v>
      </c>
      <c r="H8" s="26">
        <v>0</v>
      </c>
      <c r="I8" s="26">
        <v>0</v>
      </c>
      <c r="J8" s="26">
        <v>0</v>
      </c>
      <c r="K8" s="22">
        <f t="shared" ref="K8:K43" si="0">IFERROR((H8/SUM($G8:$J8))*100,0)</f>
        <v>0</v>
      </c>
      <c r="L8" s="22">
        <f t="shared" ref="L8:L43" si="1">IFERROR((I8/SUM($G8:$J8))*100,0)</f>
        <v>0</v>
      </c>
      <c r="M8" s="50">
        <f t="shared" ref="M8:M43" si="2">IFERROR((G8/SUM($G8:$J8))*100,0)</f>
        <v>0</v>
      </c>
      <c r="N8" s="25">
        <v>0</v>
      </c>
    </row>
    <row r="9" spans="2:14" ht="15.5" x14ac:dyDescent="0.35">
      <c r="B9" s="39">
        <f t="shared" ref="B9:B43" si="3">B8+1</f>
        <v>3</v>
      </c>
      <c r="C9" s="45" t="s">
        <v>49</v>
      </c>
      <c r="D9" s="26">
        <f>'[1]Appendix 1'!D50</f>
        <v>335</v>
      </c>
      <c r="E9" s="26">
        <f>'[1]Appendix 1'!F50+'[2]Appendix 1'!F50+'[3]Appendix 1'!F50</f>
        <v>45</v>
      </c>
      <c r="F9" s="26">
        <f>'[1]Appendix 1'!H50+'[2]Appendix 1'!H50+'[3]Appendix 1'!H50</f>
        <v>19</v>
      </c>
      <c r="G9" s="26">
        <f>'[1]Appendix 1'!J50+'[2]Appendix 1'!J50+'[3]Appendix 1'!J50</f>
        <v>46</v>
      </c>
      <c r="H9" s="26">
        <f>'[1]Appendix 1'!L50+'[2]Appendix 1'!L50+'[3]Appendix 1'!L50</f>
        <v>1</v>
      </c>
      <c r="I9" s="26">
        <f>'[1]Appendix 1'!N50+'[2]Appendix 1'!N50+'[3]Appendix 1'!N50</f>
        <v>18</v>
      </c>
      <c r="J9" s="26">
        <f>'[3]Appendix 1'!P50</f>
        <v>315</v>
      </c>
      <c r="K9" s="22">
        <f t="shared" si="0"/>
        <v>0.26315789473684209</v>
      </c>
      <c r="L9" s="22">
        <f t="shared" si="1"/>
        <v>4.7368421052631584</v>
      </c>
      <c r="M9" s="37">
        <f t="shared" si="2"/>
        <v>12.105263157894736</v>
      </c>
      <c r="N9" s="25">
        <v>8.0882352941176467</v>
      </c>
    </row>
    <row r="10" spans="2:14" ht="15.5" x14ac:dyDescent="0.35">
      <c r="B10" s="39">
        <f t="shared" si="3"/>
        <v>4</v>
      </c>
      <c r="C10" s="45" t="s">
        <v>54</v>
      </c>
      <c r="D10" s="26">
        <f>'[1]Appendix 1'!D51</f>
        <v>9012</v>
      </c>
      <c r="E10" s="26">
        <f>'[1]Appendix 1'!F51+'[2]Appendix 1'!F51+'[3]Appendix 1'!F51</f>
        <v>490</v>
      </c>
      <c r="F10" s="26">
        <f>'[1]Appendix 1'!H51+'[2]Appendix 1'!H51+'[3]Appendix 1'!H51</f>
        <v>1635</v>
      </c>
      <c r="G10" s="26">
        <f>'[1]Appendix 1'!J51+'[2]Appendix 1'!J51+'[3]Appendix 1'!J51</f>
        <v>1101</v>
      </c>
      <c r="H10" s="26">
        <f>'[1]Appendix 1'!L51+'[2]Appendix 1'!L51+'[3]Appendix 1'!L51</f>
        <v>0</v>
      </c>
      <c r="I10" s="26">
        <f>'[1]Appendix 1'!N51+'[2]Appendix 1'!N51+'[3]Appendix 1'!N51</f>
        <v>0</v>
      </c>
      <c r="J10" s="26">
        <f>'[3]Appendix 1'!P51</f>
        <v>9484</v>
      </c>
      <c r="K10" s="22">
        <f t="shared" si="0"/>
        <v>0</v>
      </c>
      <c r="L10" s="22">
        <f t="shared" si="1"/>
        <v>0</v>
      </c>
      <c r="M10" s="37">
        <f t="shared" si="2"/>
        <v>10.401511572980633</v>
      </c>
      <c r="N10" s="25">
        <v>11.577708006279435</v>
      </c>
    </row>
    <row r="11" spans="2:14" ht="15.5" x14ac:dyDescent="0.35">
      <c r="B11" s="39">
        <f t="shared" si="3"/>
        <v>5</v>
      </c>
      <c r="C11" s="45" t="s">
        <v>58</v>
      </c>
      <c r="D11" s="26">
        <f>'[1]Appendix 1'!D52</f>
        <v>1766</v>
      </c>
      <c r="E11" s="26">
        <f>'[1]Appendix 1'!F52+'[2]Appendix 1'!F52+'[3]Appendix 1'!F52</f>
        <v>249</v>
      </c>
      <c r="F11" s="26">
        <f>'[1]Appendix 1'!H52+'[2]Appendix 1'!H52+'[3]Appendix 1'!H52</f>
        <v>0</v>
      </c>
      <c r="G11" s="26">
        <f>'[1]Appendix 1'!J52+'[2]Appendix 1'!J52+'[3]Appendix 1'!J52</f>
        <v>219</v>
      </c>
      <c r="H11" s="26">
        <f>'[1]Appendix 1'!L52+'[2]Appendix 1'!L52+'[3]Appendix 1'!L52</f>
        <v>0</v>
      </c>
      <c r="I11" s="26">
        <f>'[1]Appendix 1'!N52+'[2]Appendix 1'!N52+'[3]Appendix 1'!N52</f>
        <v>0</v>
      </c>
      <c r="J11" s="26">
        <f>'[3]Appendix 1'!P52</f>
        <v>1796</v>
      </c>
      <c r="K11" s="22">
        <f t="shared" si="0"/>
        <v>0</v>
      </c>
      <c r="L11" s="22">
        <f t="shared" si="1"/>
        <v>0</v>
      </c>
      <c r="M11" s="37">
        <f t="shared" si="2"/>
        <v>10.868486352357321</v>
      </c>
      <c r="N11" s="25">
        <v>20.090497737556561</v>
      </c>
    </row>
    <row r="12" spans="2:14" ht="15.5" x14ac:dyDescent="0.35">
      <c r="B12" s="39">
        <f t="shared" si="3"/>
        <v>6</v>
      </c>
      <c r="C12" s="45" t="s">
        <v>128</v>
      </c>
      <c r="D12" s="26">
        <f>'[1]Appendix 1'!D53</f>
        <v>2163</v>
      </c>
      <c r="E12" s="26">
        <f>'[1]Appendix 1'!F53+'[2]Appendix 1'!F53+'[3]Appendix 1'!F53</f>
        <v>338</v>
      </c>
      <c r="F12" s="26">
        <f>'[1]Appendix 1'!H53+'[2]Appendix 1'!H53+'[3]Appendix 1'!H53</f>
        <v>3208</v>
      </c>
      <c r="G12" s="26">
        <f>'[1]Appendix 1'!J53+'[2]Appendix 1'!J53+'[3]Appendix 1'!J53</f>
        <v>-1876</v>
      </c>
      <c r="H12" s="26">
        <f>'[1]Appendix 1'!L53+'[2]Appendix 1'!L53+'[3]Appendix 1'!L53</f>
        <v>1</v>
      </c>
      <c r="I12" s="26">
        <f>'[1]Appendix 1'!N53+'[2]Appendix 1'!N53+'[3]Appendix 1'!N53</f>
        <v>125</v>
      </c>
      <c r="J12" s="26">
        <f>'[3]Appendix 1'!P53</f>
        <v>4251</v>
      </c>
      <c r="K12" s="22">
        <f t="shared" ref="K12" si="4">IFERROR((H12/SUM($G12:$J12))*100,0)</f>
        <v>3.9984006397441027E-2</v>
      </c>
      <c r="L12" s="22">
        <f t="shared" ref="L12" si="5">IFERROR((I12/SUM($G12:$J12))*100,0)</f>
        <v>4.9980007996801277</v>
      </c>
      <c r="M12" s="37">
        <f t="shared" ref="M12" si="6">IFERROR((G12/SUM($G12:$J12))*100,0)</f>
        <v>-75.009996001599362</v>
      </c>
      <c r="N12" s="25">
        <v>1.2268008807801196</v>
      </c>
    </row>
    <row r="13" spans="2:14" ht="15.5" x14ac:dyDescent="0.35">
      <c r="B13" s="39">
        <f t="shared" si="3"/>
        <v>7</v>
      </c>
      <c r="C13" s="45" t="s">
        <v>50</v>
      </c>
      <c r="D13" s="26">
        <f>'[1]Appendix 1'!D54</f>
        <v>2448</v>
      </c>
      <c r="E13" s="26">
        <f>'[1]Appendix 1'!F54+'[2]Appendix 1'!F54+'[3]Appendix 1'!F54</f>
        <v>747</v>
      </c>
      <c r="F13" s="26">
        <f>'[1]Appendix 1'!H54+'[2]Appendix 1'!H54+'[3]Appendix 1'!H54</f>
        <v>345</v>
      </c>
      <c r="G13" s="26">
        <f>'[1]Appendix 1'!J54+'[2]Appendix 1'!J54+'[3]Appendix 1'!J54</f>
        <v>1220</v>
      </c>
      <c r="H13" s="26">
        <f>'[1]Appendix 1'!L54+'[2]Appendix 1'!L54+'[3]Appendix 1'!L54</f>
        <v>0</v>
      </c>
      <c r="I13" s="26">
        <f>'[1]Appendix 1'!N54+'[2]Appendix 1'!N54+'[3]Appendix 1'!N54</f>
        <v>0</v>
      </c>
      <c r="J13" s="26">
        <f>'[3]Appendix 1'!P54</f>
        <v>1975</v>
      </c>
      <c r="K13" s="22">
        <f t="shared" si="0"/>
        <v>0</v>
      </c>
      <c r="L13" s="22">
        <f t="shared" si="1"/>
        <v>0</v>
      </c>
      <c r="M13" s="37">
        <f t="shared" si="2"/>
        <v>38.184663536776213</v>
      </c>
      <c r="N13" s="25">
        <v>21.336760925449873</v>
      </c>
    </row>
    <row r="14" spans="2:14" ht="15.5" x14ac:dyDescent="0.35">
      <c r="B14" s="39">
        <f t="shared" si="3"/>
        <v>8</v>
      </c>
      <c r="C14" s="46" t="s">
        <v>52</v>
      </c>
      <c r="D14" s="26">
        <f>'[1]Appendix 1'!D55</f>
        <v>1515</v>
      </c>
      <c r="E14" s="26">
        <f>'[1]Appendix 1'!F55+'[2]Appendix 1'!F55+'[3]Appendix 1'!F55</f>
        <v>194</v>
      </c>
      <c r="F14" s="26">
        <f>'[1]Appendix 1'!H55+'[2]Appendix 1'!H55+'[3]Appendix 1'!H55</f>
        <v>0</v>
      </c>
      <c r="G14" s="26">
        <f>'[1]Appendix 1'!J55+'[2]Appendix 1'!J55+'[3]Appendix 1'!J55</f>
        <v>159</v>
      </c>
      <c r="H14" s="26">
        <f>'[1]Appendix 1'!L55+'[2]Appendix 1'!L55+'[3]Appendix 1'!L55</f>
        <v>0</v>
      </c>
      <c r="I14" s="26">
        <f>'[1]Appendix 1'!N55+'[2]Appendix 1'!N55+'[3]Appendix 1'!N55</f>
        <v>0</v>
      </c>
      <c r="J14" s="26">
        <f>'[3]Appendix 1'!P55</f>
        <v>1550</v>
      </c>
      <c r="K14" s="22">
        <f t="shared" si="0"/>
        <v>0</v>
      </c>
      <c r="L14" s="22">
        <f t="shared" si="1"/>
        <v>0</v>
      </c>
      <c r="M14" s="50">
        <f t="shared" si="2"/>
        <v>9.3036863662960787</v>
      </c>
      <c r="N14" s="25">
        <v>7.5</v>
      </c>
    </row>
    <row r="15" spans="2:14" ht="15.5" x14ac:dyDescent="0.35">
      <c r="B15" s="39">
        <f t="shared" si="3"/>
        <v>9</v>
      </c>
      <c r="C15" s="45" t="s">
        <v>53</v>
      </c>
      <c r="D15" s="26">
        <f>'[1]Appendix 1'!D56</f>
        <v>22279</v>
      </c>
      <c r="E15" s="26">
        <f>'[1]Appendix 1'!F56+'[2]Appendix 1'!F56+'[3]Appendix 1'!F56</f>
        <v>2542</v>
      </c>
      <c r="F15" s="26">
        <f>'[1]Appendix 1'!H56+'[2]Appendix 1'!H56+'[3]Appendix 1'!H56</f>
        <v>0</v>
      </c>
      <c r="G15" s="26">
        <f>'[1]Appendix 1'!J56+'[2]Appendix 1'!J56+'[3]Appendix 1'!J56</f>
        <v>2033</v>
      </c>
      <c r="H15" s="26">
        <f>'[1]Appendix 1'!L56+'[2]Appendix 1'!L56+'[3]Appendix 1'!L56</f>
        <v>0</v>
      </c>
      <c r="I15" s="26">
        <f>'[1]Appendix 1'!N56+'[2]Appendix 1'!N56+'[3]Appendix 1'!N56</f>
        <v>0</v>
      </c>
      <c r="J15" s="26">
        <f>'[3]Appendix 1'!P56</f>
        <v>22788</v>
      </c>
      <c r="K15" s="22">
        <f t="shared" si="0"/>
        <v>0</v>
      </c>
      <c r="L15" s="22">
        <f t="shared" si="1"/>
        <v>0</v>
      </c>
      <c r="M15" s="37">
        <f t="shared" si="2"/>
        <v>8.1906450183312529</v>
      </c>
      <c r="N15" s="25">
        <v>5.8129703221442464</v>
      </c>
    </row>
    <row r="16" spans="2:14" ht="15.5" x14ac:dyDescent="0.35">
      <c r="B16" s="39">
        <f t="shared" si="3"/>
        <v>10</v>
      </c>
      <c r="C16" s="45" t="s">
        <v>57</v>
      </c>
      <c r="D16" s="26">
        <f>'[1]Appendix 1'!D57</f>
        <v>2029</v>
      </c>
      <c r="E16" s="26">
        <f>'[1]Appendix 1'!F57+'[2]Appendix 1'!F57+'[3]Appendix 1'!F57</f>
        <v>287</v>
      </c>
      <c r="F16" s="26">
        <f>'[1]Appendix 1'!H57+'[2]Appendix 1'!H57+'[3]Appendix 1'!H57</f>
        <v>256</v>
      </c>
      <c r="G16" s="26">
        <f>'[1]Appendix 1'!J57+'[2]Appendix 1'!J57+'[3]Appendix 1'!J57</f>
        <v>240</v>
      </c>
      <c r="H16" s="26">
        <f>'[1]Appendix 1'!L57+'[2]Appendix 1'!L57+'[3]Appendix 1'!L57</f>
        <v>0</v>
      </c>
      <c r="I16" s="26">
        <f>'[1]Appendix 1'!N57+'[2]Appendix 1'!N57+'[3]Appendix 1'!N57</f>
        <v>10</v>
      </c>
      <c r="J16" s="26">
        <f>'[3]Appendix 1'!P57</f>
        <v>2066</v>
      </c>
      <c r="K16" s="29">
        <f t="shared" si="0"/>
        <v>0</v>
      </c>
      <c r="L16" s="22">
        <f t="shared" si="1"/>
        <v>0.43177892918825561</v>
      </c>
      <c r="M16" s="37">
        <f t="shared" si="2"/>
        <v>10.362694300518134</v>
      </c>
      <c r="N16" s="25">
        <v>11.106271777003485</v>
      </c>
    </row>
    <row r="17" spans="2:14" ht="15.5" x14ac:dyDescent="0.35">
      <c r="B17" s="39">
        <f t="shared" si="3"/>
        <v>11</v>
      </c>
      <c r="C17" s="45" t="s">
        <v>117</v>
      </c>
      <c r="D17" s="26">
        <f>'[1]Appendix 1'!D58</f>
        <v>1467</v>
      </c>
      <c r="E17" s="26">
        <f>'[1]Appendix 1'!F58+'[2]Appendix 1'!F58+'[3]Appendix 1'!F58</f>
        <v>622</v>
      </c>
      <c r="F17" s="26">
        <f>'[1]Appendix 1'!H58+'[2]Appendix 1'!H58+'[3]Appendix 1'!H58</f>
        <v>0</v>
      </c>
      <c r="G17" s="26">
        <f>'[1]Appendix 1'!J58+'[2]Appendix 1'!J58+'[3]Appendix 1'!J58</f>
        <v>183</v>
      </c>
      <c r="H17" s="26">
        <f>'[1]Appendix 1'!L58+'[2]Appendix 1'!L58+'[3]Appendix 1'!L58</f>
        <v>0</v>
      </c>
      <c r="I17" s="26">
        <f>'[1]Appendix 1'!N58+'[2]Appendix 1'!N58+'[3]Appendix 1'!N58</f>
        <v>399</v>
      </c>
      <c r="J17" s="26">
        <f>'[3]Appendix 1'!P58</f>
        <v>1507</v>
      </c>
      <c r="K17" s="22">
        <f t="shared" si="0"/>
        <v>0</v>
      </c>
      <c r="L17" s="22">
        <f t="shared" si="1"/>
        <v>19.10004786979416</v>
      </c>
      <c r="M17" s="50">
        <f t="shared" si="2"/>
        <v>8.7601723312589748</v>
      </c>
      <c r="N17" s="25">
        <v>9.037900874635568</v>
      </c>
    </row>
    <row r="18" spans="2:14" ht="15.5" x14ac:dyDescent="0.35">
      <c r="B18" s="39">
        <f t="shared" si="3"/>
        <v>12</v>
      </c>
      <c r="C18" s="45" t="s">
        <v>61</v>
      </c>
      <c r="D18" s="26">
        <f>'[1]Appendix 1'!D59</f>
        <v>8576</v>
      </c>
      <c r="E18" s="26">
        <f>'[1]Appendix 1'!F59+'[2]Appendix 1'!F59+'[3]Appendix 1'!F59</f>
        <v>1304</v>
      </c>
      <c r="F18" s="26">
        <f>'[1]Appendix 1'!H59+'[2]Appendix 1'!H59+'[3]Appendix 1'!H59</f>
        <v>732</v>
      </c>
      <c r="G18" s="26">
        <f>'[1]Appendix 1'!J59+'[2]Appendix 1'!J59+'[3]Appendix 1'!J59</f>
        <v>1074</v>
      </c>
      <c r="H18" s="26">
        <f>'[1]Appendix 1'!L59+'[2]Appendix 1'!L59+'[3]Appendix 1'!L59</f>
        <v>4</v>
      </c>
      <c r="I18" s="26">
        <f>'[1]Appendix 1'!N59+'[2]Appendix 1'!N59+'[3]Appendix 1'!N59</f>
        <v>0</v>
      </c>
      <c r="J18" s="26">
        <f>'[3]Appendix 1'!P59</f>
        <v>8802</v>
      </c>
      <c r="K18" s="22">
        <f t="shared" si="0"/>
        <v>4.048582995951417E-2</v>
      </c>
      <c r="L18" s="22">
        <f t="shared" si="1"/>
        <v>0</v>
      </c>
      <c r="M18" s="37">
        <f t="shared" si="2"/>
        <v>10.870445344129555</v>
      </c>
      <c r="N18" s="25">
        <v>7.9545454545454541</v>
      </c>
    </row>
    <row r="19" spans="2:14" ht="15.5" x14ac:dyDescent="0.35">
      <c r="B19" s="39">
        <f t="shared" si="3"/>
        <v>13</v>
      </c>
      <c r="C19" s="45" t="s">
        <v>39</v>
      </c>
      <c r="D19" s="26">
        <f>'[1]Appendix 1'!D60</f>
        <v>9141</v>
      </c>
      <c r="E19" s="26">
        <f>'[1]Appendix 1'!F60+'[2]Appendix 1'!F60+'[3]Appendix 1'!F60</f>
        <v>1001</v>
      </c>
      <c r="F19" s="26">
        <f>'[1]Appendix 1'!H60+'[2]Appendix 1'!H60+'[3]Appendix 1'!H60</f>
        <v>1519</v>
      </c>
      <c r="G19" s="26">
        <f>'[1]Appendix 1'!J60+'[2]Appendix 1'!J60+'[3]Appendix 1'!J60</f>
        <v>733</v>
      </c>
      <c r="H19" s="26">
        <f>'[1]Appendix 1'!L60+'[2]Appendix 1'!L60+'[3]Appendix 1'!L60</f>
        <v>0</v>
      </c>
      <c r="I19" s="26">
        <f>'[1]Appendix 1'!N60+'[2]Appendix 1'!N60+'[3]Appendix 1'!N60</f>
        <v>7</v>
      </c>
      <c r="J19" s="26">
        <f>'[3]Appendix 1'!P60</f>
        <v>9402</v>
      </c>
      <c r="K19" s="22">
        <f t="shared" si="0"/>
        <v>0</v>
      </c>
      <c r="L19" s="22">
        <f t="shared" si="1"/>
        <v>6.9019917176099385E-2</v>
      </c>
      <c r="M19" s="29">
        <f t="shared" si="2"/>
        <v>7.2273713271544064</v>
      </c>
      <c r="N19" s="25">
        <v>17.545533391153512</v>
      </c>
    </row>
    <row r="20" spans="2:14" ht="15.5" x14ac:dyDescent="0.35">
      <c r="B20" s="39">
        <f t="shared" si="3"/>
        <v>14</v>
      </c>
      <c r="C20" s="45" t="s">
        <v>131</v>
      </c>
      <c r="D20" s="26">
        <f>'[1]Appendix 1'!D61</f>
        <v>0</v>
      </c>
      <c r="E20" s="26">
        <f>'[1]Appendix 1'!F61+'[2]Appendix 1'!F61+'[3]Appendix 1'!F61</f>
        <v>0</v>
      </c>
      <c r="F20" s="26">
        <f>'[1]Appendix 1'!H61+'[2]Appendix 1'!H61+'[3]Appendix 1'!H61</f>
        <v>0</v>
      </c>
      <c r="G20" s="26">
        <f>'[1]Appendix 1'!J61+'[2]Appendix 1'!J61+'[3]Appendix 1'!J61</f>
        <v>0</v>
      </c>
      <c r="H20" s="26">
        <f>'[1]Appendix 1'!L61+'[2]Appendix 1'!L61+'[3]Appendix 1'!L61</f>
        <v>0</v>
      </c>
      <c r="I20" s="26">
        <f>'[1]Appendix 1'!N61+'[2]Appendix 1'!N61+'[3]Appendix 1'!N61</f>
        <v>0</v>
      </c>
      <c r="J20" s="26">
        <f>'[3]Appendix 1'!P61</f>
        <v>0</v>
      </c>
      <c r="K20" s="22">
        <f t="shared" ref="K20" si="7">IFERROR((H20/SUM($G20:$J20))*100,0)</f>
        <v>0</v>
      </c>
      <c r="L20" s="22">
        <f t="shared" ref="L20" si="8">IFERROR((I20/SUM($G20:$J20))*100,0)</f>
        <v>0</v>
      </c>
      <c r="M20" s="29">
        <f t="shared" ref="M20" si="9">IFERROR((G20/SUM($G20:$J20))*100,0)</f>
        <v>0</v>
      </c>
      <c r="N20" s="25">
        <v>0</v>
      </c>
    </row>
    <row r="21" spans="2:14" ht="15.5" x14ac:dyDescent="0.35">
      <c r="B21" s="39">
        <f t="shared" si="3"/>
        <v>15</v>
      </c>
      <c r="C21" s="45" t="s">
        <v>47</v>
      </c>
      <c r="D21" s="26">
        <f>'[1]Appendix 1'!D62</f>
        <v>5634</v>
      </c>
      <c r="E21" s="26">
        <f>'[1]Appendix 1'!F62+'[2]Appendix 1'!F62+'[3]Appendix 1'!F62</f>
        <v>380</v>
      </c>
      <c r="F21" s="26">
        <f>'[1]Appendix 1'!H62+'[2]Appendix 1'!H62+'[3]Appendix 1'!H62</f>
        <v>602</v>
      </c>
      <c r="G21" s="26">
        <f>'[1]Appendix 1'!J62+'[2]Appendix 1'!J62+'[3]Appendix 1'!J62</f>
        <v>301</v>
      </c>
      <c r="H21" s="26">
        <f>'[1]Appendix 1'!L62+'[2]Appendix 1'!L62+'[3]Appendix 1'!L62</f>
        <v>31</v>
      </c>
      <c r="I21" s="26">
        <f>'[1]Appendix 1'!N62+'[2]Appendix 1'!N62+'[3]Appendix 1'!N62</f>
        <v>25</v>
      </c>
      <c r="J21" s="26">
        <f>'[3]Appendix 1'!P62</f>
        <v>5657</v>
      </c>
      <c r="K21" s="22">
        <f t="shared" si="0"/>
        <v>0.51546391752577314</v>
      </c>
      <c r="L21" s="22">
        <f t="shared" si="1"/>
        <v>0.41569670768207512</v>
      </c>
      <c r="M21" s="37">
        <f t="shared" si="2"/>
        <v>5.0049883604921854</v>
      </c>
      <c r="N21" s="25">
        <v>7.6133029018584928</v>
      </c>
    </row>
    <row r="22" spans="2:14" ht="15.5" x14ac:dyDescent="0.35">
      <c r="B22" s="39">
        <f t="shared" si="3"/>
        <v>16</v>
      </c>
      <c r="C22" s="45" t="s">
        <v>60</v>
      </c>
      <c r="D22" s="26">
        <f>'[1]Appendix 1'!D63</f>
        <v>1700</v>
      </c>
      <c r="E22" s="26">
        <f>'[1]Appendix 1'!F63+'[2]Appendix 1'!F63+'[3]Appendix 1'!F63</f>
        <v>248</v>
      </c>
      <c r="F22" s="26">
        <f>'[1]Appendix 1'!H63+'[2]Appendix 1'!H63+'[3]Appendix 1'!H63</f>
        <v>194</v>
      </c>
      <c r="G22" s="26">
        <f>'[1]Appendix 1'!J63+'[2]Appendix 1'!J63+'[3]Appendix 1'!J63</f>
        <v>77</v>
      </c>
      <c r="H22" s="26">
        <f>'[1]Appendix 1'!L63+'[2]Appendix 1'!L63+'[3]Appendix 1'!L63</f>
        <v>1</v>
      </c>
      <c r="I22" s="26">
        <f>'[1]Appendix 1'!N63+'[2]Appendix 1'!N63+'[3]Appendix 1'!N63</f>
        <v>4</v>
      </c>
      <c r="J22" s="26">
        <f>'[3]Appendix 1'!P63</f>
        <v>1866</v>
      </c>
      <c r="K22" s="22">
        <f t="shared" si="0"/>
        <v>5.1334702258726904E-2</v>
      </c>
      <c r="L22" s="22">
        <f t="shared" si="1"/>
        <v>0.20533880903490762</v>
      </c>
      <c r="M22" s="37">
        <f t="shared" si="2"/>
        <v>3.9527720739219716</v>
      </c>
      <c r="N22" s="25">
        <v>4.1850220264317182</v>
      </c>
    </row>
    <row r="23" spans="2:14" ht="15.5" x14ac:dyDescent="0.35">
      <c r="B23" s="39">
        <f t="shared" si="3"/>
        <v>17</v>
      </c>
      <c r="C23" s="45" t="s">
        <v>41</v>
      </c>
      <c r="D23" s="26">
        <f>'[1]Appendix 1'!D64</f>
        <v>1677</v>
      </c>
      <c r="E23" s="26">
        <f>'[1]Appendix 1'!F64+'[2]Appendix 1'!F64+'[3]Appendix 1'!F64</f>
        <v>109</v>
      </c>
      <c r="F23" s="26">
        <f>'[1]Appendix 1'!H64+'[2]Appendix 1'!H64+'[3]Appendix 1'!H64</f>
        <v>366</v>
      </c>
      <c r="G23" s="26">
        <f>'[1]Appendix 1'!J64+'[2]Appendix 1'!J64+'[3]Appendix 1'!J64</f>
        <v>127</v>
      </c>
      <c r="H23" s="26">
        <f>'[1]Appendix 1'!L64+'[2]Appendix 1'!L64+'[3]Appendix 1'!L64</f>
        <v>0</v>
      </c>
      <c r="I23" s="26">
        <f>'[1]Appendix 1'!N64+'[2]Appendix 1'!N64+'[3]Appendix 1'!N64</f>
        <v>1</v>
      </c>
      <c r="J23" s="26">
        <f>'[3]Appendix 1'!P64</f>
        <v>1658</v>
      </c>
      <c r="K23" s="22">
        <f t="shared" si="0"/>
        <v>0</v>
      </c>
      <c r="L23" s="22">
        <f t="shared" si="1"/>
        <v>5.5991041433370664E-2</v>
      </c>
      <c r="M23" s="37">
        <f t="shared" si="2"/>
        <v>7.1108622620380739</v>
      </c>
      <c r="N23" s="25">
        <v>7.8485181119648733</v>
      </c>
    </row>
    <row r="24" spans="2:14" ht="15.5" x14ac:dyDescent="0.35">
      <c r="B24" s="39">
        <f t="shared" si="3"/>
        <v>18</v>
      </c>
      <c r="C24" s="45" t="s">
        <v>48</v>
      </c>
      <c r="D24" s="26">
        <f>'[1]Appendix 1'!D65</f>
        <v>20174</v>
      </c>
      <c r="E24" s="26">
        <f>'[1]Appendix 1'!F65+'[2]Appendix 1'!F65+'[3]Appendix 1'!F65</f>
        <v>254</v>
      </c>
      <c r="F24" s="26">
        <f>'[1]Appendix 1'!H65+'[2]Appendix 1'!H65+'[3]Appendix 1'!H65</f>
        <v>623</v>
      </c>
      <c r="G24" s="26">
        <f>'[1]Appendix 1'!J65+'[2]Appendix 1'!J65+'[3]Appendix 1'!J65</f>
        <v>244</v>
      </c>
      <c r="H24" s="26">
        <f>'[1]Appendix 1'!L65+'[2]Appendix 1'!L65+'[3]Appendix 1'!L65</f>
        <v>0</v>
      </c>
      <c r="I24" s="26">
        <f>'[1]Appendix 1'!N65+'[2]Appendix 1'!N65+'[3]Appendix 1'!N65</f>
        <v>0</v>
      </c>
      <c r="J24" s="26">
        <f>'[3]Appendix 1'!P65</f>
        <v>20184</v>
      </c>
      <c r="K24" s="22">
        <f t="shared" si="0"/>
        <v>0</v>
      </c>
      <c r="L24" s="22">
        <f t="shared" si="1"/>
        <v>0</v>
      </c>
      <c r="M24" s="50">
        <f t="shared" si="2"/>
        <v>1.1944390052868612</v>
      </c>
      <c r="N24" s="25">
        <v>0.88921640874478014</v>
      </c>
    </row>
    <row r="25" spans="2:14" ht="15.5" customHeight="1" x14ac:dyDescent="0.35">
      <c r="B25" s="39">
        <f t="shared" si="3"/>
        <v>19</v>
      </c>
      <c r="C25" s="45" t="s">
        <v>73</v>
      </c>
      <c r="D25" s="26">
        <f>'[1]Appendix 1'!D66</f>
        <v>4414</v>
      </c>
      <c r="E25" s="26">
        <f>'[1]Appendix 1'!F66+'[2]Appendix 1'!F66+'[3]Appendix 1'!F66</f>
        <v>931</v>
      </c>
      <c r="F25" s="26">
        <f>'[1]Appendix 1'!H66+'[2]Appendix 1'!H66+'[3]Appendix 1'!H66</f>
        <v>765</v>
      </c>
      <c r="G25" s="26">
        <f>'[1]Appendix 1'!J66+'[2]Appendix 1'!J66+'[3]Appendix 1'!J66</f>
        <v>406</v>
      </c>
      <c r="H25" s="26">
        <f>'[1]Appendix 1'!L66+'[2]Appendix 1'!L66+'[3]Appendix 1'!L66</f>
        <v>0</v>
      </c>
      <c r="I25" s="26">
        <f>'[1]Appendix 1'!N66+'[2]Appendix 1'!N66+'[3]Appendix 1'!N66</f>
        <v>142</v>
      </c>
      <c r="J25" s="26">
        <f>'[3]Appendix 1'!P66</f>
        <v>4797</v>
      </c>
      <c r="K25" s="22">
        <f t="shared" si="0"/>
        <v>0</v>
      </c>
      <c r="L25" s="22">
        <f>IFERROR((I25/SUM($G25:$J25))*100,0)</f>
        <v>2.656688493919551</v>
      </c>
      <c r="M25" s="37">
        <f t="shared" si="2"/>
        <v>7.5958840037418156</v>
      </c>
      <c r="N25" s="25">
        <v>8.5385547032700853</v>
      </c>
    </row>
    <row r="26" spans="2:14" ht="15.5" x14ac:dyDescent="0.35">
      <c r="B26" s="39">
        <f t="shared" si="3"/>
        <v>20</v>
      </c>
      <c r="C26" s="45" t="s">
        <v>72</v>
      </c>
      <c r="D26" s="26">
        <f>'[1]Appendix 1'!D67</f>
        <v>0</v>
      </c>
      <c r="E26" s="26">
        <f>'[1]Appendix 1'!F67+'[2]Appendix 1'!F67+'[3]Appendix 1'!F67</f>
        <v>0</v>
      </c>
      <c r="F26" s="26">
        <f>'[1]Appendix 1'!H67+'[2]Appendix 1'!H67+'[3]Appendix 1'!H67</f>
        <v>0</v>
      </c>
      <c r="G26" s="26">
        <f>'[1]Appendix 1'!J67+'[2]Appendix 1'!J67+'[3]Appendix 1'!J67</f>
        <v>0</v>
      </c>
      <c r="H26" s="26">
        <f>'[1]Appendix 1'!L67+'[2]Appendix 1'!L67+'[3]Appendix 1'!L67</f>
        <v>0</v>
      </c>
      <c r="I26" s="26">
        <f>'[1]Appendix 1'!N67+'[2]Appendix 1'!N67+'[3]Appendix 1'!N67</f>
        <v>0</v>
      </c>
      <c r="J26" s="26">
        <f>'[3]Appendix 1'!P67</f>
        <v>0</v>
      </c>
      <c r="K26" s="22">
        <f t="shared" si="0"/>
        <v>0</v>
      </c>
      <c r="L26" s="22">
        <f t="shared" si="1"/>
        <v>0</v>
      </c>
      <c r="M26" s="50">
        <f t="shared" si="2"/>
        <v>0</v>
      </c>
      <c r="N26" s="25">
        <v>0</v>
      </c>
    </row>
    <row r="27" spans="2:14" ht="15.5" x14ac:dyDescent="0.35">
      <c r="B27" s="39">
        <f t="shared" si="3"/>
        <v>21</v>
      </c>
      <c r="C27" s="46" t="s">
        <v>14</v>
      </c>
      <c r="D27" s="26">
        <f>'[1]Appendix 1'!D68</f>
        <v>5872</v>
      </c>
      <c r="E27" s="26">
        <f>'[1]Appendix 1'!F68+'[2]Appendix 1'!F68+'[3]Appendix 1'!F68</f>
        <v>931</v>
      </c>
      <c r="F27" s="26">
        <f>'[1]Appendix 1'!H68+'[2]Appendix 1'!H68+'[3]Appendix 1'!H68</f>
        <v>318</v>
      </c>
      <c r="G27" s="26">
        <f>'[1]Appendix 1'!J68+'[2]Appendix 1'!J68+'[3]Appendix 1'!J68</f>
        <v>469</v>
      </c>
      <c r="H27" s="26">
        <f>'[1]Appendix 1'!L68+'[2]Appendix 1'!L68+'[3]Appendix 1'!L68</f>
        <v>0</v>
      </c>
      <c r="I27" s="26">
        <f>'[1]Appendix 1'!N68+'[2]Appendix 1'!N68+'[3]Appendix 1'!N68</f>
        <v>100</v>
      </c>
      <c r="J27" s="26">
        <f>'[3]Appendix 1'!P68</f>
        <v>6234</v>
      </c>
      <c r="K27" s="22">
        <f t="shared" si="0"/>
        <v>0</v>
      </c>
      <c r="L27" s="22">
        <f t="shared" si="1"/>
        <v>1.4699397324709687</v>
      </c>
      <c r="M27" s="37">
        <f t="shared" si="2"/>
        <v>6.8940173452888427</v>
      </c>
      <c r="N27" s="25">
        <v>7.5764224074886641</v>
      </c>
    </row>
    <row r="28" spans="2:14" ht="15.5" x14ac:dyDescent="0.35">
      <c r="B28" s="39">
        <f t="shared" si="3"/>
        <v>22</v>
      </c>
      <c r="C28" s="45" t="s">
        <v>59</v>
      </c>
      <c r="D28" s="26">
        <f>'[1]Appendix 1'!D69</f>
        <v>2371</v>
      </c>
      <c r="E28" s="26">
        <f>'[1]Appendix 1'!F69+'[2]Appendix 1'!F69+'[3]Appendix 1'!F69</f>
        <v>497</v>
      </c>
      <c r="F28" s="26">
        <f>'[1]Appendix 1'!H69+'[2]Appendix 1'!H69+'[3]Appendix 1'!H69</f>
        <v>274</v>
      </c>
      <c r="G28" s="26">
        <f>'[1]Appendix 1'!J69+'[2]Appendix 1'!J69+'[3]Appendix 1'!J69</f>
        <v>438</v>
      </c>
      <c r="H28" s="26">
        <f>'[1]Appendix 1'!L69+'[2]Appendix 1'!L69+'[3]Appendix 1'!L69</f>
        <v>1</v>
      </c>
      <c r="I28" s="26">
        <f>'[1]Appendix 1'!N69+'[2]Appendix 1'!N69+'[3]Appendix 1'!N69</f>
        <v>0</v>
      </c>
      <c r="J28" s="26">
        <f>'[3]Appendix 1'!P69</f>
        <v>2430</v>
      </c>
      <c r="K28" s="22">
        <f t="shared" si="0"/>
        <v>3.4855350296270481E-2</v>
      </c>
      <c r="L28" s="22">
        <f t="shared" si="1"/>
        <v>0</v>
      </c>
      <c r="M28" s="37">
        <f t="shared" si="2"/>
        <v>15.266643429766468</v>
      </c>
      <c r="N28" s="25">
        <v>17.58776503302051</v>
      </c>
    </row>
    <row r="29" spans="2:14" ht="15.5" x14ac:dyDescent="0.35">
      <c r="B29" s="39">
        <f t="shared" si="3"/>
        <v>23</v>
      </c>
      <c r="C29" s="45" t="s">
        <v>38</v>
      </c>
      <c r="D29" s="26">
        <f>'[1]Appendix 1'!D70</f>
        <v>991</v>
      </c>
      <c r="E29" s="26">
        <f>'[1]Appendix 1'!F70+'[2]Appendix 1'!F70+'[3]Appendix 1'!F70</f>
        <v>600</v>
      </c>
      <c r="F29" s="26">
        <f>'[1]Appendix 1'!H70+'[2]Appendix 1'!H70+'[3]Appendix 1'!H70</f>
        <v>1536</v>
      </c>
      <c r="G29" s="26">
        <f>'[1]Appendix 1'!J70+'[2]Appendix 1'!J70+'[3]Appendix 1'!J70</f>
        <v>561</v>
      </c>
      <c r="H29" s="26">
        <f>'[1]Appendix 1'!L70+'[2]Appendix 1'!L70+'[3]Appendix 1'!L70</f>
        <v>0</v>
      </c>
      <c r="I29" s="26">
        <f>'[1]Appendix 1'!N70+'[2]Appendix 1'!N70+'[3]Appendix 1'!N70</f>
        <v>0</v>
      </c>
      <c r="J29" s="26">
        <f>'[3]Appendix 1'!P70</f>
        <v>1030</v>
      </c>
      <c r="K29" s="22">
        <f t="shared" si="0"/>
        <v>0</v>
      </c>
      <c r="L29" s="22">
        <f t="shared" si="1"/>
        <v>0</v>
      </c>
      <c r="M29" s="37">
        <f t="shared" si="2"/>
        <v>35.260842237586424</v>
      </c>
      <c r="N29" s="25">
        <v>37.555135475740393</v>
      </c>
    </row>
    <row r="30" spans="2:14" ht="15.5" x14ac:dyDescent="0.35">
      <c r="B30" s="39">
        <f t="shared" si="3"/>
        <v>24</v>
      </c>
      <c r="C30" s="45" t="s">
        <v>42</v>
      </c>
      <c r="D30" s="26">
        <f>'[1]Appendix 1'!D71</f>
        <v>3165</v>
      </c>
      <c r="E30" s="26">
        <f>'[1]Appendix 1'!F71+'[2]Appendix 1'!F71+'[3]Appendix 1'!F71</f>
        <v>1165</v>
      </c>
      <c r="F30" s="26">
        <f>'[1]Appendix 1'!H71+'[2]Appendix 1'!H71+'[3]Appendix 1'!H71</f>
        <v>0</v>
      </c>
      <c r="G30" s="26">
        <f>'[1]Appendix 1'!J71+'[2]Appendix 1'!J71+'[3]Appendix 1'!J71</f>
        <v>812</v>
      </c>
      <c r="H30" s="26">
        <f>'[1]Appendix 1'!L71+'[2]Appendix 1'!L71+'[3]Appendix 1'!L71</f>
        <v>0</v>
      </c>
      <c r="I30" s="26">
        <f>'[1]Appendix 1'!N71+'[2]Appendix 1'!N71+'[3]Appendix 1'!N71</f>
        <v>0</v>
      </c>
      <c r="J30" s="26">
        <f>'[3]Appendix 1'!P71</f>
        <v>3518</v>
      </c>
      <c r="K30" s="22">
        <f t="shared" si="0"/>
        <v>0</v>
      </c>
      <c r="L30" s="22">
        <f t="shared" si="1"/>
        <v>0</v>
      </c>
      <c r="M30" s="37">
        <f t="shared" si="2"/>
        <v>18.752886836027713</v>
      </c>
      <c r="N30" s="25">
        <v>23.681687440076701</v>
      </c>
    </row>
    <row r="31" spans="2:14" ht="15.5" x14ac:dyDescent="0.35">
      <c r="B31" s="39">
        <f t="shared" si="3"/>
        <v>25</v>
      </c>
      <c r="C31" s="45" t="s">
        <v>68</v>
      </c>
      <c r="D31" s="26">
        <f>'[1]Appendix 1'!D72</f>
        <v>1034</v>
      </c>
      <c r="E31" s="26">
        <f>'[1]Appendix 1'!F72+'[2]Appendix 1'!F72+'[3]Appendix 1'!F72</f>
        <v>101</v>
      </c>
      <c r="F31" s="26">
        <f>'[1]Appendix 1'!H72+'[2]Appendix 1'!H72+'[3]Appendix 1'!H72</f>
        <v>69</v>
      </c>
      <c r="G31" s="26">
        <f>'[1]Appendix 1'!J72+'[2]Appendix 1'!J72+'[3]Appendix 1'!J72</f>
        <v>86</v>
      </c>
      <c r="H31" s="26">
        <f>'[1]Appendix 1'!L72+'[2]Appendix 1'!L72+'[3]Appendix 1'!L72</f>
        <v>3</v>
      </c>
      <c r="I31" s="26">
        <f>'[1]Appendix 1'!N72+'[2]Appendix 1'!N72+'[3]Appendix 1'!N72</f>
        <v>7</v>
      </c>
      <c r="J31" s="26">
        <f>'[3]Appendix 1'!P72</f>
        <v>1039</v>
      </c>
      <c r="K31" s="22">
        <f t="shared" si="0"/>
        <v>0.26431718061674009</v>
      </c>
      <c r="L31" s="22">
        <f t="shared" si="1"/>
        <v>0.61674008810572689</v>
      </c>
      <c r="M31" s="37">
        <f t="shared" si="2"/>
        <v>7.5770925110132152</v>
      </c>
      <c r="N31" s="25">
        <v>8.5315832649712871</v>
      </c>
    </row>
    <row r="32" spans="2:14" ht="15.5" x14ac:dyDescent="0.35">
      <c r="B32" s="39">
        <f t="shared" si="3"/>
        <v>26</v>
      </c>
      <c r="C32" s="45" t="s">
        <v>51</v>
      </c>
      <c r="D32" s="26">
        <f>'[1]Appendix 1'!D73</f>
        <v>2019</v>
      </c>
      <c r="E32" s="26">
        <f>'[1]Appendix 1'!F73+'[2]Appendix 1'!F73+'[3]Appendix 1'!F73</f>
        <v>518</v>
      </c>
      <c r="F32" s="26">
        <f>'[1]Appendix 1'!H73+'[2]Appendix 1'!H73+'[3]Appendix 1'!H73</f>
        <v>0</v>
      </c>
      <c r="G32" s="26">
        <f>'[1]Appendix 1'!J73+'[2]Appendix 1'!J73+'[3]Appendix 1'!J73</f>
        <v>322</v>
      </c>
      <c r="H32" s="26">
        <f>'[1]Appendix 1'!L73+'[2]Appendix 1'!L73+'[3]Appendix 1'!L73</f>
        <v>0</v>
      </c>
      <c r="I32" s="26">
        <f>'[1]Appendix 1'!N73+'[2]Appendix 1'!N73+'[3]Appendix 1'!N73</f>
        <v>0</v>
      </c>
      <c r="J32" s="26">
        <f>'[3]Appendix 1'!P73</f>
        <v>2215</v>
      </c>
      <c r="K32" s="22">
        <f t="shared" si="0"/>
        <v>0</v>
      </c>
      <c r="L32" s="22">
        <f t="shared" si="1"/>
        <v>0</v>
      </c>
      <c r="M32" s="37">
        <f t="shared" si="2"/>
        <v>12.692156089869924</v>
      </c>
      <c r="N32" s="25">
        <v>21.423017107309487</v>
      </c>
    </row>
    <row r="33" spans="2:14" ht="15.5" x14ac:dyDescent="0.35">
      <c r="B33" s="39">
        <f t="shared" si="3"/>
        <v>27</v>
      </c>
      <c r="C33" s="45" t="s">
        <v>108</v>
      </c>
      <c r="D33" s="26">
        <f>'[1]Appendix 1'!D74</f>
        <v>3691</v>
      </c>
      <c r="E33" s="26">
        <f>'[1]Appendix 1'!F74+'[2]Appendix 1'!F74+'[3]Appendix 1'!F74</f>
        <v>405</v>
      </c>
      <c r="F33" s="26">
        <f>'[1]Appendix 1'!H74+'[2]Appendix 1'!H74+'[3]Appendix 1'!H74</f>
        <v>775</v>
      </c>
      <c r="G33" s="26">
        <f>'[1]Appendix 1'!J74+'[2]Appendix 1'!J74+'[3]Appendix 1'!J74</f>
        <v>125</v>
      </c>
      <c r="H33" s="26">
        <f>'[1]Appendix 1'!L74+'[2]Appendix 1'!L74+'[3]Appendix 1'!L74</f>
        <v>8</v>
      </c>
      <c r="I33" s="26">
        <f>'[1]Appendix 1'!N74+'[2]Appendix 1'!N74+'[3]Appendix 1'!N74</f>
        <v>358</v>
      </c>
      <c r="J33" s="26">
        <f>'[3]Appendix 1'!P74</f>
        <v>3605</v>
      </c>
      <c r="K33" s="22">
        <f>IFERROR((H33/SUM($G33:$J33))*100,0)</f>
        <v>0.1953125</v>
      </c>
      <c r="L33" s="22">
        <f t="shared" si="1"/>
        <v>8.740234375</v>
      </c>
      <c r="M33" s="37">
        <f t="shared" si="2"/>
        <v>3.0517578125</v>
      </c>
      <c r="N33" s="25">
        <v>4.5042897998093423</v>
      </c>
    </row>
    <row r="34" spans="2:14" ht="15.5" x14ac:dyDescent="0.35">
      <c r="B34" s="39">
        <f t="shared" si="3"/>
        <v>28</v>
      </c>
      <c r="C34" s="45" t="s">
        <v>56</v>
      </c>
      <c r="D34" s="26">
        <f>'[1]Appendix 1'!D75</f>
        <v>1897</v>
      </c>
      <c r="E34" s="26">
        <f>'[1]Appendix 1'!F75+'[2]Appendix 1'!F75+'[3]Appendix 1'!F75</f>
        <v>114</v>
      </c>
      <c r="F34" s="26">
        <f>'[1]Appendix 1'!H75+'[2]Appendix 1'!H75+'[3]Appendix 1'!H75</f>
        <v>271</v>
      </c>
      <c r="G34" s="26">
        <f>'[1]Appendix 1'!J75+'[2]Appendix 1'!J75+'[3]Appendix 1'!J75</f>
        <v>63</v>
      </c>
      <c r="H34" s="26">
        <f>'[1]Appendix 1'!L75+'[2]Appendix 1'!L75+'[3]Appendix 1'!L75</f>
        <v>0</v>
      </c>
      <c r="I34" s="26">
        <f>'[1]Appendix 1'!N75+'[2]Appendix 1'!N75+'[3]Appendix 1'!N75</f>
        <v>1</v>
      </c>
      <c r="J34" s="26">
        <f>'[3]Appendix 1'!P75</f>
        <v>1947</v>
      </c>
      <c r="K34" s="22">
        <f t="shared" si="0"/>
        <v>0</v>
      </c>
      <c r="L34" s="22">
        <f t="shared" si="1"/>
        <v>4.9726504226752857E-2</v>
      </c>
      <c r="M34" s="37">
        <f t="shared" si="2"/>
        <v>3.1327697662854299</v>
      </c>
      <c r="N34" s="25">
        <v>4.8204623708804721</v>
      </c>
    </row>
    <row r="35" spans="2:14" ht="15.5" x14ac:dyDescent="0.35">
      <c r="B35" s="39">
        <f t="shared" si="3"/>
        <v>29</v>
      </c>
      <c r="C35" s="45" t="s">
        <v>64</v>
      </c>
      <c r="D35" s="26">
        <f>'[1]Appendix 1'!D76</f>
        <v>566</v>
      </c>
      <c r="E35" s="26">
        <f>'[1]Appendix 1'!F76+'[2]Appendix 1'!F76+'[3]Appendix 1'!F76</f>
        <v>217</v>
      </c>
      <c r="F35" s="26">
        <f>'[1]Appendix 1'!H76+'[2]Appendix 1'!H76+'[3]Appendix 1'!H76</f>
        <v>288</v>
      </c>
      <c r="G35" s="26">
        <f>'[1]Appendix 1'!J76+'[2]Appendix 1'!J76+'[3]Appendix 1'!J76</f>
        <v>46</v>
      </c>
      <c r="H35" s="26">
        <f>'[1]Appendix 1'!L76+'[2]Appendix 1'!L76+'[3]Appendix 1'!L76</f>
        <v>0</v>
      </c>
      <c r="I35" s="26">
        <f>'[1]Appendix 1'!N76+'[2]Appendix 1'!N76+'[3]Appendix 1'!N76</f>
        <v>20</v>
      </c>
      <c r="J35" s="26">
        <f>'[3]Appendix 1'!P76</f>
        <v>724</v>
      </c>
      <c r="K35" s="22">
        <f t="shared" si="0"/>
        <v>0</v>
      </c>
      <c r="L35" s="22">
        <f t="shared" si="1"/>
        <v>2.5316455696202533</v>
      </c>
      <c r="M35" s="37">
        <f t="shared" si="2"/>
        <v>5.8227848101265822</v>
      </c>
      <c r="N35" s="25">
        <v>6.2706270627062706</v>
      </c>
    </row>
    <row r="36" spans="2:14" ht="15.5" x14ac:dyDescent="0.35">
      <c r="B36" s="39">
        <f t="shared" si="3"/>
        <v>30</v>
      </c>
      <c r="C36" s="45" t="s">
        <v>55</v>
      </c>
      <c r="D36" s="26">
        <f>'[1]Appendix 1'!D77</f>
        <v>2461</v>
      </c>
      <c r="E36" s="26">
        <f>'[1]Appendix 1'!F77+'[2]Appendix 1'!F77+'[3]Appendix 1'!F77</f>
        <v>210</v>
      </c>
      <c r="F36" s="26">
        <f>'[1]Appendix 1'!H77+'[2]Appendix 1'!H77+'[3]Appendix 1'!H77</f>
        <v>349</v>
      </c>
      <c r="G36" s="26">
        <f>'[1]Appendix 1'!J77+'[2]Appendix 1'!J77+'[3]Appendix 1'!J77</f>
        <v>275</v>
      </c>
      <c r="H36" s="26">
        <f>'[1]Appendix 1'!L77+'[2]Appendix 1'!L77+'[3]Appendix 1'!L77</f>
        <v>0</v>
      </c>
      <c r="I36" s="26">
        <f>'[1]Appendix 1'!N77+'[2]Appendix 1'!N77+'[3]Appendix 1'!N77</f>
        <v>204</v>
      </c>
      <c r="J36" s="26">
        <f>'[3]Appendix 1'!P77</f>
        <v>2192</v>
      </c>
      <c r="K36" s="22">
        <f t="shared" si="0"/>
        <v>0</v>
      </c>
      <c r="L36" s="22">
        <f t="shared" si="1"/>
        <v>7.6375889180082366</v>
      </c>
      <c r="M36" s="37">
        <f t="shared" si="2"/>
        <v>10.295769374766005</v>
      </c>
      <c r="N36" s="25">
        <v>10.853220006538084</v>
      </c>
    </row>
    <row r="37" spans="2:14" ht="15.5" x14ac:dyDescent="0.35">
      <c r="B37" s="39">
        <f t="shared" si="3"/>
        <v>31</v>
      </c>
      <c r="C37" s="45" t="s">
        <v>111</v>
      </c>
      <c r="D37" s="26">
        <f>'[1]Appendix 1'!D78</f>
        <v>0</v>
      </c>
      <c r="E37" s="26">
        <f>'[1]Appendix 1'!F78+'[2]Appendix 1'!F78+'[3]Appendix 1'!F78</f>
        <v>0</v>
      </c>
      <c r="F37" s="26">
        <f>'[1]Appendix 1'!H78+'[2]Appendix 1'!H78+'[3]Appendix 1'!H78</f>
        <v>0</v>
      </c>
      <c r="G37" s="26">
        <f>'[1]Appendix 1'!J78+'[2]Appendix 1'!J78+'[3]Appendix 1'!J78</f>
        <v>0</v>
      </c>
      <c r="H37" s="26">
        <f>'[1]Appendix 1'!L78+'[2]Appendix 1'!L78+'[3]Appendix 1'!L78</f>
        <v>0</v>
      </c>
      <c r="I37" s="26">
        <f>'[1]Appendix 1'!N78+'[2]Appendix 1'!N78+'[3]Appendix 1'!N78</f>
        <v>0</v>
      </c>
      <c r="J37" s="26">
        <f>'[3]Appendix 1'!P78</f>
        <v>0</v>
      </c>
      <c r="K37" s="22">
        <f t="shared" si="0"/>
        <v>0</v>
      </c>
      <c r="L37" s="22">
        <f t="shared" si="1"/>
        <v>0</v>
      </c>
      <c r="M37" s="50">
        <f t="shared" si="2"/>
        <v>0</v>
      </c>
      <c r="N37" s="25">
        <v>0</v>
      </c>
    </row>
    <row r="38" spans="2:14" ht="15.5" x14ac:dyDescent="0.35">
      <c r="B38" s="39">
        <f t="shared" si="3"/>
        <v>32</v>
      </c>
      <c r="C38" s="45" t="s">
        <v>15</v>
      </c>
      <c r="D38" s="26">
        <f>'[1]Appendix 1'!D79</f>
        <v>107</v>
      </c>
      <c r="E38" s="26">
        <f>'[1]Appendix 1'!F79+'[2]Appendix 1'!F79+'[3]Appendix 1'!F79</f>
        <v>116</v>
      </c>
      <c r="F38" s="26">
        <f>'[1]Appendix 1'!H79+'[2]Appendix 1'!H79+'[3]Appendix 1'!H79</f>
        <v>0</v>
      </c>
      <c r="G38" s="26">
        <f>'[1]Appendix 1'!J79+'[2]Appendix 1'!J79+'[3]Appendix 1'!J79</f>
        <v>156</v>
      </c>
      <c r="H38" s="26">
        <f>'[1]Appendix 1'!L79+'[2]Appendix 1'!L79+'[3]Appendix 1'!L79</f>
        <v>0</v>
      </c>
      <c r="I38" s="26">
        <f>'[1]Appendix 1'!N79+'[2]Appendix 1'!N79+'[3]Appendix 1'!N79</f>
        <v>0</v>
      </c>
      <c r="J38" s="26">
        <f>'[3]Appendix 1'!P79</f>
        <v>66</v>
      </c>
      <c r="K38" s="22">
        <f t="shared" si="0"/>
        <v>0</v>
      </c>
      <c r="L38" s="22">
        <f t="shared" si="1"/>
        <v>0</v>
      </c>
      <c r="M38" s="37">
        <f t="shared" si="2"/>
        <v>70.270270270270274</v>
      </c>
      <c r="N38" s="25">
        <v>39.204545454545453</v>
      </c>
    </row>
    <row r="39" spans="2:14" ht="15.5" x14ac:dyDescent="0.35">
      <c r="B39" s="39">
        <f t="shared" si="3"/>
        <v>33</v>
      </c>
      <c r="C39" s="45" t="s">
        <v>62</v>
      </c>
      <c r="D39" s="26">
        <f>'[1]Appendix 1'!D80</f>
        <v>1609</v>
      </c>
      <c r="E39" s="26">
        <f>'[1]Appendix 1'!F80+'[2]Appendix 1'!F80+'[3]Appendix 1'!F80</f>
        <v>139</v>
      </c>
      <c r="F39" s="26">
        <f>'[1]Appendix 1'!H80+'[2]Appendix 1'!H80+'[3]Appendix 1'!H80</f>
        <v>47</v>
      </c>
      <c r="G39" s="26">
        <f>'[1]Appendix 1'!J80+'[2]Appendix 1'!J80+'[3]Appendix 1'!J80</f>
        <v>27</v>
      </c>
      <c r="H39" s="26">
        <f>'[1]Appendix 1'!L80+'[2]Appendix 1'!L80+'[3]Appendix 1'!L80</f>
        <v>0</v>
      </c>
      <c r="I39" s="26">
        <f>'[1]Appendix 1'!N80+'[2]Appendix 1'!N80+'[3]Appendix 1'!N80</f>
        <v>56</v>
      </c>
      <c r="J39" s="26">
        <f>'[3]Appendix 1'!P80</f>
        <v>1665</v>
      </c>
      <c r="K39" s="22">
        <f t="shared" si="0"/>
        <v>0</v>
      </c>
      <c r="L39" s="22">
        <f t="shared" si="1"/>
        <v>3.2036613272311212</v>
      </c>
      <c r="M39" s="37">
        <f t="shared" si="2"/>
        <v>1.5446224256292906</v>
      </c>
      <c r="N39" s="25">
        <v>3.051643192488263</v>
      </c>
    </row>
    <row r="40" spans="2:14" ht="15.5" x14ac:dyDescent="0.35">
      <c r="B40" s="39">
        <f t="shared" si="3"/>
        <v>34</v>
      </c>
      <c r="C40" s="45" t="s">
        <v>44</v>
      </c>
      <c r="D40" s="26">
        <f>'[1]Appendix 1'!D81</f>
        <v>523</v>
      </c>
      <c r="E40" s="26">
        <f>'[1]Appendix 1'!F81+'[2]Appendix 1'!F81+'[3]Appendix 1'!F81</f>
        <v>118</v>
      </c>
      <c r="F40" s="26">
        <f>'[1]Appendix 1'!H81+'[2]Appendix 1'!H81+'[3]Appendix 1'!H81</f>
        <v>0</v>
      </c>
      <c r="G40" s="26">
        <f>'[1]Appendix 1'!J81+'[2]Appendix 1'!J81+'[3]Appendix 1'!J81</f>
        <v>23</v>
      </c>
      <c r="H40" s="26">
        <f>'[1]Appendix 1'!L81+'[2]Appendix 1'!L81+'[3]Appendix 1'!L81</f>
        <v>0</v>
      </c>
      <c r="I40" s="26">
        <f>'[1]Appendix 1'!N81+'[2]Appendix 1'!N81+'[3]Appendix 1'!N81</f>
        <v>0</v>
      </c>
      <c r="J40" s="26">
        <f>'[3]Appendix 1'!P81</f>
        <v>618</v>
      </c>
      <c r="K40" s="22">
        <f t="shared" si="0"/>
        <v>0</v>
      </c>
      <c r="L40" s="22">
        <f t="shared" si="1"/>
        <v>0</v>
      </c>
      <c r="M40" s="37">
        <f t="shared" si="2"/>
        <v>3.5881435257410299</v>
      </c>
      <c r="N40" s="25">
        <v>9.9827882960413081</v>
      </c>
    </row>
    <row r="41" spans="2:14" ht="15.5" x14ac:dyDescent="0.35">
      <c r="B41" s="39">
        <f t="shared" si="3"/>
        <v>35</v>
      </c>
      <c r="C41" s="46" t="s">
        <v>16</v>
      </c>
      <c r="D41" s="26">
        <f>'[1]Appendix 1'!D82</f>
        <v>165</v>
      </c>
      <c r="E41" s="26">
        <f>'[1]Appendix 1'!F82+'[2]Appendix 1'!F82+'[3]Appendix 1'!F82</f>
        <v>665</v>
      </c>
      <c r="F41" s="26">
        <f>'[1]Appendix 1'!H82+'[2]Appendix 1'!H82+'[3]Appendix 1'!H82</f>
        <v>1136</v>
      </c>
      <c r="G41" s="26">
        <f>'[1]Appendix 1'!J82+'[2]Appendix 1'!J82+'[3]Appendix 1'!J82</f>
        <v>226</v>
      </c>
      <c r="H41" s="26">
        <f>'[1]Appendix 1'!L82+'[2]Appendix 1'!L82+'[3]Appendix 1'!L82</f>
        <v>0</v>
      </c>
      <c r="I41" s="26">
        <f>'[1]Appendix 1'!N82+'[2]Appendix 1'!N82+'[3]Appendix 1'!N82</f>
        <v>44</v>
      </c>
      <c r="J41" s="26">
        <f>'[3]Appendix 1'!P82</f>
        <v>560</v>
      </c>
      <c r="K41" s="22">
        <f t="shared" si="0"/>
        <v>0</v>
      </c>
      <c r="L41" s="22">
        <f t="shared" si="1"/>
        <v>5.3012048192771086</v>
      </c>
      <c r="M41" s="50">
        <f t="shared" si="2"/>
        <v>27.228915662650603</v>
      </c>
      <c r="N41" s="25">
        <v>75.477707006369428</v>
      </c>
    </row>
    <row r="42" spans="2:14" ht="15.5" x14ac:dyDescent="0.35">
      <c r="B42" s="39">
        <f t="shared" si="3"/>
        <v>36</v>
      </c>
      <c r="C42" s="46" t="s">
        <v>63</v>
      </c>
      <c r="D42" s="26">
        <f>'[1]Appendix 1'!D83</f>
        <v>2722</v>
      </c>
      <c r="E42" s="26">
        <f>'[1]Appendix 1'!F83+'[2]Appendix 1'!F83+'[3]Appendix 1'!F83</f>
        <v>561</v>
      </c>
      <c r="F42" s="26">
        <f>'[1]Appendix 1'!H83+'[2]Appendix 1'!H83+'[3]Appendix 1'!H83</f>
        <v>541</v>
      </c>
      <c r="G42" s="26">
        <f>'[1]Appendix 1'!J83+'[2]Appendix 1'!J83+'[3]Appendix 1'!J83</f>
        <v>689</v>
      </c>
      <c r="H42" s="26">
        <f>'[1]Appendix 1'!L83+'[2]Appendix 1'!L83+'[3]Appendix 1'!L83</f>
        <v>0</v>
      </c>
      <c r="I42" s="26">
        <f>'[1]Appendix 1'!N83+'[2]Appendix 1'!N83+'[3]Appendix 1'!N83</f>
        <v>0</v>
      </c>
      <c r="J42" s="26">
        <f>'[3]Appendix 1'!P83</f>
        <v>2594</v>
      </c>
      <c r="K42" s="22">
        <f t="shared" si="0"/>
        <v>0</v>
      </c>
      <c r="L42" s="22">
        <f t="shared" si="1"/>
        <v>0</v>
      </c>
      <c r="M42" s="50">
        <f t="shared" si="2"/>
        <v>20.986902223575999</v>
      </c>
      <c r="N42" s="25">
        <v>18.405627198124268</v>
      </c>
    </row>
    <row r="43" spans="2:14" ht="15.5" x14ac:dyDescent="0.35">
      <c r="B43" s="39">
        <f t="shared" si="3"/>
        <v>37</v>
      </c>
      <c r="C43" s="46" t="s">
        <v>114</v>
      </c>
      <c r="D43" s="26">
        <v>0</v>
      </c>
      <c r="E43" s="26">
        <v>0</v>
      </c>
      <c r="F43" s="26">
        <v>0</v>
      </c>
      <c r="G43" s="26">
        <v>0</v>
      </c>
      <c r="H43" s="26">
        <v>0</v>
      </c>
      <c r="I43" s="26">
        <v>0</v>
      </c>
      <c r="J43" s="26">
        <v>0</v>
      </c>
      <c r="K43" s="22">
        <f t="shared" si="0"/>
        <v>0</v>
      </c>
      <c r="L43" s="22">
        <f t="shared" si="1"/>
        <v>0</v>
      </c>
      <c r="M43" s="50">
        <f t="shared" si="2"/>
        <v>0</v>
      </c>
      <c r="N43" s="25">
        <v>0</v>
      </c>
    </row>
    <row r="44" spans="2:14" ht="16" thickBot="1" x14ac:dyDescent="0.4">
      <c r="B44" s="47"/>
      <c r="C44" s="122" t="s">
        <v>12</v>
      </c>
      <c r="D44" s="123">
        <f t="shared" ref="D44:J44" si="10">SUM(D7:D43)</f>
        <v>123569</v>
      </c>
      <c r="E44" s="124">
        <f t="shared" si="10"/>
        <v>16128</v>
      </c>
      <c r="F44" s="124">
        <f t="shared" si="10"/>
        <v>15868</v>
      </c>
      <c r="G44" s="124">
        <f t="shared" si="10"/>
        <v>10619</v>
      </c>
      <c r="H44" s="124">
        <f t="shared" si="10"/>
        <v>51</v>
      </c>
      <c r="I44" s="124">
        <f t="shared" si="10"/>
        <v>1521</v>
      </c>
      <c r="J44" s="124">
        <f t="shared" si="10"/>
        <v>128596</v>
      </c>
      <c r="K44" s="125">
        <f t="shared" ref="K44" si="11">IFERROR((H44/SUM($G44:$J44))*100,0)</f>
        <v>3.6224935540923521E-2</v>
      </c>
      <c r="L44" s="126">
        <f t="shared" ref="L44" si="12">IFERROR((I44/SUM($G44:$J44))*100,0)</f>
        <v>1.0803554305440133</v>
      </c>
      <c r="M44" s="126">
        <f>IFERROR((G44/SUM($G44:$J44))*100,0)</f>
        <v>7.5425998139032728</v>
      </c>
      <c r="N44" s="127">
        <v>9.944786488929056</v>
      </c>
    </row>
    <row r="45" spans="2:14" x14ac:dyDescent="0.35">
      <c r="B45" s="163" t="s">
        <v>110</v>
      </c>
      <c r="C45" s="163"/>
      <c r="D45" s="163"/>
      <c r="E45" s="163"/>
      <c r="F45" s="163"/>
      <c r="G45" s="163"/>
      <c r="H45" s="163"/>
      <c r="I45" s="148"/>
      <c r="J45" s="148"/>
      <c r="K45" s="148"/>
      <c r="L45" s="148"/>
      <c r="M45" s="148"/>
      <c r="N45" s="148"/>
    </row>
    <row r="46" spans="2:14" hidden="1" x14ac:dyDescent="0.35">
      <c r="E46" s="20"/>
      <c r="F46" s="20"/>
      <c r="G46" s="20"/>
      <c r="H46" s="20"/>
      <c r="I46" s="102">
        <f>G44/J46</f>
        <v>7.5425998139032724E-2</v>
      </c>
      <c r="J46" s="20">
        <f>G44+H44+I44+J44</f>
        <v>140787</v>
      </c>
    </row>
    <row r="47" spans="2:14" hidden="1" x14ac:dyDescent="0.35">
      <c r="D47" s="20"/>
      <c r="E47" s="20"/>
      <c r="F47" s="20"/>
      <c r="G47" s="20"/>
      <c r="H47" s="20"/>
      <c r="I47" s="20"/>
      <c r="J47" s="20"/>
    </row>
    <row r="48" spans="2:14" hidden="1" x14ac:dyDescent="0.35">
      <c r="D48" s="20"/>
      <c r="E48" s="20"/>
      <c r="F48" s="20"/>
      <c r="G48" s="20"/>
      <c r="H48" s="20"/>
      <c r="I48" s="20"/>
      <c r="J48" s="20"/>
    </row>
    <row r="49" spans="3:15" hidden="1" x14ac:dyDescent="0.35"/>
    <row r="50" spans="3:15" hidden="1" x14ac:dyDescent="0.35">
      <c r="E50" s="20"/>
      <c r="F50" s="20"/>
      <c r="G50" s="20"/>
      <c r="H50" s="20"/>
      <c r="I50" s="20"/>
      <c r="J50" s="20"/>
    </row>
    <row r="51" spans="3:15" hidden="1" x14ac:dyDescent="0.35"/>
    <row r="52" spans="3:15" hidden="1" x14ac:dyDescent="0.35">
      <c r="C52" s="106" t="s">
        <v>119</v>
      </c>
      <c r="D52" s="107">
        <v>125763</v>
      </c>
      <c r="E52" s="107">
        <v>14882</v>
      </c>
      <c r="F52" s="107">
        <v>16149</v>
      </c>
      <c r="G52" s="107">
        <v>14085</v>
      </c>
      <c r="H52" s="107">
        <v>53</v>
      </c>
      <c r="I52" s="107">
        <v>4098</v>
      </c>
      <c r="J52" s="107">
        <v>123396</v>
      </c>
      <c r="K52" s="108">
        <v>3.7420921825576138E-2</v>
      </c>
      <c r="L52" s="108">
        <v>2.8934139177586986</v>
      </c>
      <c r="M52" s="110">
        <v>9.944786488929056</v>
      </c>
      <c r="N52" s="36"/>
      <c r="O52" s="36"/>
    </row>
    <row r="53" spans="3:15" hidden="1" x14ac:dyDescent="0.35">
      <c r="E53" s="36"/>
      <c r="F53" s="36"/>
      <c r="G53" s="36"/>
      <c r="H53" s="36"/>
      <c r="I53" s="36"/>
      <c r="J53" s="111">
        <f>G52+H52+I52+J52</f>
        <v>141632</v>
      </c>
      <c r="K53" s="36"/>
      <c r="L53" s="36"/>
      <c r="M53" s="36"/>
      <c r="N53" s="36"/>
    </row>
    <row r="54" spans="3:15" hidden="1" x14ac:dyDescent="0.35">
      <c r="D54" s="102">
        <f>D44/D52-1</f>
        <v>-1.7445512591143686E-2</v>
      </c>
      <c r="E54" s="102">
        <f t="shared" ref="E54:J54" si="13">E44/E52-1</f>
        <v>8.3725305738475919E-2</v>
      </c>
      <c r="F54" s="102">
        <f t="shared" si="13"/>
        <v>-1.7400458232707861E-2</v>
      </c>
      <c r="G54" s="102">
        <f t="shared" si="13"/>
        <v>-0.24607738729144479</v>
      </c>
      <c r="H54" s="102">
        <f t="shared" si="13"/>
        <v>-3.7735849056603765E-2</v>
      </c>
      <c r="I54" s="102">
        <f t="shared" si="13"/>
        <v>-0.62884333821376281</v>
      </c>
      <c r="J54" s="102">
        <f t="shared" si="13"/>
        <v>4.2140750105351898E-2</v>
      </c>
      <c r="K54" s="102"/>
      <c r="L54" s="102"/>
      <c r="M54" s="102"/>
      <c r="N54" s="102"/>
    </row>
    <row r="55" spans="3:15" x14ac:dyDescent="0.35">
      <c r="J55" s="20"/>
    </row>
    <row r="56" spans="3:15" x14ac:dyDescent="0.35">
      <c r="D56" s="20"/>
      <c r="E56" s="20"/>
      <c r="F56" s="20"/>
      <c r="G56" s="20"/>
      <c r="H56" s="20"/>
      <c r="I56" s="20"/>
      <c r="J56" s="102"/>
    </row>
    <row r="57" spans="3:15" x14ac:dyDescent="0.35">
      <c r="D57" s="102"/>
      <c r="J57" s="102"/>
    </row>
  </sheetData>
  <sheetProtection algorithmName="SHA-512" hashValue="IGE12Aba3iAgNhDeofWyS2Q2jNOMcyKFwR0WRV5wwmuMJ71U62BVLvs+oIGvplq3Oiui63On81jac5yyNpTYlg==" saltValue="+uhuWy2VbZMtABRBZ6bbCw==" spinCount="100000" sheet="1" objects="1" scenarios="1"/>
  <sortState xmlns:xlrd2="http://schemas.microsoft.com/office/spreadsheetml/2017/richdata2" ref="C8:C44">
    <sortCondition ref="C8:C44"/>
  </sortState>
  <mergeCells count="15">
    <mergeCell ref="I45:N45"/>
    <mergeCell ref="M4:N4"/>
    <mergeCell ref="B3:N3"/>
    <mergeCell ref="B4:B6"/>
    <mergeCell ref="C4:C6"/>
    <mergeCell ref="D4:D5"/>
    <mergeCell ref="E4:E5"/>
    <mergeCell ref="F4:F5"/>
    <mergeCell ref="L4:L5"/>
    <mergeCell ref="G4:G5"/>
    <mergeCell ref="H4:H5"/>
    <mergeCell ref="I4:I5"/>
    <mergeCell ref="J4:J5"/>
    <mergeCell ref="K4:K5"/>
    <mergeCell ref="B45:H4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ignoredErrors>
    <ignoredError sqref="K20 K12"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B1:O59"/>
  <sheetViews>
    <sheetView showGridLines="0" topLeftCell="A24" zoomScale="59" zoomScaleNormal="59" workbookViewId="0">
      <selection activeCell="E66" sqref="E66"/>
    </sheetView>
  </sheetViews>
  <sheetFormatPr defaultColWidth="9.1796875" defaultRowHeight="14.5" x14ac:dyDescent="0.35"/>
  <cols>
    <col min="1" max="1" width="15.453125" style="18" customWidth="1"/>
    <col min="2" max="2" width="7.54296875" style="18" customWidth="1"/>
    <col min="3" max="3" width="49.81640625" style="18" customWidth="1"/>
    <col min="4" max="4" width="21.81640625" style="18" bestFit="1" customWidth="1"/>
    <col min="5" max="5" width="22.81640625" style="18" bestFit="1" customWidth="1"/>
    <col min="6" max="6" width="19.54296875" style="18" bestFit="1" customWidth="1"/>
    <col min="7" max="7" width="15.81640625" style="18" bestFit="1" customWidth="1"/>
    <col min="8" max="8" width="22.453125" style="18" customWidth="1"/>
    <col min="9" max="9" width="22.81640625" style="18" customWidth="1"/>
    <col min="10" max="10" width="20.1796875" style="18" customWidth="1"/>
    <col min="11" max="11" width="19.81640625" style="18" customWidth="1"/>
    <col min="12" max="12" width="17.453125" style="18" customWidth="1"/>
    <col min="13" max="13" width="20.1796875" style="18" customWidth="1"/>
    <col min="14" max="14" width="16.81640625" style="18" customWidth="1"/>
    <col min="15" max="15" width="13.1796875" style="18" customWidth="1"/>
    <col min="16" max="16" width="12.81640625" style="18" bestFit="1" customWidth="1"/>
    <col min="17" max="17" width="12.453125" style="18" customWidth="1"/>
    <col min="18" max="18" width="15.1796875" style="18" customWidth="1"/>
    <col min="19" max="19" width="19.81640625" style="18" customWidth="1"/>
    <col min="20" max="20" width="20.81640625" style="18" customWidth="1"/>
    <col min="21" max="16384" width="9.1796875" style="18"/>
  </cols>
  <sheetData>
    <row r="1" spans="2:14" x14ac:dyDescent="0.35">
      <c r="D1" s="32"/>
    </row>
    <row r="2" spans="2:14" ht="15" thickBot="1" x14ac:dyDescent="0.4"/>
    <row r="3" spans="2:14" ht="25.5" customHeight="1" thickBot="1" x14ac:dyDescent="0.4">
      <c r="B3" s="151" t="s">
        <v>124</v>
      </c>
      <c r="C3" s="152"/>
      <c r="D3" s="152"/>
      <c r="E3" s="152"/>
      <c r="F3" s="152"/>
      <c r="G3" s="152"/>
      <c r="H3" s="152"/>
      <c r="I3" s="152"/>
      <c r="J3" s="152"/>
      <c r="K3" s="152"/>
      <c r="L3" s="152"/>
      <c r="M3" s="152"/>
      <c r="N3" s="153"/>
    </row>
    <row r="4" spans="2:14" ht="51.75" customHeight="1" x14ac:dyDescent="0.35">
      <c r="B4" s="154" t="s">
        <v>7</v>
      </c>
      <c r="C4" s="156" t="s">
        <v>8</v>
      </c>
      <c r="D4" s="159" t="s">
        <v>9</v>
      </c>
      <c r="E4" s="156" t="s">
        <v>83</v>
      </c>
      <c r="F4" s="161" t="s">
        <v>82</v>
      </c>
      <c r="G4" s="161" t="s">
        <v>10</v>
      </c>
      <c r="H4" s="161" t="s">
        <v>78</v>
      </c>
      <c r="I4" s="161" t="s">
        <v>34</v>
      </c>
      <c r="J4" s="161" t="s">
        <v>11</v>
      </c>
      <c r="K4" s="161" t="s">
        <v>81</v>
      </c>
      <c r="L4" s="156" t="s">
        <v>35</v>
      </c>
      <c r="M4" s="149" t="s">
        <v>70</v>
      </c>
      <c r="N4" s="150"/>
    </row>
    <row r="5" spans="2:14" ht="70.400000000000006" customHeight="1" x14ac:dyDescent="0.35">
      <c r="B5" s="154"/>
      <c r="C5" s="157"/>
      <c r="D5" s="160"/>
      <c r="E5" s="157"/>
      <c r="F5" s="162"/>
      <c r="G5" s="162"/>
      <c r="H5" s="162"/>
      <c r="I5" s="162"/>
      <c r="J5" s="162"/>
      <c r="K5" s="162"/>
      <c r="L5" s="162"/>
      <c r="M5" s="116" t="s">
        <v>130</v>
      </c>
      <c r="N5" s="117" t="s">
        <v>129</v>
      </c>
    </row>
    <row r="6" spans="2:14" ht="21" customHeight="1" thickBot="1" x14ac:dyDescent="0.4">
      <c r="B6" s="155"/>
      <c r="C6" s="158"/>
      <c r="D6" s="118">
        <v>-1</v>
      </c>
      <c r="E6" s="119">
        <v>-2</v>
      </c>
      <c r="F6" s="119">
        <v>-3</v>
      </c>
      <c r="G6" s="119">
        <v>-4</v>
      </c>
      <c r="H6" s="119">
        <v>-5</v>
      </c>
      <c r="I6" s="119">
        <v>-6</v>
      </c>
      <c r="J6" s="120">
        <v>-7</v>
      </c>
      <c r="K6" s="119">
        <v>-8</v>
      </c>
      <c r="L6" s="119">
        <v>-9</v>
      </c>
      <c r="M6" s="120">
        <v>-10</v>
      </c>
      <c r="N6" s="121">
        <v>-11</v>
      </c>
    </row>
    <row r="7" spans="2:14" ht="15.5" x14ac:dyDescent="0.35">
      <c r="B7" s="38">
        <v>1</v>
      </c>
      <c r="C7" s="41" t="s">
        <v>66</v>
      </c>
      <c r="D7" s="26">
        <f>'[1]Appendix 1'!E48</f>
        <v>9837.3670000000002</v>
      </c>
      <c r="E7" s="26">
        <f>'[1]Appendix 1'!G48+'[2]Appendix 1'!G48+'[3]Appendix 1'!G48</f>
        <v>11784.344000000001</v>
      </c>
      <c r="F7" s="26">
        <f>'[1]Appendix 1'!I48+'[2]Appendix 1'!I48+'[3]Appendix 1'!I48</f>
        <v>0</v>
      </c>
      <c r="G7" s="26">
        <f>'[1]Appendix 1'!K48+'[2]Appendix 1'!K48+'[3]Appendix 1'!K48</f>
        <v>9153.8610000000008</v>
      </c>
      <c r="H7" s="26">
        <f>'[1]Appendix 1'!M48+'[2]Appendix 1'!M48+'[3]Appendix 1'!M48</f>
        <v>1.5</v>
      </c>
      <c r="I7" s="26">
        <f>'[1]Appendix 1'!O48+'[2]Appendix 1'!O48+'[3]Appendix 1'!O48</f>
        <v>0</v>
      </c>
      <c r="J7" s="26">
        <f>'[3]Appendix 1'!Q48</f>
        <v>12466.35</v>
      </c>
      <c r="K7" s="42">
        <f>IFERROR((H7/SUM($G7:$J7))*100,0)</f>
        <v>6.9374713222279212E-3</v>
      </c>
      <c r="L7" s="42">
        <f>IFERROR((I7/SUM($G7:$J7))*100,0)</f>
        <v>0</v>
      </c>
      <c r="M7" s="43">
        <f>IFERROR((G7/SUM($G7:$J7))*100,0)</f>
        <v>42.336432116773736</v>
      </c>
      <c r="N7" s="44">
        <v>9.8006629591907473</v>
      </c>
    </row>
    <row r="8" spans="2:14" ht="15.5" x14ac:dyDescent="0.35">
      <c r="B8" s="39">
        <f>B7+1</f>
        <v>2</v>
      </c>
      <c r="C8" s="45" t="s">
        <v>115</v>
      </c>
      <c r="D8" s="26">
        <v>0</v>
      </c>
      <c r="E8" s="26">
        <v>0</v>
      </c>
      <c r="F8" s="26">
        <v>0</v>
      </c>
      <c r="G8" s="26">
        <v>0</v>
      </c>
      <c r="H8" s="26">
        <v>0</v>
      </c>
      <c r="I8" s="26">
        <v>0</v>
      </c>
      <c r="J8" s="26">
        <v>0</v>
      </c>
      <c r="K8" s="22">
        <f t="shared" ref="K8:L43" si="0">IFERROR((H8/SUM($G8:$J8))*100,0)</f>
        <v>0</v>
      </c>
      <c r="L8" s="22">
        <f t="shared" si="0"/>
        <v>0</v>
      </c>
      <c r="M8" s="50">
        <f t="shared" ref="M8:M43" si="1">IFERROR((G8/SUM($G8:$J8))*100,0)</f>
        <v>0</v>
      </c>
      <c r="N8" s="25">
        <v>0</v>
      </c>
    </row>
    <row r="9" spans="2:14" ht="15.5" x14ac:dyDescent="0.35">
      <c r="B9" s="39">
        <f t="shared" ref="B9:B43" si="2">B8+1</f>
        <v>3</v>
      </c>
      <c r="C9" s="45" t="s">
        <v>49</v>
      </c>
      <c r="D9" s="26">
        <f>'[1]Appendix 1'!E50</f>
        <v>431741.01799999998</v>
      </c>
      <c r="E9" s="26">
        <f>'[1]Appendix 1'!G50+'[2]Appendix 1'!G50+'[3]Appendix 1'!G50</f>
        <v>120873.826</v>
      </c>
      <c r="F9" s="26">
        <f>'[1]Appendix 1'!I50+'[2]Appendix 1'!I50+'[3]Appendix 1'!I50</f>
        <v>-9075.489999999998</v>
      </c>
      <c r="G9" s="26">
        <f>'[1]Appendix 1'!K50+'[2]Appendix 1'!K50+'[3]Appendix 1'!K50</f>
        <v>20561.423000000003</v>
      </c>
      <c r="H9" s="26">
        <f>'[1]Appendix 1'!M50+'[2]Appendix 1'!M50+'[3]Appendix 1'!M50</f>
        <v>100</v>
      </c>
      <c r="I9" s="26">
        <f>'[1]Appendix 1'!O50+'[2]Appendix 1'!O50+'[3]Appendix 1'!O50</f>
        <v>0</v>
      </c>
      <c r="J9" s="26">
        <f>'[3]Appendix 1'!Q50</f>
        <v>522877.93099999998</v>
      </c>
      <c r="K9" s="22">
        <f t="shared" si="0"/>
        <v>1.8397931863458044E-2</v>
      </c>
      <c r="L9" s="22">
        <f t="shared" si="0"/>
        <v>0</v>
      </c>
      <c r="M9" s="37">
        <f t="shared" si="1"/>
        <v>3.7828765936973916</v>
      </c>
      <c r="N9" s="25">
        <v>1.0445928946246161</v>
      </c>
    </row>
    <row r="10" spans="2:14" ht="15.5" x14ac:dyDescent="0.35">
      <c r="B10" s="39">
        <f t="shared" si="2"/>
        <v>4</v>
      </c>
      <c r="C10" s="45" t="s">
        <v>54</v>
      </c>
      <c r="D10" s="26">
        <f>'[1]Appendix 1'!E51</f>
        <v>827703.83900000004</v>
      </c>
      <c r="E10" s="26">
        <f>'[1]Appendix 1'!G51+'[2]Appendix 1'!G51+'[3]Appendix 1'!G51</f>
        <v>45234.043999999994</v>
      </c>
      <c r="F10" s="26">
        <f>'[1]Appendix 1'!I51+'[2]Appendix 1'!I51+'[3]Appendix 1'!I51</f>
        <v>277960.20199999999</v>
      </c>
      <c r="G10" s="26">
        <f>'[1]Appendix 1'!K51+'[2]Appendix 1'!K51+'[3]Appendix 1'!K51</f>
        <v>290532.429</v>
      </c>
      <c r="H10" s="26">
        <f>'[1]Appendix 1'!M51+'[2]Appendix 1'!M51+'[3]Appendix 1'!M51</f>
        <v>0</v>
      </c>
      <c r="I10" s="26">
        <f>'[1]Appendix 1'!O51+'[2]Appendix 1'!O51+'[3]Appendix 1'!O51</f>
        <v>0</v>
      </c>
      <c r="J10" s="26">
        <f>'[3]Appendix 1'!Q51</f>
        <v>860365.65599999996</v>
      </c>
      <c r="K10" s="22">
        <f t="shared" si="0"/>
        <v>0</v>
      </c>
      <c r="L10" s="22">
        <f t="shared" si="0"/>
        <v>0</v>
      </c>
      <c r="M10" s="37">
        <f t="shared" si="1"/>
        <v>25.243975360337839</v>
      </c>
      <c r="N10" s="25">
        <v>22.883603729956977</v>
      </c>
    </row>
    <row r="11" spans="2:14" ht="15.5" x14ac:dyDescent="0.35">
      <c r="B11" s="39">
        <f t="shared" si="2"/>
        <v>5</v>
      </c>
      <c r="C11" s="45" t="s">
        <v>58</v>
      </c>
      <c r="D11" s="26">
        <f>'[1]Appendix 1'!E52</f>
        <v>1423044.2620000001</v>
      </c>
      <c r="E11" s="26">
        <f>'[1]Appendix 1'!G52+'[2]Appendix 1'!G52+'[3]Appendix 1'!G52</f>
        <v>39699.047999999995</v>
      </c>
      <c r="F11" s="26">
        <f>'[1]Appendix 1'!I52+'[2]Appendix 1'!I52+'[3]Appendix 1'!I52</f>
        <v>153953.554</v>
      </c>
      <c r="G11" s="26">
        <f>'[1]Appendix 1'!K52+'[2]Appendix 1'!K52+'[3]Appendix 1'!K52</f>
        <v>35623.413</v>
      </c>
      <c r="H11" s="26">
        <f>'[1]Appendix 1'!M52+'[2]Appendix 1'!M52+'[3]Appendix 1'!M52</f>
        <v>0</v>
      </c>
      <c r="I11" s="26">
        <f>'[1]Appendix 1'!O52+'[2]Appendix 1'!O52+'[3]Appendix 1'!O52</f>
        <v>95866.042000000001</v>
      </c>
      <c r="J11" s="26">
        <f>'[3]Appendix 1'!Q52</f>
        <v>1485207.4080000001</v>
      </c>
      <c r="K11" s="22">
        <f t="shared" si="0"/>
        <v>0</v>
      </c>
      <c r="L11" s="22">
        <f t="shared" si="0"/>
        <v>5.9297475113613798</v>
      </c>
      <c r="M11" s="37">
        <f t="shared" si="1"/>
        <v>2.2034689257636049</v>
      </c>
      <c r="N11" s="25">
        <v>4.4922477633330091</v>
      </c>
    </row>
    <row r="12" spans="2:14" ht="15.5" x14ac:dyDescent="0.35">
      <c r="B12" s="39">
        <f t="shared" si="2"/>
        <v>6</v>
      </c>
      <c r="C12" s="45" t="s">
        <v>128</v>
      </c>
      <c r="D12" s="26">
        <f>'[1]Appendix 1'!E53</f>
        <v>517924.16800000001</v>
      </c>
      <c r="E12" s="26">
        <f>'[1]Appendix 1'!G53+'[2]Appendix 1'!G53+'[3]Appendix 1'!G53</f>
        <v>87551.078999999998</v>
      </c>
      <c r="F12" s="26">
        <f>'[1]Appendix 1'!I53+'[2]Appendix 1'!I53+'[3]Appendix 1'!I53</f>
        <v>57848.764999999999</v>
      </c>
      <c r="G12" s="26">
        <f>'[1]Appendix 1'!K53+'[2]Appendix 1'!K53+'[3]Appendix 1'!K53</f>
        <v>91133.391999999993</v>
      </c>
      <c r="H12" s="26">
        <f>'[1]Appendix 1'!M53+'[2]Appendix 1'!M53+'[3]Appendix 1'!M53</f>
        <v>3167.8220000000001</v>
      </c>
      <c r="I12" s="26">
        <f>'[1]Appendix 1'!O53+'[2]Appendix 1'!O53+'[3]Appendix 1'!O53</f>
        <v>12013.002999999999</v>
      </c>
      <c r="J12" s="26">
        <f>'[3]Appendix 1'!Q53</f>
        <v>557009.79500000004</v>
      </c>
      <c r="K12" s="22"/>
      <c r="L12" s="22"/>
      <c r="M12" s="37"/>
      <c r="N12" s="25">
        <v>8.1933905756717582</v>
      </c>
    </row>
    <row r="13" spans="2:14" ht="15.5" x14ac:dyDescent="0.35">
      <c r="B13" s="39">
        <f t="shared" si="2"/>
        <v>7</v>
      </c>
      <c r="C13" s="45" t="s">
        <v>50</v>
      </c>
      <c r="D13" s="26">
        <f>'[1]Appendix 1'!E54</f>
        <v>869935.05900000001</v>
      </c>
      <c r="E13" s="26">
        <f>'[1]Appendix 1'!G54+'[2]Appendix 1'!G54+'[3]Appendix 1'!G54</f>
        <v>58307.156000000003</v>
      </c>
      <c r="F13" s="26">
        <f>'[1]Appendix 1'!I54+'[2]Appendix 1'!I54+'[3]Appendix 1'!I54</f>
        <v>147275.65900000001</v>
      </c>
      <c r="G13" s="26">
        <f>'[1]Appendix 1'!K54+'[2]Appendix 1'!K54+'[3]Appendix 1'!K54</f>
        <v>212273.59100000001</v>
      </c>
      <c r="H13" s="26">
        <f>'[1]Appendix 1'!M54+'[2]Appendix 1'!M54+'[3]Appendix 1'!M54</f>
        <v>0</v>
      </c>
      <c r="I13" s="26">
        <f>'[1]Appendix 1'!O54+'[2]Appendix 1'!O54+'[3]Appendix 1'!O54</f>
        <v>0</v>
      </c>
      <c r="J13" s="26">
        <f>'[3]Appendix 1'!Q54</f>
        <v>863244.28300000005</v>
      </c>
      <c r="K13" s="22">
        <f t="shared" si="0"/>
        <v>0</v>
      </c>
      <c r="L13" s="22">
        <f t="shared" si="0"/>
        <v>0</v>
      </c>
      <c r="M13" s="37">
        <f t="shared" si="1"/>
        <v>19.736872452944468</v>
      </c>
      <c r="N13" s="25">
        <v>19.433350813217672</v>
      </c>
    </row>
    <row r="14" spans="2:14" ht="15.5" x14ac:dyDescent="0.35">
      <c r="B14" s="39">
        <f t="shared" si="2"/>
        <v>8</v>
      </c>
      <c r="C14" s="46" t="s">
        <v>52</v>
      </c>
      <c r="D14" s="26">
        <f>'[1]Appendix 1'!E55</f>
        <v>400114.83199999999</v>
      </c>
      <c r="E14" s="26">
        <f>'[1]Appendix 1'!G55+'[2]Appendix 1'!G55+'[3]Appendix 1'!G55</f>
        <v>24275.268</v>
      </c>
      <c r="F14" s="26">
        <f>'[1]Appendix 1'!I55+'[2]Appendix 1'!I55+'[3]Appendix 1'!I55</f>
        <v>-2837.4980000000005</v>
      </c>
      <c r="G14" s="26">
        <f>'[1]Appendix 1'!K55+'[2]Appendix 1'!K55+'[3]Appendix 1'!K55</f>
        <v>22258.137000000002</v>
      </c>
      <c r="H14" s="26">
        <f>'[1]Appendix 1'!M55+'[2]Appendix 1'!M55+'[3]Appendix 1'!M55</f>
        <v>0</v>
      </c>
      <c r="I14" s="26">
        <f>'[1]Appendix 1'!O55+'[2]Appendix 1'!O55+'[3]Appendix 1'!O55</f>
        <v>0</v>
      </c>
      <c r="J14" s="26">
        <f>'[3]Appendix 1'!Q55</f>
        <v>399294.46500000003</v>
      </c>
      <c r="K14" s="22">
        <f t="shared" si="0"/>
        <v>0</v>
      </c>
      <c r="L14" s="22">
        <f t="shared" si="0"/>
        <v>0</v>
      </c>
      <c r="M14" s="50">
        <f t="shared" si="1"/>
        <v>5.2800378634598015</v>
      </c>
      <c r="N14" s="25">
        <v>5.3454301665174144</v>
      </c>
    </row>
    <row r="15" spans="2:14" ht="15.5" x14ac:dyDescent="0.35">
      <c r="B15" s="39">
        <f t="shared" si="2"/>
        <v>9</v>
      </c>
      <c r="C15" s="45" t="s">
        <v>53</v>
      </c>
      <c r="D15" s="26">
        <f>'[1]Appendix 1'!E56</f>
        <v>2169756.895</v>
      </c>
      <c r="E15" s="26">
        <f>'[1]Appendix 1'!G56+'[2]Appendix 1'!G56+'[3]Appendix 1'!G56</f>
        <v>389859.80099999998</v>
      </c>
      <c r="F15" s="26">
        <f>'[1]Appendix 1'!I56+'[2]Appendix 1'!I56+'[3]Appendix 1'!I56</f>
        <v>351583.70399999997</v>
      </c>
      <c r="G15" s="26">
        <f>'[1]Appendix 1'!K56+'[2]Appendix 1'!K56+'[3]Appendix 1'!K56</f>
        <v>740683.71</v>
      </c>
      <c r="H15" s="26">
        <f>'[1]Appendix 1'!M56+'[2]Appendix 1'!M56+'[3]Appendix 1'!M56</f>
        <v>0</v>
      </c>
      <c r="I15" s="26">
        <f>'[1]Appendix 1'!O56+'[2]Appendix 1'!O56+'[3]Appendix 1'!O56</f>
        <v>0</v>
      </c>
      <c r="J15" s="26">
        <f>'[3]Appendix 1'!Q56</f>
        <v>2170516.69</v>
      </c>
      <c r="K15" s="22">
        <f t="shared" si="0"/>
        <v>0</v>
      </c>
      <c r="L15" s="22">
        <f t="shared" si="0"/>
        <v>0</v>
      </c>
      <c r="M15" s="37">
        <f t="shared" si="1"/>
        <v>25.442553181842104</v>
      </c>
      <c r="N15" s="25">
        <v>17.743691871159186</v>
      </c>
    </row>
    <row r="16" spans="2:14" ht="15.5" x14ac:dyDescent="0.35">
      <c r="B16" s="39">
        <f t="shared" si="2"/>
        <v>10</v>
      </c>
      <c r="C16" s="45" t="s">
        <v>57</v>
      </c>
      <c r="D16" s="26">
        <f>'[1]Appendix 1'!E57</f>
        <v>494172.80499999999</v>
      </c>
      <c r="E16" s="26">
        <f>'[1]Appendix 1'!G57+'[2]Appendix 1'!G57+'[3]Appendix 1'!G57</f>
        <v>65380.589</v>
      </c>
      <c r="F16" s="26">
        <f>'[1]Appendix 1'!I57+'[2]Appendix 1'!I57+'[3]Appendix 1'!I57</f>
        <v>26263.483</v>
      </c>
      <c r="G16" s="26">
        <f>'[1]Appendix 1'!K57+'[2]Appendix 1'!K57+'[3]Appendix 1'!K57</f>
        <v>87309.332999999999</v>
      </c>
      <c r="H16" s="26">
        <f>'[1]Appendix 1'!M57+'[2]Appendix 1'!M57+'[3]Appendix 1'!M57</f>
        <v>0</v>
      </c>
      <c r="I16" s="26">
        <f>'[1]Appendix 1'!O57+'[2]Appendix 1'!O57+'[3]Appendix 1'!O57</f>
        <v>815.005</v>
      </c>
      <c r="J16" s="26">
        <f>'[3]Appendix 1'!Q57</f>
        <v>497692.53899999999</v>
      </c>
      <c r="K16" s="29">
        <f t="shared" si="0"/>
        <v>0</v>
      </c>
      <c r="L16" s="22">
        <f t="shared" si="0"/>
        <v>0.13912282694443437</v>
      </c>
      <c r="M16" s="37">
        <f t="shared" si="1"/>
        <v>14.903860989310488</v>
      </c>
      <c r="N16" s="25">
        <v>15.039697060413037</v>
      </c>
    </row>
    <row r="17" spans="2:14" ht="15.5" x14ac:dyDescent="0.35">
      <c r="B17" s="39">
        <f t="shared" si="2"/>
        <v>11</v>
      </c>
      <c r="C17" s="45" t="s">
        <v>117</v>
      </c>
      <c r="D17" s="26">
        <f>'[1]Appendix 1'!E58</f>
        <v>430637.12699999998</v>
      </c>
      <c r="E17" s="26">
        <f>'[1]Appendix 1'!G58+'[2]Appendix 1'!G58+'[3]Appendix 1'!G58</f>
        <v>198087.663</v>
      </c>
      <c r="F17" s="26">
        <f>'[1]Appendix 1'!I58+'[2]Appendix 1'!I58+'[3]Appendix 1'!I58</f>
        <v>0</v>
      </c>
      <c r="G17" s="26">
        <f>'[1]Appendix 1'!K58+'[2]Appendix 1'!K58+'[3]Appendix 1'!K58</f>
        <v>75197.504000000001</v>
      </c>
      <c r="H17" s="26">
        <f>'[1]Appendix 1'!M58+'[2]Appendix 1'!M58+'[3]Appendix 1'!M58</f>
        <v>0</v>
      </c>
      <c r="I17" s="26">
        <f>'[1]Appendix 1'!O58+'[2]Appendix 1'!O58+'[3]Appendix 1'!O58</f>
        <v>92020.98</v>
      </c>
      <c r="J17" s="26">
        <f>'[3]Appendix 1'!Q58</f>
        <v>461506.30599999998</v>
      </c>
      <c r="K17" s="22">
        <f t="shared" si="0"/>
        <v>0</v>
      </c>
      <c r="L17" s="22">
        <f t="shared" si="0"/>
        <v>14.636130380671005</v>
      </c>
      <c r="M17" s="50">
        <f t="shared" si="1"/>
        <v>11.960321144645816</v>
      </c>
      <c r="N17" s="25">
        <v>13.678568016603981</v>
      </c>
    </row>
    <row r="18" spans="2:14" ht="15.5" x14ac:dyDescent="0.35">
      <c r="B18" s="39">
        <f t="shared" si="2"/>
        <v>12</v>
      </c>
      <c r="C18" s="45" t="s">
        <v>61</v>
      </c>
      <c r="D18" s="26">
        <f>'[1]Appendix 1'!E59</f>
        <v>2598372.4500000002</v>
      </c>
      <c r="E18" s="26">
        <f>'[1]Appendix 1'!G59+'[2]Appendix 1'!G59+'[3]Appendix 1'!G59</f>
        <v>295355.74300000002</v>
      </c>
      <c r="F18" s="26">
        <f>'[1]Appendix 1'!I59+'[2]Appendix 1'!I59+'[3]Appendix 1'!I59</f>
        <v>390842.06700000004</v>
      </c>
      <c r="G18" s="26">
        <f>'[1]Appendix 1'!K59+'[2]Appendix 1'!K59+'[3]Appendix 1'!K59</f>
        <v>528859.72100000002</v>
      </c>
      <c r="H18" s="26">
        <f>'[1]Appendix 1'!M59+'[2]Appendix 1'!M59+'[3]Appendix 1'!M59</f>
        <v>1994.5</v>
      </c>
      <c r="I18" s="26">
        <f>'[1]Appendix 1'!O59+'[2]Appendix 1'!O59+'[3]Appendix 1'!O59</f>
        <v>0</v>
      </c>
      <c r="J18" s="26">
        <f>'[3]Appendix 1'!Q59</f>
        <v>2753716.04</v>
      </c>
      <c r="K18" s="22">
        <f t="shared" si="0"/>
        <v>6.0723316644557539E-2</v>
      </c>
      <c r="L18" s="22">
        <f t="shared" si="0"/>
        <v>0</v>
      </c>
      <c r="M18" s="37">
        <f t="shared" si="1"/>
        <v>16.101336825688321</v>
      </c>
      <c r="N18" s="25">
        <v>12.707128487039165</v>
      </c>
    </row>
    <row r="19" spans="2:14" ht="15.5" x14ac:dyDescent="0.35">
      <c r="B19" s="39">
        <f t="shared" si="2"/>
        <v>13</v>
      </c>
      <c r="C19" s="45" t="s">
        <v>39</v>
      </c>
      <c r="D19" s="26">
        <f>'[1]Appendix 1'!E60</f>
        <v>1258464.858</v>
      </c>
      <c r="E19" s="26">
        <f>'[1]Appendix 1'!G60+'[2]Appendix 1'!G60+'[3]Appendix 1'!G60</f>
        <v>113953.717</v>
      </c>
      <c r="F19" s="26">
        <f>'[1]Appendix 1'!I60+'[2]Appendix 1'!I60+'[3]Appendix 1'!I60</f>
        <v>188283.02900000001</v>
      </c>
      <c r="G19" s="26">
        <f>'[1]Appendix 1'!K60+'[2]Appendix 1'!K60+'[3]Appendix 1'!K60</f>
        <v>267939.36200000002</v>
      </c>
      <c r="H19" s="26">
        <f>'[1]Appendix 1'!M60+'[2]Appendix 1'!M60+'[3]Appendix 1'!M60</f>
        <v>0</v>
      </c>
      <c r="I19" s="26">
        <f>'[1]Appendix 1'!O60+'[2]Appendix 1'!O60+'[3]Appendix 1'!O60</f>
        <v>1113.4159999999999</v>
      </c>
      <c r="J19" s="26">
        <f>'[3]Appendix 1'!Q60</f>
        <v>1291648.8259999999</v>
      </c>
      <c r="K19" s="22">
        <f t="shared" si="0"/>
        <v>0</v>
      </c>
      <c r="L19" s="22">
        <f t="shared" si="0"/>
        <v>7.1340735291510596E-2</v>
      </c>
      <c r="M19" s="29">
        <f t="shared" si="1"/>
        <v>17.167878940681863</v>
      </c>
      <c r="N19" s="25">
        <v>28.533603795488954</v>
      </c>
    </row>
    <row r="20" spans="2:14" ht="15.5" x14ac:dyDescent="0.35">
      <c r="B20" s="39">
        <f t="shared" si="2"/>
        <v>14</v>
      </c>
      <c r="C20" s="45" t="s">
        <v>131</v>
      </c>
      <c r="D20" s="26">
        <f>'[1]Appendix 1'!E61</f>
        <v>0</v>
      </c>
      <c r="E20" s="26">
        <f>'[1]Appendix 1'!G61+'[2]Appendix 1'!G61+'[3]Appendix 1'!G61</f>
        <v>0</v>
      </c>
      <c r="F20" s="26">
        <f>'[1]Appendix 1'!I61+'[2]Appendix 1'!I61+'[3]Appendix 1'!I61</f>
        <v>0</v>
      </c>
      <c r="G20" s="26">
        <f>'[1]Appendix 1'!K61+'[2]Appendix 1'!K61+'[3]Appendix 1'!K61</f>
        <v>0</v>
      </c>
      <c r="H20" s="26">
        <f>'[1]Appendix 1'!M61+'[2]Appendix 1'!M61+'[3]Appendix 1'!M61</f>
        <v>0</v>
      </c>
      <c r="I20" s="26">
        <f>'[1]Appendix 1'!O61+'[2]Appendix 1'!O61+'[3]Appendix 1'!O61</f>
        <v>0</v>
      </c>
      <c r="J20" s="26">
        <f>'[3]Appendix 1'!Q61</f>
        <v>0</v>
      </c>
      <c r="K20" s="22"/>
      <c r="L20" s="22"/>
      <c r="M20" s="29"/>
      <c r="N20" s="25"/>
    </row>
    <row r="21" spans="2:14" ht="15.5" x14ac:dyDescent="0.35">
      <c r="B21" s="39">
        <f t="shared" si="2"/>
        <v>15</v>
      </c>
      <c r="C21" s="45" t="s">
        <v>47</v>
      </c>
      <c r="D21" s="26">
        <f>'[1]Appendix 1'!E62</f>
        <v>1352288.139</v>
      </c>
      <c r="E21" s="26">
        <f>'[1]Appendix 1'!G62+'[2]Appendix 1'!G62+'[3]Appendix 1'!G62</f>
        <v>89113.079999999987</v>
      </c>
      <c r="F21" s="26">
        <f>'[1]Appendix 1'!I62+'[2]Appendix 1'!I62+'[3]Appendix 1'!I62</f>
        <v>69017.451000000001</v>
      </c>
      <c r="G21" s="26">
        <f>'[1]Appendix 1'!K62+'[2]Appendix 1'!K62+'[3]Appendix 1'!K62</f>
        <v>90517.145999999993</v>
      </c>
      <c r="H21" s="26">
        <f>'[1]Appendix 1'!M62+'[2]Appendix 1'!M62+'[3]Appendix 1'!M62</f>
        <v>7033.2109999999993</v>
      </c>
      <c r="I21" s="26">
        <f>'[1]Appendix 1'!O62+'[2]Appendix 1'!O62+'[3]Appendix 1'!O62</f>
        <v>6157.616</v>
      </c>
      <c r="J21" s="26">
        <f>'[3]Appendix 1'!Q62</f>
        <v>1406710.6969999999</v>
      </c>
      <c r="K21" s="22">
        <f t="shared" si="0"/>
        <v>0.46564645549568051</v>
      </c>
      <c r="L21" s="22">
        <f t="shared" si="0"/>
        <v>0.40767610479814853</v>
      </c>
      <c r="M21" s="37">
        <f t="shared" si="1"/>
        <v>5.9928513727918897</v>
      </c>
      <c r="N21" s="25">
        <v>7.6844050629027922</v>
      </c>
    </row>
    <row r="22" spans="2:14" ht="15.5" x14ac:dyDescent="0.35">
      <c r="B22" s="39">
        <f t="shared" si="2"/>
        <v>16</v>
      </c>
      <c r="C22" s="45" t="s">
        <v>60</v>
      </c>
      <c r="D22" s="26">
        <f>'[1]Appendix 1'!E63</f>
        <v>84560.088000000003</v>
      </c>
      <c r="E22" s="26">
        <f>'[1]Appendix 1'!G63+'[2]Appendix 1'!G63+'[3]Appendix 1'!G63</f>
        <v>23700.519</v>
      </c>
      <c r="F22" s="26">
        <f>'[1]Appendix 1'!I63+'[2]Appendix 1'!I63+'[3]Appendix 1'!I63</f>
        <v>22806.905999999999</v>
      </c>
      <c r="G22" s="26">
        <f>'[1]Appendix 1'!K63+'[2]Appendix 1'!K63+'[3]Appendix 1'!K63</f>
        <v>26043.894</v>
      </c>
      <c r="H22" s="26">
        <f>'[1]Appendix 1'!M63+'[2]Appendix 1'!M63+'[3]Appendix 1'!M63</f>
        <v>50</v>
      </c>
      <c r="I22" s="26">
        <f>'[1]Appendix 1'!O63+'[2]Appendix 1'!O63+'[3]Appendix 1'!O63</f>
        <v>380</v>
      </c>
      <c r="J22" s="26">
        <f>'[3]Appendix 1'!Q63</f>
        <v>104593.61900000001</v>
      </c>
      <c r="K22" s="22">
        <f t="shared" si="0"/>
        <v>3.8148278589828735E-2</v>
      </c>
      <c r="L22" s="22">
        <f t="shared" si="0"/>
        <v>0.28992691728269837</v>
      </c>
      <c r="M22" s="37">
        <f t="shared" si="1"/>
        <v>19.870594477519383</v>
      </c>
      <c r="N22" s="25">
        <v>12.295827653495708</v>
      </c>
    </row>
    <row r="23" spans="2:14" ht="15.5" x14ac:dyDescent="0.35">
      <c r="B23" s="39">
        <f t="shared" si="2"/>
        <v>17</v>
      </c>
      <c r="C23" s="45" t="s">
        <v>41</v>
      </c>
      <c r="D23" s="26">
        <f>'[1]Appendix 1'!E64</f>
        <v>403093.20400000003</v>
      </c>
      <c r="E23" s="26">
        <f>'[1]Appendix 1'!G64+'[2]Appendix 1'!G64+'[3]Appendix 1'!G64</f>
        <v>13896.963</v>
      </c>
      <c r="F23" s="26">
        <f>'[1]Appendix 1'!I64+'[2]Appendix 1'!I64+'[3]Appendix 1'!I64</f>
        <v>88815.826000000001</v>
      </c>
      <c r="G23" s="26">
        <f>'[1]Appendix 1'!K64+'[2]Appendix 1'!K64+'[3]Appendix 1'!K64</f>
        <v>39931.479999999996</v>
      </c>
      <c r="H23" s="26">
        <f>'[1]Appendix 1'!M64+'[2]Appendix 1'!M64+'[3]Appendix 1'!M64</f>
        <v>0</v>
      </c>
      <c r="I23" s="26">
        <f>'[1]Appendix 1'!O64+'[2]Appendix 1'!O64+'[3]Appendix 1'!O64</f>
        <v>356.678</v>
      </c>
      <c r="J23" s="26">
        <f>'[3]Appendix 1'!Q64</f>
        <v>465517.83500000002</v>
      </c>
      <c r="K23" s="22">
        <f t="shared" si="0"/>
        <v>0</v>
      </c>
      <c r="L23" s="22">
        <f t="shared" si="0"/>
        <v>7.051676036586621E-2</v>
      </c>
      <c r="M23" s="37">
        <f t="shared" si="1"/>
        <v>7.894623739659802</v>
      </c>
      <c r="N23" s="25">
        <v>14.725050065841009</v>
      </c>
    </row>
    <row r="24" spans="2:14" ht="15.5" customHeight="1" x14ac:dyDescent="0.35">
      <c r="B24" s="39">
        <f t="shared" si="2"/>
        <v>18</v>
      </c>
      <c r="C24" s="45" t="s">
        <v>48</v>
      </c>
      <c r="D24" s="26">
        <f>'[1]Appendix 1'!E65</f>
        <v>3692353.3569999998</v>
      </c>
      <c r="E24" s="26">
        <f>'[1]Appendix 1'!G65+'[2]Appendix 1'!G65+'[3]Appendix 1'!G65</f>
        <v>23644</v>
      </c>
      <c r="F24" s="26">
        <f>'[1]Appendix 1'!I65+'[2]Appendix 1'!I65+'[3]Appendix 1'!I65</f>
        <v>97716.726999999999</v>
      </c>
      <c r="G24" s="26">
        <f>'[1]Appendix 1'!K65+'[2]Appendix 1'!K65+'[3]Appendix 1'!K65</f>
        <v>45983.53</v>
      </c>
      <c r="H24" s="26">
        <f>'[1]Appendix 1'!M65+'[2]Appendix 1'!M65+'[3]Appendix 1'!M65</f>
        <v>0</v>
      </c>
      <c r="I24" s="26">
        <f>'[1]Appendix 1'!O65+'[2]Appendix 1'!O65+'[3]Appendix 1'!O65</f>
        <v>0</v>
      </c>
      <c r="J24" s="26">
        <f>'[3]Appendix 1'!Q65</f>
        <v>3767730.554</v>
      </c>
      <c r="K24" s="22">
        <f t="shared" si="0"/>
        <v>0</v>
      </c>
      <c r="L24" s="22">
        <f t="shared" si="0"/>
        <v>0</v>
      </c>
      <c r="M24" s="50">
        <f t="shared" si="1"/>
        <v>1.2057414107921363</v>
      </c>
      <c r="N24" s="25">
        <v>1.2887515384461645</v>
      </c>
    </row>
    <row r="25" spans="2:14" ht="15.5" x14ac:dyDescent="0.35">
      <c r="B25" s="39">
        <f t="shared" si="2"/>
        <v>19</v>
      </c>
      <c r="C25" s="45" t="s">
        <v>73</v>
      </c>
      <c r="D25" s="26">
        <f>'[1]Appendix 1'!E66</f>
        <v>2037754.4080000001</v>
      </c>
      <c r="E25" s="26">
        <f>'[1]Appendix 1'!G66+'[2]Appendix 1'!G66+'[3]Appendix 1'!G66</f>
        <v>96507.334999999992</v>
      </c>
      <c r="F25" s="26">
        <f>'[1]Appendix 1'!I66+'[2]Appendix 1'!I66+'[3]Appendix 1'!I66</f>
        <v>93810.956999999995</v>
      </c>
      <c r="G25" s="26">
        <f>'[1]Appendix 1'!K66+'[2]Appendix 1'!K66+'[3]Appendix 1'!K66</f>
        <v>123516.139</v>
      </c>
      <c r="H25" s="26">
        <f>'[1]Appendix 1'!M66+'[2]Appendix 1'!M66+'[3]Appendix 1'!M66</f>
        <v>0</v>
      </c>
      <c r="I25" s="26">
        <f>'[1]Appendix 1'!O66+'[2]Appendix 1'!O66+'[3]Appendix 1'!O66</f>
        <v>20064.68</v>
      </c>
      <c r="J25" s="26">
        <f>'[3]Appendix 1'!Q66</f>
        <v>2084491.8810000001</v>
      </c>
      <c r="K25" s="22">
        <f t="shared" si="0"/>
        <v>0</v>
      </c>
      <c r="L25" s="22">
        <f>IFERROR((I25/SUM($G25:$J25))*100,0)</f>
        <v>0.90053973553017364</v>
      </c>
      <c r="M25" s="37">
        <f t="shared" si="1"/>
        <v>5.5436314533183761</v>
      </c>
      <c r="N25" s="25">
        <v>5.1923677873740033</v>
      </c>
    </row>
    <row r="26" spans="2:14" ht="15.5" x14ac:dyDescent="0.35">
      <c r="B26" s="39">
        <f t="shared" si="2"/>
        <v>20</v>
      </c>
      <c r="C26" s="45" t="s">
        <v>72</v>
      </c>
      <c r="D26" s="26">
        <f>'[1]Appendix 1'!E67</f>
        <v>0</v>
      </c>
      <c r="E26" s="26">
        <f>'[1]Appendix 1'!G67+'[2]Appendix 1'!G67+'[3]Appendix 1'!G67</f>
        <v>0</v>
      </c>
      <c r="F26" s="26">
        <f>'[1]Appendix 1'!I67+'[2]Appendix 1'!I67+'[3]Appendix 1'!I67</f>
        <v>0</v>
      </c>
      <c r="G26" s="26">
        <f>'[1]Appendix 1'!K67+'[2]Appendix 1'!K67+'[3]Appendix 1'!K67</f>
        <v>0</v>
      </c>
      <c r="H26" s="26">
        <f>'[1]Appendix 1'!M67+'[2]Appendix 1'!M67+'[3]Appendix 1'!M67</f>
        <v>0</v>
      </c>
      <c r="I26" s="26">
        <f>'[1]Appendix 1'!O67+'[2]Appendix 1'!O67+'[3]Appendix 1'!O67</f>
        <v>0</v>
      </c>
      <c r="J26" s="26">
        <f>'[3]Appendix 1'!Q67</f>
        <v>0</v>
      </c>
      <c r="K26" s="22">
        <f t="shared" si="0"/>
        <v>0</v>
      </c>
      <c r="L26" s="22">
        <f t="shared" si="0"/>
        <v>0</v>
      </c>
      <c r="M26" s="50">
        <f t="shared" si="1"/>
        <v>0</v>
      </c>
      <c r="N26" s="25">
        <v>0</v>
      </c>
    </row>
    <row r="27" spans="2:14" ht="15.5" x14ac:dyDescent="0.35">
      <c r="B27" s="39">
        <f t="shared" si="2"/>
        <v>21</v>
      </c>
      <c r="C27" s="46" t="s">
        <v>14</v>
      </c>
      <c r="D27" s="26">
        <f>'[1]Appendix 1'!E68</f>
        <v>1296769.145</v>
      </c>
      <c r="E27" s="26">
        <f>'[1]Appendix 1'!G68+'[2]Appendix 1'!G68+'[3]Appendix 1'!G68</f>
        <v>55637.656000000003</v>
      </c>
      <c r="F27" s="26">
        <f>'[1]Appendix 1'!I68+'[2]Appendix 1'!I68+'[3]Appendix 1'!I68</f>
        <v>-204055.78600000002</v>
      </c>
      <c r="G27" s="26">
        <f>'[1]Appendix 1'!K68+'[2]Appendix 1'!K68+'[3]Appendix 1'!K68</f>
        <v>90440.28</v>
      </c>
      <c r="H27" s="26">
        <f>'[1]Appendix 1'!M68+'[2]Appendix 1'!M68+'[3]Appendix 1'!M68</f>
        <v>0</v>
      </c>
      <c r="I27" s="26">
        <f>'[1]Appendix 1'!O68+'[2]Appendix 1'!O68+'[3]Appendix 1'!O68</f>
        <v>14513</v>
      </c>
      <c r="J27" s="26">
        <f>'[3]Appendix 1'!Q68</f>
        <v>1043397.735</v>
      </c>
      <c r="K27" s="22">
        <f t="shared" si="0"/>
        <v>0</v>
      </c>
      <c r="L27" s="22">
        <f t="shared" si="0"/>
        <v>1.2638121802853113</v>
      </c>
      <c r="M27" s="37">
        <f t="shared" si="1"/>
        <v>7.8756650900857181</v>
      </c>
      <c r="N27" s="25">
        <v>9.1635568570122334</v>
      </c>
    </row>
    <row r="28" spans="2:14" ht="15.5" x14ac:dyDescent="0.35">
      <c r="B28" s="39">
        <f t="shared" si="2"/>
        <v>22</v>
      </c>
      <c r="C28" s="45" t="s">
        <v>59</v>
      </c>
      <c r="D28" s="26">
        <f>'[1]Appendix 1'!E69</f>
        <v>370061.56300000002</v>
      </c>
      <c r="E28" s="26">
        <f>'[1]Appendix 1'!G69+'[2]Appendix 1'!G69+'[3]Appendix 1'!G69</f>
        <v>129660.352</v>
      </c>
      <c r="F28" s="26">
        <f>'[1]Appendix 1'!I69+'[2]Appendix 1'!I69+'[3]Appendix 1'!I69</f>
        <v>70834.074999999997</v>
      </c>
      <c r="G28" s="26">
        <f>'[1]Appendix 1'!K69+'[2]Appendix 1'!K69+'[3]Appendix 1'!K69</f>
        <v>164486.65400000001</v>
      </c>
      <c r="H28" s="26">
        <f>'[1]Appendix 1'!M69+'[2]Appendix 1'!M69+'[3]Appendix 1'!M69</f>
        <v>3.5</v>
      </c>
      <c r="I28" s="26">
        <f>'[1]Appendix 1'!O69+'[2]Appendix 1'!O69+'[3]Appendix 1'!O69</f>
        <v>0</v>
      </c>
      <c r="J28" s="26">
        <f>'[3]Appendix 1'!Q69</f>
        <v>406065.83600000001</v>
      </c>
      <c r="K28" s="22">
        <f t="shared" si="0"/>
        <v>6.1343672861974513E-4</v>
      </c>
      <c r="L28" s="22">
        <f t="shared" si="0"/>
        <v>0</v>
      </c>
      <c r="M28" s="37">
        <f t="shared" si="1"/>
        <v>28.82918712324798</v>
      </c>
      <c r="N28" s="25">
        <v>31.695367943506845</v>
      </c>
    </row>
    <row r="29" spans="2:14" ht="15.5" x14ac:dyDescent="0.35">
      <c r="B29" s="39">
        <f t="shared" si="2"/>
        <v>23</v>
      </c>
      <c r="C29" s="45" t="s">
        <v>38</v>
      </c>
      <c r="D29" s="26">
        <f>'[1]Appendix 1'!E70</f>
        <v>402522.22399999999</v>
      </c>
      <c r="E29" s="26">
        <f>'[1]Appendix 1'!G70+'[2]Appendix 1'!G70+'[3]Appendix 1'!G70</f>
        <v>83035.380999999994</v>
      </c>
      <c r="F29" s="26">
        <f>'[1]Appendix 1'!I70+'[2]Appendix 1'!I70+'[3]Appendix 1'!I70</f>
        <v>171311.98300000001</v>
      </c>
      <c r="G29" s="26">
        <f>'[1]Appendix 1'!K70+'[2]Appendix 1'!K70+'[3]Appendix 1'!K70</f>
        <v>317553.924</v>
      </c>
      <c r="H29" s="26">
        <f>'[1]Appendix 1'!M70+'[2]Appendix 1'!M70+'[3]Appendix 1'!M70</f>
        <v>0</v>
      </c>
      <c r="I29" s="26">
        <f>'[1]Appendix 1'!O70+'[2]Appendix 1'!O70+'[3]Appendix 1'!O70</f>
        <v>0</v>
      </c>
      <c r="J29" s="26">
        <f>'[3]Appendix 1'!Q70</f>
        <v>339315.66399999999</v>
      </c>
      <c r="K29" s="22">
        <f t="shared" si="0"/>
        <v>0</v>
      </c>
      <c r="L29" s="22">
        <f t="shared" si="0"/>
        <v>0</v>
      </c>
      <c r="M29" s="37">
        <f t="shared" si="1"/>
        <v>48.343526599681766</v>
      </c>
      <c r="N29" s="25">
        <v>30.596230126400997</v>
      </c>
    </row>
    <row r="30" spans="2:14" ht="15.5" x14ac:dyDescent="0.35">
      <c r="B30" s="39">
        <f t="shared" si="2"/>
        <v>24</v>
      </c>
      <c r="C30" s="45" t="s">
        <v>42</v>
      </c>
      <c r="D30" s="26">
        <f>'[1]Appendix 1'!E71</f>
        <v>1928273.8970000001</v>
      </c>
      <c r="E30" s="26">
        <f>'[1]Appendix 1'!G71+'[2]Appendix 1'!G71+'[3]Appendix 1'!G71</f>
        <v>628053.924</v>
      </c>
      <c r="F30" s="26">
        <f>'[1]Appendix 1'!I71+'[2]Appendix 1'!I71+'[3]Appendix 1'!I71</f>
        <v>-278326.73800000001</v>
      </c>
      <c r="G30" s="26">
        <f>'[1]Appendix 1'!K71+'[2]Appendix 1'!K71+'[3]Appendix 1'!K71</f>
        <v>274134.35199999996</v>
      </c>
      <c r="H30" s="26">
        <f>'[1]Appendix 1'!M71+'[2]Appendix 1'!M71+'[3]Appendix 1'!M71</f>
        <v>0</v>
      </c>
      <c r="I30" s="26">
        <f>'[1]Appendix 1'!O71+'[2]Appendix 1'!O71+'[3]Appendix 1'!O71</f>
        <v>0</v>
      </c>
      <c r="J30" s="26">
        <f>'[3]Appendix 1'!Q71</f>
        <v>2003866.7309999999</v>
      </c>
      <c r="K30" s="22">
        <f t="shared" si="0"/>
        <v>0</v>
      </c>
      <c r="L30" s="22">
        <f t="shared" si="0"/>
        <v>0</v>
      </c>
      <c r="M30" s="37">
        <f t="shared" si="1"/>
        <v>12.033986903947403</v>
      </c>
      <c r="N30" s="25">
        <v>10.357598320537342</v>
      </c>
    </row>
    <row r="31" spans="2:14" ht="15.5" x14ac:dyDescent="0.35">
      <c r="B31" s="39">
        <f t="shared" si="2"/>
        <v>25</v>
      </c>
      <c r="C31" s="45" t="s">
        <v>68</v>
      </c>
      <c r="D31" s="26">
        <f>'[1]Appendix 1'!E72</f>
        <v>211806.473</v>
      </c>
      <c r="E31" s="26">
        <f>'[1]Appendix 1'!G72+'[2]Appendix 1'!G72+'[3]Appendix 1'!G72</f>
        <v>10491.213</v>
      </c>
      <c r="F31" s="26">
        <f>'[1]Appendix 1'!I72+'[2]Appendix 1'!I72+'[3]Appendix 1'!I72</f>
        <v>44708.703999999998</v>
      </c>
      <c r="G31" s="26">
        <f>'[1]Appendix 1'!K72+'[2]Appendix 1'!K72+'[3]Appendix 1'!K72</f>
        <v>45685.850000000006</v>
      </c>
      <c r="H31" s="26">
        <f>'[1]Appendix 1'!M72+'[2]Appendix 1'!M72+'[3]Appendix 1'!M72</f>
        <v>97.649999999999991</v>
      </c>
      <c r="I31" s="26">
        <f>'[1]Appendix 1'!O72+'[2]Appendix 1'!O72+'[3]Appendix 1'!O72</f>
        <v>2208.3020000000001</v>
      </c>
      <c r="J31" s="26">
        <f>'[3]Appendix 1'!Q72</f>
        <v>219014.58799999999</v>
      </c>
      <c r="K31" s="22">
        <f t="shared" si="0"/>
        <v>3.6572158441601339E-2</v>
      </c>
      <c r="L31" s="22">
        <f t="shared" si="0"/>
        <v>0.82705960707532133</v>
      </c>
      <c r="M31" s="37">
        <f t="shared" si="1"/>
        <v>17.110395747457581</v>
      </c>
      <c r="N31" s="25">
        <v>16.934423825802345</v>
      </c>
    </row>
    <row r="32" spans="2:14" ht="15.5" x14ac:dyDescent="0.35">
      <c r="B32" s="39">
        <f t="shared" si="2"/>
        <v>26</v>
      </c>
      <c r="C32" s="45" t="s">
        <v>51</v>
      </c>
      <c r="D32" s="26">
        <f>'[1]Appendix 1'!E73</f>
        <v>409197.924</v>
      </c>
      <c r="E32" s="26">
        <f>'[1]Appendix 1'!G73+'[2]Appendix 1'!G73+'[3]Appendix 1'!G73</f>
        <v>167256.962</v>
      </c>
      <c r="F32" s="26">
        <f>'[1]Appendix 1'!I73+'[2]Appendix 1'!I73+'[3]Appendix 1'!I73</f>
        <v>112242.34699999999</v>
      </c>
      <c r="G32" s="26">
        <f>'[1]Appendix 1'!K73+'[2]Appendix 1'!K73+'[3]Appendix 1'!K73</f>
        <v>146068.88500000001</v>
      </c>
      <c r="H32" s="26">
        <f>'[1]Appendix 1'!M73+'[2]Appendix 1'!M73+'[3]Appendix 1'!M73</f>
        <v>0</v>
      </c>
      <c r="I32" s="26">
        <f>'[1]Appendix 1'!O73+'[2]Appendix 1'!O73+'[3]Appendix 1'!O73</f>
        <v>0</v>
      </c>
      <c r="J32" s="26">
        <f>'[3]Appendix 1'!Q73</f>
        <v>542628.348</v>
      </c>
      <c r="K32" s="22">
        <f t="shared" si="0"/>
        <v>0</v>
      </c>
      <c r="L32" s="22">
        <f t="shared" si="0"/>
        <v>0</v>
      </c>
      <c r="M32" s="37">
        <f t="shared" si="1"/>
        <v>21.209448506670565</v>
      </c>
      <c r="N32" s="25">
        <v>30.602086038068098</v>
      </c>
    </row>
    <row r="33" spans="2:14" ht="15.5" x14ac:dyDescent="0.35">
      <c r="B33" s="39">
        <f t="shared" si="2"/>
        <v>27</v>
      </c>
      <c r="C33" s="45" t="s">
        <v>108</v>
      </c>
      <c r="D33" s="26">
        <f>'[1]Appendix 1'!E74</f>
        <v>1379050.03</v>
      </c>
      <c r="E33" s="26">
        <f>'[1]Appendix 1'!G74+'[2]Appendix 1'!G74+'[3]Appendix 1'!G74</f>
        <v>110007.18700000001</v>
      </c>
      <c r="F33" s="26">
        <f>'[1]Appendix 1'!I74+'[2]Appendix 1'!I74+'[3]Appendix 1'!I74</f>
        <v>110585.59600000001</v>
      </c>
      <c r="G33" s="26">
        <f>'[1]Appendix 1'!K74+'[2]Appendix 1'!K74+'[3]Appendix 1'!K74</f>
        <v>106895.6</v>
      </c>
      <c r="H33" s="26">
        <f>'[1]Appendix 1'!M74+'[2]Appendix 1'!M74+'[3]Appendix 1'!M74</f>
        <v>1770.0060000000001</v>
      </c>
      <c r="I33" s="26">
        <f>'[1]Appendix 1'!O74+'[2]Appendix 1'!O74+'[3]Appendix 1'!O74</f>
        <v>100398.04700000001</v>
      </c>
      <c r="J33" s="26">
        <f>'[3]Appendix 1'!Q74</f>
        <v>1390579.16</v>
      </c>
      <c r="K33" s="22">
        <f t="shared" si="0"/>
        <v>0.11065007673059825</v>
      </c>
      <c r="L33" s="22">
        <f t="shared" si="0"/>
        <v>6.2762790658066754</v>
      </c>
      <c r="M33" s="37">
        <f t="shared" si="1"/>
        <v>6.6824668064194919</v>
      </c>
      <c r="N33" s="25">
        <v>7.7109331568706612</v>
      </c>
    </row>
    <row r="34" spans="2:14" ht="15.5" x14ac:dyDescent="0.35">
      <c r="B34" s="39">
        <f t="shared" si="2"/>
        <v>28</v>
      </c>
      <c r="C34" s="45" t="s">
        <v>56</v>
      </c>
      <c r="D34" s="26">
        <f>'[1]Appendix 1'!E75</f>
        <v>567127.18299999996</v>
      </c>
      <c r="E34" s="26">
        <f>'[1]Appendix 1'!G75+'[2]Appendix 1'!G75+'[3]Appendix 1'!G75</f>
        <v>20512.056</v>
      </c>
      <c r="F34" s="26">
        <f>'[1]Appendix 1'!I75+'[2]Appendix 1'!I75+'[3]Appendix 1'!I75</f>
        <v>87825.028000000006</v>
      </c>
      <c r="G34" s="26">
        <f>'[1]Appendix 1'!K75+'[2]Appendix 1'!K75+'[3]Appendix 1'!K75</f>
        <v>86339.195999999996</v>
      </c>
      <c r="H34" s="26">
        <f>'[1]Appendix 1'!M75+'[2]Appendix 1'!M75+'[3]Appendix 1'!M75</f>
        <v>0</v>
      </c>
      <c r="I34" s="26">
        <f>'[1]Appendix 1'!O75+'[2]Appendix 1'!O75+'[3]Appendix 1'!O75</f>
        <v>212.88499999999999</v>
      </c>
      <c r="J34" s="26">
        <f>'[3]Appendix 1'!Q75</f>
        <v>588912.18599999999</v>
      </c>
      <c r="K34" s="22">
        <f t="shared" si="0"/>
        <v>0</v>
      </c>
      <c r="L34" s="22">
        <f t="shared" si="0"/>
        <v>3.1516841141797952E-2</v>
      </c>
      <c r="M34" s="37">
        <f t="shared" si="1"/>
        <v>12.782200364715962</v>
      </c>
      <c r="N34" s="25">
        <v>8.6785997650448206</v>
      </c>
    </row>
    <row r="35" spans="2:14" ht="15.5" x14ac:dyDescent="0.35">
      <c r="B35" s="39">
        <f t="shared" si="2"/>
        <v>29</v>
      </c>
      <c r="C35" s="45" t="s">
        <v>64</v>
      </c>
      <c r="D35" s="26">
        <f>'[1]Appendix 1'!E76</f>
        <v>296177.16200000001</v>
      </c>
      <c r="E35" s="26">
        <f>'[1]Appendix 1'!G76+'[2]Appendix 1'!G76+'[3]Appendix 1'!G76</f>
        <v>30867.279999999999</v>
      </c>
      <c r="F35" s="26">
        <f>'[1]Appendix 1'!I76+'[2]Appendix 1'!I76+'[3]Appendix 1'!I76</f>
        <v>34211.981</v>
      </c>
      <c r="G35" s="26">
        <f>'[1]Appendix 1'!K76+'[2]Appendix 1'!K76+'[3]Appendix 1'!K76</f>
        <v>34955.535000000003</v>
      </c>
      <c r="H35" s="26">
        <f>'[1]Appendix 1'!M76+'[2]Appendix 1'!M76+'[3]Appendix 1'!M76</f>
        <v>0</v>
      </c>
      <c r="I35" s="26">
        <f>'[1]Appendix 1'!O76+'[2]Appendix 1'!O76+'[3]Appendix 1'!O76</f>
        <v>215</v>
      </c>
      <c r="J35" s="26">
        <f>'[3]Appendix 1'!Q76</f>
        <v>326085.88799999998</v>
      </c>
      <c r="K35" s="22">
        <f t="shared" si="0"/>
        <v>0</v>
      </c>
      <c r="L35" s="22">
        <f t="shared" si="0"/>
        <v>5.951451277033766E-2</v>
      </c>
      <c r="M35" s="37">
        <f t="shared" si="1"/>
        <v>9.6761006239603962</v>
      </c>
      <c r="N35" s="25">
        <v>7.0768097251808566</v>
      </c>
    </row>
    <row r="36" spans="2:14" ht="15.5" x14ac:dyDescent="0.35">
      <c r="B36" s="39">
        <f t="shared" si="2"/>
        <v>30</v>
      </c>
      <c r="C36" s="45" t="s">
        <v>55</v>
      </c>
      <c r="D36" s="26">
        <f>'[1]Appendix 1'!E77</f>
        <v>1098994.091</v>
      </c>
      <c r="E36" s="26">
        <f>'[1]Appendix 1'!G77+'[2]Appendix 1'!G77+'[3]Appendix 1'!G77</f>
        <v>84486.000999999989</v>
      </c>
      <c r="F36" s="26">
        <f>'[1]Appendix 1'!I77+'[2]Appendix 1'!I77+'[3]Appendix 1'!I77</f>
        <v>40991.945</v>
      </c>
      <c r="G36" s="26">
        <f>'[1]Appendix 1'!K77+'[2]Appendix 1'!K77+'[3]Appendix 1'!K77</f>
        <v>104205.849</v>
      </c>
      <c r="H36" s="26">
        <f>'[1]Appendix 1'!M77+'[2]Appendix 1'!M77+'[3]Appendix 1'!M77</f>
        <v>0</v>
      </c>
      <c r="I36" s="26">
        <f>'[1]Appendix 1'!O77+'[2]Appendix 1'!O77+'[3]Appendix 1'!O77</f>
        <v>44390.454000000005</v>
      </c>
      <c r="J36" s="26">
        <f>'[3]Appendix 1'!Q77</f>
        <v>1075875.7339999999</v>
      </c>
      <c r="K36" s="22">
        <f t="shared" si="0"/>
        <v>0</v>
      </c>
      <c r="L36" s="22">
        <f t="shared" si="0"/>
        <v>3.6252729877570902</v>
      </c>
      <c r="M36" s="37">
        <f t="shared" si="1"/>
        <v>8.5102677604061938</v>
      </c>
      <c r="N36" s="25">
        <v>9.096728854655117</v>
      </c>
    </row>
    <row r="37" spans="2:14" ht="15.5" x14ac:dyDescent="0.35">
      <c r="B37" s="39">
        <f t="shared" si="2"/>
        <v>31</v>
      </c>
      <c r="C37" s="45" t="s">
        <v>111</v>
      </c>
      <c r="D37" s="26">
        <f>'[1]Appendix 1'!E78</f>
        <v>0</v>
      </c>
      <c r="E37" s="26">
        <f>'[1]Appendix 1'!G78+'[2]Appendix 1'!G78+'[3]Appendix 1'!G78</f>
        <v>0</v>
      </c>
      <c r="F37" s="26">
        <f>'[1]Appendix 1'!I78+'[2]Appendix 1'!I78+'[3]Appendix 1'!I78</f>
        <v>0</v>
      </c>
      <c r="G37" s="26">
        <f>'[1]Appendix 1'!K78+'[2]Appendix 1'!K78+'[3]Appendix 1'!K78</f>
        <v>0</v>
      </c>
      <c r="H37" s="26">
        <f>'[1]Appendix 1'!M78+'[2]Appendix 1'!M78+'[3]Appendix 1'!M78</f>
        <v>0</v>
      </c>
      <c r="I37" s="26">
        <f>'[1]Appendix 1'!O78+'[2]Appendix 1'!O78+'[3]Appendix 1'!O78</f>
        <v>0</v>
      </c>
      <c r="J37" s="26">
        <f>'[3]Appendix 1'!Q78</f>
        <v>0</v>
      </c>
      <c r="K37" s="22">
        <f t="shared" si="0"/>
        <v>0</v>
      </c>
      <c r="L37" s="22">
        <f t="shared" si="0"/>
        <v>0</v>
      </c>
      <c r="M37" s="50">
        <f t="shared" si="1"/>
        <v>0</v>
      </c>
      <c r="N37" s="25">
        <v>0</v>
      </c>
    </row>
    <row r="38" spans="2:14" ht="15.5" x14ac:dyDescent="0.35">
      <c r="B38" s="39">
        <f t="shared" si="2"/>
        <v>32</v>
      </c>
      <c r="C38" s="45" t="s">
        <v>15</v>
      </c>
      <c r="D38" s="26">
        <f>'[1]Appendix 1'!E79</f>
        <v>104518.401</v>
      </c>
      <c r="E38" s="26">
        <f>'[1]Appendix 1'!G79+'[2]Appendix 1'!G79+'[3]Appendix 1'!G79</f>
        <v>75542.146999999997</v>
      </c>
      <c r="F38" s="26">
        <f>'[1]Appendix 1'!I79+'[2]Appendix 1'!I79+'[3]Appendix 1'!I79</f>
        <v>0</v>
      </c>
      <c r="G38" s="26">
        <f>'[1]Appendix 1'!K79+'[2]Appendix 1'!K79+'[3]Appendix 1'!K79</f>
        <v>59786.512000000002</v>
      </c>
      <c r="H38" s="26">
        <f>'[1]Appendix 1'!M79+'[2]Appendix 1'!M79+'[3]Appendix 1'!M79</f>
        <v>0</v>
      </c>
      <c r="I38" s="26">
        <f>'[1]Appendix 1'!O79+'[2]Appendix 1'!O79+'[3]Appendix 1'!O79</f>
        <v>0</v>
      </c>
      <c r="J38" s="26">
        <f>'[3]Appendix 1'!Q79</f>
        <v>120274.03599999999</v>
      </c>
      <c r="K38" s="22">
        <f t="shared" si="0"/>
        <v>0</v>
      </c>
      <c r="L38" s="22">
        <f t="shared" si="0"/>
        <v>0</v>
      </c>
      <c r="M38" s="37">
        <f t="shared" si="1"/>
        <v>33.203559949178874</v>
      </c>
      <c r="N38" s="25">
        <v>23.20384457487075</v>
      </c>
    </row>
    <row r="39" spans="2:14" ht="15.5" x14ac:dyDescent="0.35">
      <c r="B39" s="39">
        <f t="shared" si="2"/>
        <v>33</v>
      </c>
      <c r="C39" s="45" t="s">
        <v>62</v>
      </c>
      <c r="D39" s="26">
        <f>'[1]Appendix 1'!E80</f>
        <v>338771.45199999999</v>
      </c>
      <c r="E39" s="26">
        <f>'[1]Appendix 1'!G80+'[2]Appendix 1'!G80+'[3]Appendix 1'!G80</f>
        <v>10153.064</v>
      </c>
      <c r="F39" s="26">
        <f>'[1]Appendix 1'!I80+'[2]Appendix 1'!I80+'[3]Appendix 1'!I80</f>
        <v>25073.565000000002</v>
      </c>
      <c r="G39" s="26">
        <f>'[1]Appendix 1'!K80+'[2]Appendix 1'!K80+'[3]Appendix 1'!K80</f>
        <v>12055.922</v>
      </c>
      <c r="H39" s="26">
        <f>'[1]Appendix 1'!M80+'[2]Appendix 1'!M80+'[3]Appendix 1'!M80</f>
        <v>0</v>
      </c>
      <c r="I39" s="26">
        <f>'[1]Appendix 1'!O80+'[2]Appendix 1'!O80+'[3]Appendix 1'!O80</f>
        <v>18058.718000000001</v>
      </c>
      <c r="J39" s="26">
        <f>'[3]Appendix 1'!Q80</f>
        <v>343883.44099999999</v>
      </c>
      <c r="K39" s="22">
        <f t="shared" si="0"/>
        <v>0</v>
      </c>
      <c r="L39" s="22">
        <f t="shared" si="0"/>
        <v>4.8285590000126231</v>
      </c>
      <c r="M39" s="37">
        <f t="shared" si="1"/>
        <v>3.2235250961087156</v>
      </c>
      <c r="N39" s="25">
        <v>2.1912819114634545</v>
      </c>
    </row>
    <row r="40" spans="2:14" ht="15.5" x14ac:dyDescent="0.35">
      <c r="B40" s="39">
        <f t="shared" si="2"/>
        <v>34</v>
      </c>
      <c r="C40" s="45" t="s">
        <v>44</v>
      </c>
      <c r="D40" s="26">
        <f>'[1]Appendix 1'!E81</f>
        <v>466847.97700000001</v>
      </c>
      <c r="E40" s="26">
        <f>'[1]Appendix 1'!G81+'[2]Appendix 1'!G81+'[3]Appendix 1'!G81</f>
        <v>5116.3760000000002</v>
      </c>
      <c r="F40" s="26">
        <f>'[1]Appendix 1'!I81+'[2]Appendix 1'!I81+'[3]Appendix 1'!I81</f>
        <v>6239.7150000000001</v>
      </c>
      <c r="G40" s="26">
        <f>'[1]Appendix 1'!K81+'[2]Appendix 1'!K81+'[3]Appendix 1'!K81</f>
        <v>14370.41</v>
      </c>
      <c r="H40" s="26">
        <f>'[1]Appendix 1'!M81+'[2]Appendix 1'!M81+'[3]Appendix 1'!M81</f>
        <v>0</v>
      </c>
      <c r="I40" s="26">
        <f>'[1]Appendix 1'!O81+'[2]Appendix 1'!O81+'[3]Appendix 1'!O81</f>
        <v>0</v>
      </c>
      <c r="J40" s="26">
        <f>'[3]Appendix 1'!Q81</f>
        <v>463833.658</v>
      </c>
      <c r="K40" s="22">
        <f t="shared" si="0"/>
        <v>0</v>
      </c>
      <c r="L40" s="22">
        <f t="shared" si="0"/>
        <v>0</v>
      </c>
      <c r="M40" s="37">
        <f t="shared" si="1"/>
        <v>3.0050789948528838</v>
      </c>
      <c r="N40" s="25">
        <v>4.5354013333680161</v>
      </c>
    </row>
    <row r="41" spans="2:14" ht="15.5" x14ac:dyDescent="0.35">
      <c r="B41" s="39">
        <f t="shared" si="2"/>
        <v>35</v>
      </c>
      <c r="C41" s="46" t="s">
        <v>16</v>
      </c>
      <c r="D41" s="26">
        <f>'[1]Appendix 1'!E82</f>
        <v>1254521.3160000001</v>
      </c>
      <c r="E41" s="26">
        <f>'[1]Appendix 1'!G82+'[2]Appendix 1'!G82+'[3]Appendix 1'!G82</f>
        <v>263426.48100000003</v>
      </c>
      <c r="F41" s="26">
        <f>'[1]Appendix 1'!I82+'[2]Appendix 1'!I82+'[3]Appendix 1'!I82</f>
        <v>165299.481</v>
      </c>
      <c r="G41" s="26">
        <f>'[1]Appendix 1'!K82+'[2]Appendix 1'!K82+'[3]Appendix 1'!K82</f>
        <v>298003.55700000003</v>
      </c>
      <c r="H41" s="26">
        <f>'[1]Appendix 1'!M82+'[2]Appendix 1'!M82+'[3]Appendix 1'!M82</f>
        <v>0</v>
      </c>
      <c r="I41" s="26">
        <f>'[1]Appendix 1'!O82+'[2]Appendix 1'!O82+'[3]Appendix 1'!O82</f>
        <v>65412.656000000003</v>
      </c>
      <c r="J41" s="26">
        <f>'[3]Appendix 1'!Q82</f>
        <v>1319831.0649999999</v>
      </c>
      <c r="K41" s="22">
        <f t="shared" si="0"/>
        <v>0</v>
      </c>
      <c r="L41" s="22">
        <f t="shared" si="0"/>
        <v>3.886099021512869</v>
      </c>
      <c r="M41" s="50">
        <f t="shared" si="1"/>
        <v>17.704086671928664</v>
      </c>
      <c r="N41" s="25">
        <v>16.949399204616551</v>
      </c>
    </row>
    <row r="42" spans="2:14" ht="15.5" x14ac:dyDescent="0.35">
      <c r="B42" s="39">
        <f t="shared" si="2"/>
        <v>36</v>
      </c>
      <c r="C42" s="46" t="s">
        <v>63</v>
      </c>
      <c r="D42" s="26">
        <f>'[1]Appendix 1'!E83</f>
        <v>691189.36600000004</v>
      </c>
      <c r="E42" s="26">
        <f>'[1]Appendix 1'!G83+'[2]Appendix 1'!G83+'[3]Appendix 1'!G83</f>
        <v>61090.498</v>
      </c>
      <c r="F42" s="26">
        <f>'[1]Appendix 1'!I83+'[2]Appendix 1'!I83+'[3]Appendix 1'!I83</f>
        <v>-62476.806999999986</v>
      </c>
      <c r="G42" s="26">
        <f>'[1]Appendix 1'!K83+'[2]Appendix 1'!K83+'[3]Appendix 1'!K83</f>
        <v>124410.83199999999</v>
      </c>
      <c r="H42" s="26">
        <f>'[1]Appendix 1'!M83+'[2]Appendix 1'!M83+'[3]Appendix 1'!M83</f>
        <v>0</v>
      </c>
      <c r="I42" s="26">
        <f>'[1]Appendix 1'!O83+'[2]Appendix 1'!O83+'[3]Appendix 1'!O83</f>
        <v>0</v>
      </c>
      <c r="J42" s="26">
        <f>'[3]Appendix 1'!Q83</f>
        <v>565392.22499999998</v>
      </c>
      <c r="K42" s="22">
        <f t="shared" si="0"/>
        <v>0</v>
      </c>
      <c r="L42" s="22">
        <f t="shared" si="0"/>
        <v>0</v>
      </c>
      <c r="M42" s="50">
        <f t="shared" si="1"/>
        <v>18.035703196368988</v>
      </c>
      <c r="N42" s="25">
        <v>13.989173212428154</v>
      </c>
    </row>
    <row r="43" spans="2:14" ht="15.5" x14ac:dyDescent="0.35">
      <c r="B43" s="39">
        <f t="shared" si="2"/>
        <v>37</v>
      </c>
      <c r="C43" s="46" t="s">
        <v>114</v>
      </c>
      <c r="D43" s="26">
        <v>0</v>
      </c>
      <c r="E43" s="26">
        <v>0</v>
      </c>
      <c r="F43" s="26">
        <v>0</v>
      </c>
      <c r="G43" s="26">
        <v>0</v>
      </c>
      <c r="H43" s="26">
        <v>0</v>
      </c>
      <c r="I43" s="26">
        <v>0</v>
      </c>
      <c r="J43" s="26">
        <v>0</v>
      </c>
      <c r="K43" s="22">
        <f t="shared" si="0"/>
        <v>0</v>
      </c>
      <c r="L43" s="22">
        <f t="shared" si="0"/>
        <v>0</v>
      </c>
      <c r="M43" s="50">
        <f t="shared" si="1"/>
        <v>0</v>
      </c>
      <c r="N43" s="25">
        <v>0</v>
      </c>
    </row>
    <row r="44" spans="2:14" ht="16" thickBot="1" x14ac:dyDescent="0.4">
      <c r="B44" s="40"/>
      <c r="C44" s="122" t="s">
        <v>12</v>
      </c>
      <c r="D44" s="123">
        <f t="shared" ref="D44:J44" si="3">SUM(D7:D43)</f>
        <v>29817582.079999998</v>
      </c>
      <c r="E44" s="124">
        <f t="shared" si="3"/>
        <v>3432560.7529999996</v>
      </c>
      <c r="F44" s="124">
        <f t="shared" si="3"/>
        <v>2278730.4309999994</v>
      </c>
      <c r="G44" s="124">
        <f t="shared" si="3"/>
        <v>4586911.4230000004</v>
      </c>
      <c r="H44" s="124">
        <f t="shared" si="3"/>
        <v>14218.188999999998</v>
      </c>
      <c r="I44" s="124">
        <f t="shared" si="3"/>
        <v>474196.48200000008</v>
      </c>
      <c r="J44" s="124">
        <f t="shared" si="3"/>
        <v>30453547.170000006</v>
      </c>
      <c r="K44" s="125">
        <f t="shared" ref="K44" si="4">IFERROR((H44/SUM($G44:$J44))*100,0)</f>
        <v>4.0018688164836135E-2</v>
      </c>
      <c r="L44" s="126">
        <f t="shared" ref="L44" si="5">IFERROR((I44/SUM($G44:$J44))*100,0)</f>
        <v>1.3346792015509383</v>
      </c>
      <c r="M44" s="126">
        <f>IFERROR((G44/SUM($G44:$J44))*100,0)</f>
        <v>12.910376833277557</v>
      </c>
      <c r="N44" s="127">
        <v>11.971226831335477</v>
      </c>
    </row>
    <row r="45" spans="2:14" x14ac:dyDescent="0.35">
      <c r="B45" s="163" t="s">
        <v>110</v>
      </c>
      <c r="C45" s="163"/>
      <c r="D45" s="163"/>
      <c r="E45" s="163"/>
      <c r="F45" s="163"/>
      <c r="G45" s="163"/>
      <c r="H45" s="163"/>
      <c r="I45" s="163"/>
      <c r="J45" s="148" t="s">
        <v>120</v>
      </c>
      <c r="K45" s="148"/>
      <c r="L45" s="148"/>
      <c r="M45" s="148"/>
      <c r="N45" s="148"/>
    </row>
    <row r="46" spans="2:14" hidden="1" x14ac:dyDescent="0.35">
      <c r="E46" s="20"/>
      <c r="F46" s="20"/>
      <c r="G46" s="20"/>
      <c r="H46" s="20"/>
      <c r="I46" s="102">
        <f>G44/J46</f>
        <v>0.12910376833277556</v>
      </c>
      <c r="J46" s="20">
        <f>G44+H44+I44+J44</f>
        <v>35528873.264000006</v>
      </c>
    </row>
    <row r="47" spans="2:14" hidden="1" x14ac:dyDescent="0.35">
      <c r="D47" s="20"/>
      <c r="E47" s="20"/>
      <c r="F47" s="20"/>
      <c r="G47" s="20"/>
      <c r="H47" s="20"/>
      <c r="I47" s="20"/>
      <c r="J47" s="20"/>
    </row>
    <row r="48" spans="2:14" hidden="1" x14ac:dyDescent="0.35">
      <c r="D48" s="20"/>
      <c r="E48" s="20"/>
      <c r="F48" s="20"/>
      <c r="G48" s="20"/>
      <c r="H48" s="20"/>
      <c r="I48" s="20"/>
      <c r="J48" s="20"/>
    </row>
    <row r="49" spans="3:15" hidden="1" x14ac:dyDescent="0.35"/>
    <row r="50" spans="3:15" hidden="1" x14ac:dyDescent="0.35">
      <c r="E50" s="20"/>
      <c r="F50" s="20"/>
      <c r="G50" s="20"/>
      <c r="H50" s="20"/>
      <c r="I50" s="20"/>
      <c r="J50" s="20"/>
    </row>
    <row r="51" spans="3:15" hidden="1" x14ac:dyDescent="0.35"/>
    <row r="52" spans="3:15" hidden="1" x14ac:dyDescent="0.35">
      <c r="C52" s="106" t="s">
        <v>119</v>
      </c>
      <c r="D52" s="107">
        <v>30045675.246000003</v>
      </c>
      <c r="E52" s="107">
        <v>3413458.254999999</v>
      </c>
      <c r="F52" s="107">
        <v>1672540.865</v>
      </c>
      <c r="G52" s="107">
        <v>4205692.4279999994</v>
      </c>
      <c r="H52" s="107">
        <v>33380.902000000002</v>
      </c>
      <c r="I52" s="107">
        <v>1159988.9559999998</v>
      </c>
      <c r="J52" s="107">
        <v>29732612.079999998</v>
      </c>
      <c r="K52" s="108">
        <v>9.5016541632031146E-2</v>
      </c>
      <c r="L52" s="110">
        <v>3.3018322551760382</v>
      </c>
      <c r="M52" s="110">
        <v>11.971226831335477</v>
      </c>
      <c r="N52" s="105"/>
      <c r="O52" s="36"/>
    </row>
    <row r="53" spans="3:15" hidden="1" x14ac:dyDescent="0.35">
      <c r="E53" s="36"/>
      <c r="F53" s="36"/>
      <c r="G53" s="36"/>
      <c r="H53" s="36"/>
      <c r="I53" s="36"/>
      <c r="J53" s="111">
        <f>G52+H52+I52+J52</f>
        <v>35131674.365999997</v>
      </c>
      <c r="K53" s="36"/>
      <c r="L53" s="36"/>
      <c r="M53" s="36"/>
      <c r="N53" s="36"/>
    </row>
    <row r="54" spans="3:15" hidden="1" x14ac:dyDescent="0.35">
      <c r="D54" s="102">
        <f>D44/D52-1</f>
        <v>-7.5915473402572431E-3</v>
      </c>
      <c r="E54" s="102">
        <f t="shared" ref="E54:J54" si="6">E44/E52-1</f>
        <v>5.5962301492977762E-3</v>
      </c>
      <c r="F54" s="102">
        <f t="shared" si="6"/>
        <v>0.36243632588313446</v>
      </c>
      <c r="G54" s="102">
        <f t="shared" si="6"/>
        <v>9.0643574518664449E-2</v>
      </c>
      <c r="H54" s="102">
        <f t="shared" si="6"/>
        <v>-0.57406216884133343</v>
      </c>
      <c r="I54" s="102">
        <f t="shared" si="6"/>
        <v>-0.59120603730989307</v>
      </c>
      <c r="J54" s="102">
        <f t="shared" si="6"/>
        <v>2.4247284028064087E-2</v>
      </c>
    </row>
    <row r="55" spans="3:15" x14ac:dyDescent="0.35">
      <c r="J55" s="20"/>
    </row>
    <row r="56" spans="3:15" x14ac:dyDescent="0.35">
      <c r="D56" s="20"/>
      <c r="E56" s="20"/>
      <c r="F56" s="20"/>
      <c r="G56" s="20"/>
      <c r="H56" s="20"/>
      <c r="I56" s="20"/>
      <c r="J56" s="102"/>
    </row>
    <row r="57" spans="3:15" x14ac:dyDescent="0.35">
      <c r="D57" s="102"/>
      <c r="J57" s="102"/>
    </row>
    <row r="58" spans="3:15" x14ac:dyDescent="0.35">
      <c r="G58" s="20"/>
    </row>
    <row r="59" spans="3:15" x14ac:dyDescent="0.35">
      <c r="G59" s="20"/>
    </row>
  </sheetData>
  <sheetProtection algorithmName="SHA-512" hashValue="tP/y5blkamYk6ZdOxJtfKNkhvv1hyjK2wO4ZlTUrsnUaxB1+1YX1/ZBsAz0xb4ps7iBKzjnWo/BA0nD2qVndrg==" saltValue="fQzh5WOxl3tP464h101FGQ==" spinCount="100000" sheet="1" objects="1" scenarios="1"/>
  <mergeCells count="15">
    <mergeCell ref="B45:I45"/>
    <mergeCell ref="J45:N45"/>
    <mergeCell ref="K4:K5"/>
    <mergeCell ref="L4:L5"/>
    <mergeCell ref="M4:N4"/>
    <mergeCell ref="B3:N3"/>
    <mergeCell ref="B4:B6"/>
    <mergeCell ref="C4:C6"/>
    <mergeCell ref="D4:D5"/>
    <mergeCell ref="E4:E5"/>
    <mergeCell ref="F4:F5"/>
    <mergeCell ref="G4:G5"/>
    <mergeCell ref="H4:H5"/>
    <mergeCell ref="I4:I5"/>
    <mergeCell ref="J4:J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O59"/>
  <sheetViews>
    <sheetView showGridLines="0" topLeftCell="A26" zoomScale="59" zoomScaleNormal="59" workbookViewId="0">
      <selection activeCell="E64" sqref="E64"/>
    </sheetView>
  </sheetViews>
  <sheetFormatPr defaultColWidth="9.1796875" defaultRowHeight="14.5" x14ac:dyDescent="0.35"/>
  <cols>
    <col min="1" max="1" width="15.81640625" style="18" customWidth="1"/>
    <col min="2" max="2" width="7.54296875" style="18" customWidth="1"/>
    <col min="3" max="3" width="49.81640625" style="18" customWidth="1"/>
    <col min="4" max="4" width="21.81640625" style="18" bestFit="1" customWidth="1"/>
    <col min="5" max="5" width="22.81640625" style="18" bestFit="1" customWidth="1"/>
    <col min="6" max="6" width="19.54296875" style="18" bestFit="1" customWidth="1"/>
    <col min="7" max="7" width="15.81640625" style="18" customWidth="1"/>
    <col min="8" max="8" width="25.1796875" style="18" bestFit="1" customWidth="1"/>
    <col min="9" max="9" width="25.1796875" style="18" customWidth="1"/>
    <col min="10" max="10" width="20.1796875" style="18" customWidth="1"/>
    <col min="11" max="11" width="19.81640625" style="18" customWidth="1"/>
    <col min="12" max="12" width="17.453125" style="18" customWidth="1"/>
    <col min="13" max="13" width="28.453125" style="18" customWidth="1"/>
    <col min="14" max="14" width="16.81640625" style="18" customWidth="1"/>
    <col min="15" max="15" width="13.1796875" style="18" customWidth="1"/>
    <col min="16" max="16" width="12.81640625" style="18" bestFit="1" customWidth="1"/>
    <col min="17" max="17" width="12.453125" style="18" customWidth="1"/>
    <col min="18" max="18" width="15.1796875" style="18" customWidth="1"/>
    <col min="19" max="19" width="19.81640625" style="18" customWidth="1"/>
    <col min="20" max="20" width="20.81640625" style="18" customWidth="1"/>
    <col min="21" max="16384" width="9.1796875" style="18"/>
  </cols>
  <sheetData>
    <row r="2" spans="2:14" ht="15" thickBot="1" x14ac:dyDescent="0.4"/>
    <row r="3" spans="2:14" ht="25.5" customHeight="1" thickBot="1" x14ac:dyDescent="0.4">
      <c r="B3" s="151" t="s">
        <v>125</v>
      </c>
      <c r="C3" s="152"/>
      <c r="D3" s="152"/>
      <c r="E3" s="152"/>
      <c r="F3" s="152"/>
      <c r="G3" s="152"/>
      <c r="H3" s="152"/>
      <c r="I3" s="152"/>
      <c r="J3" s="152"/>
      <c r="K3" s="152"/>
      <c r="L3" s="152"/>
      <c r="M3" s="152"/>
      <c r="N3" s="153"/>
    </row>
    <row r="4" spans="2:14" ht="51.75" customHeight="1" x14ac:dyDescent="0.35">
      <c r="B4" s="154" t="s">
        <v>7</v>
      </c>
      <c r="C4" s="156" t="s">
        <v>8</v>
      </c>
      <c r="D4" s="159" t="s">
        <v>9</v>
      </c>
      <c r="E4" s="156" t="s">
        <v>83</v>
      </c>
      <c r="F4" s="161" t="s">
        <v>82</v>
      </c>
      <c r="G4" s="161" t="s">
        <v>10</v>
      </c>
      <c r="H4" s="161" t="s">
        <v>78</v>
      </c>
      <c r="I4" s="161" t="s">
        <v>34</v>
      </c>
      <c r="J4" s="161" t="s">
        <v>11</v>
      </c>
      <c r="K4" s="161" t="s">
        <v>80</v>
      </c>
      <c r="L4" s="156" t="s">
        <v>67</v>
      </c>
      <c r="M4" s="149" t="s">
        <v>71</v>
      </c>
      <c r="N4" s="150"/>
    </row>
    <row r="5" spans="2:14" ht="70.5" customHeight="1" x14ac:dyDescent="0.35">
      <c r="B5" s="154"/>
      <c r="C5" s="157"/>
      <c r="D5" s="160"/>
      <c r="E5" s="157"/>
      <c r="F5" s="162"/>
      <c r="G5" s="162"/>
      <c r="H5" s="162"/>
      <c r="I5" s="162"/>
      <c r="J5" s="162"/>
      <c r="K5" s="162"/>
      <c r="L5" s="162"/>
      <c r="M5" s="116" t="s">
        <v>132</v>
      </c>
      <c r="N5" s="117" t="s">
        <v>129</v>
      </c>
    </row>
    <row r="6" spans="2:14" ht="21" customHeight="1" thickBot="1" x14ac:dyDescent="0.4">
      <c r="B6" s="155"/>
      <c r="C6" s="158"/>
      <c r="D6" s="128">
        <v>-1</v>
      </c>
      <c r="E6" s="119">
        <v>-2</v>
      </c>
      <c r="F6" s="119">
        <v>-3</v>
      </c>
      <c r="G6" s="119">
        <v>-4</v>
      </c>
      <c r="H6" s="119">
        <v>-5</v>
      </c>
      <c r="I6" s="119">
        <v>-6</v>
      </c>
      <c r="J6" s="119">
        <v>-7</v>
      </c>
      <c r="K6" s="119">
        <v>-8</v>
      </c>
      <c r="L6" s="119">
        <v>-9</v>
      </c>
      <c r="M6" s="120">
        <v>-10</v>
      </c>
      <c r="N6" s="121">
        <v>-11</v>
      </c>
    </row>
    <row r="7" spans="2:14" ht="15.5" x14ac:dyDescent="0.35">
      <c r="B7" s="24">
        <v>1</v>
      </c>
      <c r="C7" s="75" t="s">
        <v>66</v>
      </c>
      <c r="D7" s="74">
        <f>'[1]Appendix 3'!D48</f>
        <v>49711</v>
      </c>
      <c r="E7" s="26">
        <f>'[1]Appendix 3'!F48+'[2]Appendix 3'!F48+'[3]Appendix 3'!F48</f>
        <v>145845</v>
      </c>
      <c r="F7" s="26">
        <f>'[1]Appendix 3'!H48+'[2]Appendix 3'!H48+'[3]Appendix 3'!H48</f>
        <v>0</v>
      </c>
      <c r="G7" s="26">
        <f>'[1]Appendix 3'!J48+'[2]Appendix 3'!J48+'[3]Appendix 3'!J48</f>
        <v>123946</v>
      </c>
      <c r="H7" s="26">
        <f>'[1]Appendix 3'!L48+'[2]Appendix 3'!L48+'[3]Appendix 3'!L48</f>
        <v>74</v>
      </c>
      <c r="I7" s="26">
        <f>'[1]Appendix 3'!N48+'[2]Appendix 3'!N48+'[3]Appendix 3'!N48</f>
        <v>5486</v>
      </c>
      <c r="J7" s="26">
        <f>'[3]Appendix 3'!P48</f>
        <v>66052</v>
      </c>
      <c r="K7" s="22">
        <f t="shared" ref="K7" si="0">IFERROR((H7/SUM($G7:$J7))*100,0)</f>
        <v>3.7840436085458021E-2</v>
      </c>
      <c r="L7" s="22">
        <f t="shared" ref="L7" si="1">IFERROR((I7/SUM($G7:$J7))*100,0)</f>
        <v>2.8053058427678748</v>
      </c>
      <c r="M7" s="22">
        <f t="shared" ref="M7" si="2">IFERROR((G7/SUM($G7:$J7))*100,0)</f>
        <v>63.380685014164598</v>
      </c>
      <c r="N7" s="35">
        <v>64.335931529879261</v>
      </c>
    </row>
    <row r="8" spans="2:14" ht="15.5" x14ac:dyDescent="0.35">
      <c r="B8" s="21">
        <f>B7+1</f>
        <v>2</v>
      </c>
      <c r="C8" s="76" t="s">
        <v>115</v>
      </c>
      <c r="D8" s="74">
        <v>0</v>
      </c>
      <c r="E8" s="26">
        <v>0</v>
      </c>
      <c r="F8" s="26">
        <v>0</v>
      </c>
      <c r="G8" s="26">
        <v>0</v>
      </c>
      <c r="H8" s="26">
        <v>0</v>
      </c>
      <c r="I8" s="26">
        <v>0</v>
      </c>
      <c r="J8" s="26">
        <v>0</v>
      </c>
      <c r="K8" s="22">
        <f t="shared" ref="K8:K43" si="3">IFERROR((H8/SUM($G8:$J8))*100,0)</f>
        <v>0</v>
      </c>
      <c r="L8" s="22">
        <f t="shared" ref="L8:L43" si="4">IFERROR((I8/SUM($G8:$J8))*100,0)</f>
        <v>0</v>
      </c>
      <c r="M8" s="22">
        <f t="shared" ref="M8:M43" si="5">IFERROR((G8/SUM($G8:$J8))*100,0)</f>
        <v>0</v>
      </c>
      <c r="N8" s="35">
        <v>0</v>
      </c>
    </row>
    <row r="9" spans="2:14" ht="15.5" x14ac:dyDescent="0.35">
      <c r="B9" s="21">
        <f t="shared" ref="B9:B43" si="6">B8+1</f>
        <v>3</v>
      </c>
      <c r="C9" s="76" t="s">
        <v>46</v>
      </c>
      <c r="D9" s="74">
        <f>'[1]Appendix 3'!D50</f>
        <v>1300</v>
      </c>
      <c r="E9" s="26">
        <f>'[1]Appendix 3'!F50+'[2]Appendix 3'!F50+'[3]Appendix 3'!F50</f>
        <v>1094</v>
      </c>
      <c r="F9" s="26">
        <f>'[1]Appendix 3'!H50+'[2]Appendix 3'!H50+'[3]Appendix 3'!H50</f>
        <v>229</v>
      </c>
      <c r="G9" s="26">
        <f>'[1]Appendix 3'!J50+'[2]Appendix 3'!J50+'[3]Appendix 3'!J50</f>
        <v>1084</v>
      </c>
      <c r="H9" s="26">
        <f>'[1]Appendix 3'!L50+'[2]Appendix 3'!L50+'[3]Appendix 3'!L50</f>
        <v>15</v>
      </c>
      <c r="I9" s="26">
        <f>'[1]Appendix 3'!N50+'[2]Appendix 3'!N50+'[3]Appendix 3'!N50</f>
        <v>184</v>
      </c>
      <c r="J9" s="26">
        <f>'[3]Appendix 3'!P50</f>
        <v>1111</v>
      </c>
      <c r="K9" s="22">
        <f t="shared" si="3"/>
        <v>0.62656641604010022</v>
      </c>
      <c r="L9" s="22">
        <f t="shared" si="4"/>
        <v>7.685881370091896</v>
      </c>
      <c r="M9" s="22">
        <f t="shared" si="5"/>
        <v>45.27986633249791</v>
      </c>
      <c r="N9" s="35">
        <v>46.846518410499456</v>
      </c>
    </row>
    <row r="10" spans="2:14" ht="15.5" x14ac:dyDescent="0.35">
      <c r="B10" s="21">
        <f t="shared" si="6"/>
        <v>4</v>
      </c>
      <c r="C10" s="76" t="s">
        <v>54</v>
      </c>
      <c r="D10" s="74">
        <f>'[1]Appendix 3'!D51</f>
        <v>4002</v>
      </c>
      <c r="E10" s="26">
        <f>'[1]Appendix 3'!F51+'[2]Appendix 3'!F51+'[3]Appendix 3'!F51</f>
        <v>3219</v>
      </c>
      <c r="F10" s="26">
        <f>'[1]Appendix 3'!H51+'[2]Appendix 3'!H51+'[3]Appendix 3'!H51</f>
        <v>6290</v>
      </c>
      <c r="G10" s="26">
        <f>'[1]Appendix 3'!J51+'[2]Appendix 3'!J51+'[3]Appendix 3'!J51</f>
        <v>3182</v>
      </c>
      <c r="H10" s="26">
        <f>'[1]Appendix 3'!L51+'[2]Appendix 3'!L51+'[3]Appendix 3'!L51</f>
        <v>0</v>
      </c>
      <c r="I10" s="26">
        <f>'[1]Appendix 3'!N51+'[2]Appendix 3'!N51+'[3]Appendix 3'!N51</f>
        <v>0</v>
      </c>
      <c r="J10" s="26">
        <f>'[3]Appendix 3'!P51</f>
        <v>4039</v>
      </c>
      <c r="K10" s="22">
        <f t="shared" si="3"/>
        <v>0</v>
      </c>
      <c r="L10" s="22">
        <f t="shared" si="4"/>
        <v>0</v>
      </c>
      <c r="M10" s="22">
        <f t="shared" si="5"/>
        <v>44.065918847805015</v>
      </c>
      <c r="N10" s="35">
        <v>43.072546230440963</v>
      </c>
    </row>
    <row r="11" spans="2:14" ht="15.5" x14ac:dyDescent="0.35">
      <c r="B11" s="21">
        <f t="shared" si="6"/>
        <v>5</v>
      </c>
      <c r="C11" s="76" t="s">
        <v>58</v>
      </c>
      <c r="D11" s="74">
        <f>'[1]Appendix 3'!D52</f>
        <v>189601</v>
      </c>
      <c r="E11" s="26">
        <f>'[1]Appendix 3'!F52+'[2]Appendix 3'!F52+'[3]Appendix 3'!F52</f>
        <v>94762</v>
      </c>
      <c r="F11" s="26">
        <f>'[1]Appendix 3'!H52+'[2]Appendix 3'!H52+'[3]Appendix 3'!H52</f>
        <v>0</v>
      </c>
      <c r="G11" s="26">
        <f>'[1]Appendix 3'!J52+'[2]Appendix 3'!J52+'[3]Appendix 3'!J52</f>
        <v>70767</v>
      </c>
      <c r="H11" s="26">
        <f>'[1]Appendix 3'!L52+'[2]Appendix 3'!L52+'[3]Appendix 3'!L52</f>
        <v>0</v>
      </c>
      <c r="I11" s="26">
        <f>'[1]Appendix 3'!N52+'[2]Appendix 3'!N52+'[3]Appendix 3'!N52</f>
        <v>0</v>
      </c>
      <c r="J11" s="26">
        <f>'[3]Appendix 3'!P52</f>
        <v>213597</v>
      </c>
      <c r="K11" s="22">
        <f t="shared" si="3"/>
        <v>0</v>
      </c>
      <c r="L11" s="22">
        <f t="shared" si="4"/>
        <v>0</v>
      </c>
      <c r="M11" s="22">
        <f t="shared" si="5"/>
        <v>24.886061526775542</v>
      </c>
      <c r="N11" s="35">
        <v>25.946655313963436</v>
      </c>
    </row>
    <row r="12" spans="2:14" ht="15.5" x14ac:dyDescent="0.35">
      <c r="B12" s="21">
        <f t="shared" si="6"/>
        <v>6</v>
      </c>
      <c r="C12" s="76" t="s">
        <v>128</v>
      </c>
      <c r="D12" s="74">
        <f>'[1]Appendix 3'!D53</f>
        <v>3706</v>
      </c>
      <c r="E12" s="26">
        <f>'[1]Appendix 3'!F53+'[2]Appendix 3'!F53+'[3]Appendix 3'!F53</f>
        <v>648</v>
      </c>
      <c r="F12" s="26">
        <f>'[1]Appendix 3'!H53+'[2]Appendix 3'!H53+'[3]Appendix 3'!H53</f>
        <v>1689</v>
      </c>
      <c r="G12" s="26">
        <f>'[1]Appendix 3'!J53+'[2]Appendix 3'!J53+'[3]Appendix 3'!J53</f>
        <v>2771</v>
      </c>
      <c r="H12" s="26">
        <f>'[1]Appendix 3'!L53+'[2]Appendix 3'!L53+'[3]Appendix 3'!L53</f>
        <v>12</v>
      </c>
      <c r="I12" s="26">
        <f>'[1]Appendix 3'!N53+'[2]Appendix 3'!N53+'[3]Appendix 3'!N53</f>
        <v>318</v>
      </c>
      <c r="J12" s="26">
        <f>'[3]Appendix 3'!P53</f>
        <v>1253</v>
      </c>
      <c r="K12" s="22">
        <f t="shared" ref="K12" si="7">IFERROR((H12/SUM($G12:$J12))*100,0)</f>
        <v>0.27560863573725308</v>
      </c>
      <c r="L12" s="22">
        <f t="shared" ref="L12" si="8">IFERROR((I12/SUM($G12:$J12))*100,0)</f>
        <v>7.3036288470372064</v>
      </c>
      <c r="M12" s="22">
        <f t="shared" si="5"/>
        <v>63.642627468994029</v>
      </c>
      <c r="N12" s="35">
        <v>11.571106876840464</v>
      </c>
    </row>
    <row r="13" spans="2:14" ht="15.5" x14ac:dyDescent="0.35">
      <c r="B13" s="21">
        <f t="shared" si="6"/>
        <v>7</v>
      </c>
      <c r="C13" s="76" t="s">
        <v>50</v>
      </c>
      <c r="D13" s="74">
        <f>'[1]Appendix 3'!D54</f>
        <v>1684</v>
      </c>
      <c r="E13" s="26">
        <f>'[1]Appendix 3'!F54+'[2]Appendix 3'!F54+'[3]Appendix 3'!F54</f>
        <v>2447</v>
      </c>
      <c r="F13" s="26">
        <f>'[1]Appendix 3'!H54+'[2]Appendix 3'!H54+'[3]Appendix 3'!H54</f>
        <v>1461</v>
      </c>
      <c r="G13" s="26">
        <f>'[1]Appendix 3'!J54+'[2]Appendix 3'!J54+'[3]Appendix 3'!J54</f>
        <v>2300</v>
      </c>
      <c r="H13" s="26">
        <f>'[1]Appendix 3'!L54+'[2]Appendix 3'!L54+'[3]Appendix 3'!L54</f>
        <v>0</v>
      </c>
      <c r="I13" s="26">
        <f>'[1]Appendix 3'!N54+'[2]Appendix 3'!N54+'[3]Appendix 3'!N54</f>
        <v>0</v>
      </c>
      <c r="J13" s="26">
        <f>'[3]Appendix 3'!P54</f>
        <v>1831</v>
      </c>
      <c r="K13" s="22">
        <f t="shared" si="3"/>
        <v>0</v>
      </c>
      <c r="L13" s="22">
        <f t="shared" si="4"/>
        <v>0</v>
      </c>
      <c r="M13" s="22">
        <f t="shared" si="5"/>
        <v>55.676591624304038</v>
      </c>
      <c r="N13" s="35">
        <v>63.070175438596486</v>
      </c>
    </row>
    <row r="14" spans="2:14" ht="15.5" x14ac:dyDescent="0.35">
      <c r="B14" s="21">
        <f t="shared" si="6"/>
        <v>8</v>
      </c>
      <c r="C14" s="77" t="s">
        <v>52</v>
      </c>
      <c r="D14" s="74">
        <f>'[1]Appendix 3'!D55</f>
        <v>2886</v>
      </c>
      <c r="E14" s="26">
        <f>'[1]Appendix 3'!F55+'[2]Appendix 3'!F55+'[3]Appendix 3'!F55</f>
        <v>360</v>
      </c>
      <c r="F14" s="26">
        <f>'[1]Appendix 3'!H55+'[2]Appendix 3'!H55+'[3]Appendix 3'!H55</f>
        <v>0</v>
      </c>
      <c r="G14" s="26">
        <f>'[1]Appendix 3'!J55+'[2]Appendix 3'!J55+'[3]Appendix 3'!J55</f>
        <v>373</v>
      </c>
      <c r="H14" s="26">
        <f>'[1]Appendix 3'!L55+'[2]Appendix 3'!L55+'[3]Appendix 3'!L55</f>
        <v>0</v>
      </c>
      <c r="I14" s="26">
        <f>'[1]Appendix 3'!N55+'[2]Appendix 3'!N55+'[3]Appendix 3'!N55</f>
        <v>1</v>
      </c>
      <c r="J14" s="26">
        <f>'[3]Appendix 3'!P55</f>
        <v>2872</v>
      </c>
      <c r="K14" s="22">
        <f t="shared" si="3"/>
        <v>0</v>
      </c>
      <c r="L14" s="22">
        <f t="shared" si="4"/>
        <v>3.0807147258163897E-2</v>
      </c>
      <c r="M14" s="22">
        <f t="shared" si="5"/>
        <v>11.491065927295132</v>
      </c>
      <c r="N14" s="35">
        <v>5.8670143415906129</v>
      </c>
    </row>
    <row r="15" spans="2:14" ht="15.5" x14ac:dyDescent="0.35">
      <c r="B15" s="21">
        <f t="shared" si="6"/>
        <v>9</v>
      </c>
      <c r="C15" s="76" t="s">
        <v>53</v>
      </c>
      <c r="D15" s="74">
        <f>'[1]Appendix 3'!D56</f>
        <v>1059</v>
      </c>
      <c r="E15" s="26">
        <f>'[1]Appendix 3'!F56+'[2]Appendix 3'!F56+'[3]Appendix 3'!F56</f>
        <v>728</v>
      </c>
      <c r="F15" s="26">
        <f>'[1]Appendix 3'!H56+'[2]Appendix 3'!H56+'[3]Appendix 3'!H56</f>
        <v>0</v>
      </c>
      <c r="G15" s="26">
        <f>'[1]Appendix 3'!J56+'[2]Appendix 3'!J56+'[3]Appendix 3'!J56</f>
        <v>324</v>
      </c>
      <c r="H15" s="26">
        <f>'[1]Appendix 3'!L56+'[2]Appendix 3'!L56+'[3]Appendix 3'!L56</f>
        <v>0</v>
      </c>
      <c r="I15" s="26">
        <f>'[1]Appendix 3'!N56+'[2]Appendix 3'!N56+'[3]Appendix 3'!N56</f>
        <v>0</v>
      </c>
      <c r="J15" s="26">
        <f>'[3]Appendix 3'!P56</f>
        <v>1463</v>
      </c>
      <c r="K15" s="22">
        <f t="shared" si="3"/>
        <v>0</v>
      </c>
      <c r="L15" s="22">
        <f t="shared" si="4"/>
        <v>0</v>
      </c>
      <c r="M15" s="22">
        <f t="shared" si="5"/>
        <v>18.130945719082263</v>
      </c>
      <c r="N15" s="35">
        <v>19.650986342943856</v>
      </c>
    </row>
    <row r="16" spans="2:14" ht="15.5" x14ac:dyDescent="0.35">
      <c r="B16" s="21">
        <f t="shared" si="6"/>
        <v>10</v>
      </c>
      <c r="C16" s="76" t="s">
        <v>57</v>
      </c>
      <c r="D16" s="74">
        <f>'[1]Appendix 3'!D57</f>
        <v>4025</v>
      </c>
      <c r="E16" s="26">
        <f>'[1]Appendix 3'!F57+'[2]Appendix 3'!F57+'[3]Appendix 3'!F57</f>
        <v>2024</v>
      </c>
      <c r="F16" s="26">
        <f>'[1]Appendix 3'!H57+'[2]Appendix 3'!H57+'[3]Appendix 3'!H57</f>
        <v>1186</v>
      </c>
      <c r="G16" s="26">
        <f>'[1]Appendix 3'!J57+'[2]Appendix 3'!J57+'[3]Appendix 3'!J57</f>
        <v>1446</v>
      </c>
      <c r="H16" s="26">
        <f>'[1]Appendix 3'!L57+'[2]Appendix 3'!L57+'[3]Appendix 3'!L57</f>
        <v>2</v>
      </c>
      <c r="I16" s="26">
        <f>'[1]Appendix 3'!N57+'[2]Appendix 3'!N57+'[3]Appendix 3'!N57</f>
        <v>51</v>
      </c>
      <c r="J16" s="26">
        <f>'[3]Appendix 3'!P57</f>
        <v>4550</v>
      </c>
      <c r="K16" s="22">
        <f t="shared" si="3"/>
        <v>3.3063316250619937E-2</v>
      </c>
      <c r="L16" s="22">
        <f t="shared" si="4"/>
        <v>0.84311456439080845</v>
      </c>
      <c r="M16" s="22">
        <f t="shared" si="5"/>
        <v>23.904777649198213</v>
      </c>
      <c r="N16" s="35">
        <v>23.861967694566815</v>
      </c>
    </row>
    <row r="17" spans="2:14" ht="15.5" x14ac:dyDescent="0.35">
      <c r="B17" s="21">
        <f t="shared" si="6"/>
        <v>11</v>
      </c>
      <c r="C17" s="76" t="s">
        <v>117</v>
      </c>
      <c r="D17" s="74">
        <f>'[1]Appendix 3'!D58</f>
        <v>37851</v>
      </c>
      <c r="E17" s="26">
        <f>'[1]Appendix 3'!F58+'[2]Appendix 3'!F58+'[3]Appendix 3'!F58</f>
        <v>58203</v>
      </c>
      <c r="F17" s="26">
        <f>'[1]Appendix 3'!H58+'[2]Appendix 3'!H58+'[3]Appendix 3'!H58</f>
        <v>0</v>
      </c>
      <c r="G17" s="26">
        <f>'[1]Appendix 3'!J58+'[2]Appendix 3'!J58+'[3]Appendix 3'!J58</f>
        <v>49932</v>
      </c>
      <c r="H17" s="26">
        <f>'[1]Appendix 3'!L58+'[2]Appendix 3'!L58+'[3]Appendix 3'!L58</f>
        <v>0</v>
      </c>
      <c r="I17" s="26">
        <f>'[1]Appendix 3'!N58+'[2]Appendix 3'!N58+'[3]Appendix 3'!N58</f>
        <v>6312</v>
      </c>
      <c r="J17" s="26">
        <f>'[3]Appendix 3'!P58</f>
        <v>39810</v>
      </c>
      <c r="K17" s="22">
        <f t="shared" si="3"/>
        <v>0</v>
      </c>
      <c r="L17" s="22">
        <f t="shared" si="4"/>
        <v>6.571303641701542</v>
      </c>
      <c r="M17" s="22">
        <f t="shared" si="5"/>
        <v>51.983259416578179</v>
      </c>
      <c r="N17" s="35">
        <v>50.104803103955767</v>
      </c>
    </row>
    <row r="18" spans="2:14" ht="15.5" x14ac:dyDescent="0.35">
      <c r="B18" s="21">
        <f t="shared" si="6"/>
        <v>12</v>
      </c>
      <c r="C18" s="76" t="s">
        <v>61</v>
      </c>
      <c r="D18" s="74">
        <f>'[1]Appendix 3'!D59</f>
        <v>4672</v>
      </c>
      <c r="E18" s="26">
        <f>'[1]Appendix 3'!F59+'[2]Appendix 3'!F59+'[3]Appendix 3'!F59</f>
        <v>3106</v>
      </c>
      <c r="F18" s="26">
        <f>'[1]Appendix 3'!H59+'[2]Appendix 3'!H59+'[3]Appendix 3'!H59</f>
        <v>1746</v>
      </c>
      <c r="G18" s="26">
        <f>'[1]Appendix 3'!J59+'[2]Appendix 3'!J59+'[3]Appendix 3'!J59</f>
        <v>3647</v>
      </c>
      <c r="H18" s="26">
        <f>'[1]Appendix 3'!L59+'[2]Appendix 3'!L59+'[3]Appendix 3'!L59</f>
        <v>33</v>
      </c>
      <c r="I18" s="26">
        <f>'[1]Appendix 3'!N59+'[2]Appendix 3'!N59+'[3]Appendix 3'!N59</f>
        <v>0</v>
      </c>
      <c r="J18" s="26">
        <f>'[3]Appendix 3'!P59</f>
        <v>4098</v>
      </c>
      <c r="K18" s="22">
        <f t="shared" si="3"/>
        <v>0.42427359218308047</v>
      </c>
      <c r="L18" s="22">
        <f t="shared" si="4"/>
        <v>0</v>
      </c>
      <c r="M18" s="22">
        <f t="shared" si="5"/>
        <v>46.888660323990742</v>
      </c>
      <c r="N18" s="35">
        <v>36.76786673831274</v>
      </c>
    </row>
    <row r="19" spans="2:14" ht="15.5" x14ac:dyDescent="0.35">
      <c r="B19" s="21">
        <f t="shared" si="6"/>
        <v>13</v>
      </c>
      <c r="C19" s="76" t="s">
        <v>39</v>
      </c>
      <c r="D19" s="74">
        <f>'[1]Appendix 3'!D60</f>
        <v>3585</v>
      </c>
      <c r="E19" s="26">
        <f>'[1]Appendix 3'!F60+'[2]Appendix 3'!F60+'[3]Appendix 3'!F60</f>
        <v>1888</v>
      </c>
      <c r="F19" s="26">
        <f>'[1]Appendix 3'!H60+'[2]Appendix 3'!H60+'[3]Appendix 3'!H60</f>
        <v>3419</v>
      </c>
      <c r="G19" s="26">
        <f>'[1]Appendix 3'!J60+'[2]Appendix 3'!J60+'[3]Appendix 3'!J60</f>
        <v>1315</v>
      </c>
      <c r="H19" s="26">
        <f>'[1]Appendix 3'!L60+'[2]Appendix 3'!L60+'[3]Appendix 3'!L60</f>
        <v>0</v>
      </c>
      <c r="I19" s="26">
        <f>'[1]Appendix 3'!N60+'[2]Appendix 3'!N60+'[3]Appendix 3'!N60</f>
        <v>87</v>
      </c>
      <c r="J19" s="26">
        <f>'[3]Appendix 3'!P60</f>
        <v>4071</v>
      </c>
      <c r="K19" s="22">
        <f t="shared" si="3"/>
        <v>0</v>
      </c>
      <c r="L19" s="22">
        <f t="shared" si="4"/>
        <v>1.5896217796455325</v>
      </c>
      <c r="M19" s="22">
        <f t="shared" si="5"/>
        <v>24.027041841768682</v>
      </c>
      <c r="N19" s="35">
        <v>45.133916732962085</v>
      </c>
    </row>
    <row r="20" spans="2:14" ht="15.5" x14ac:dyDescent="0.35">
      <c r="B20" s="21">
        <f t="shared" si="6"/>
        <v>14</v>
      </c>
      <c r="C20" s="76" t="s">
        <v>131</v>
      </c>
      <c r="D20" s="74">
        <f>'[1]Appendix 3'!D61</f>
        <v>0</v>
      </c>
      <c r="E20" s="26">
        <f>'[1]Appendix 3'!F61+'[2]Appendix 3'!F61+'[3]Appendix 3'!F61</f>
        <v>0</v>
      </c>
      <c r="F20" s="26">
        <f>'[1]Appendix 3'!H61+'[2]Appendix 3'!H61+'[3]Appendix 3'!H61</f>
        <v>0</v>
      </c>
      <c r="G20" s="26">
        <f>'[1]Appendix 3'!J61+'[2]Appendix 3'!J61+'[3]Appendix 3'!J61</f>
        <v>0</v>
      </c>
      <c r="H20" s="26">
        <f>'[1]Appendix 3'!L61+'[2]Appendix 3'!L61+'[3]Appendix 3'!L61</f>
        <v>0</v>
      </c>
      <c r="I20" s="26">
        <f>'[1]Appendix 3'!N61+'[2]Appendix 3'!N61+'[3]Appendix 3'!N61</f>
        <v>0</v>
      </c>
      <c r="J20" s="26">
        <f>'[3]Appendix 3'!P61</f>
        <v>0</v>
      </c>
      <c r="K20" s="22">
        <f t="shared" ref="K20" si="9">IFERROR((H20/SUM($G20:$J20))*100,0)</f>
        <v>0</v>
      </c>
      <c r="L20" s="22">
        <f t="shared" ref="L20" si="10">IFERROR((I20/SUM($G20:$J20))*100,0)</f>
        <v>0</v>
      </c>
      <c r="M20" s="22">
        <f t="shared" ref="M20" si="11">IFERROR((G20/SUM($G20:$J20))*100,0)</f>
        <v>0</v>
      </c>
      <c r="N20" s="35">
        <v>0</v>
      </c>
    </row>
    <row r="21" spans="2:14" ht="15.5" x14ac:dyDescent="0.35">
      <c r="B21" s="21">
        <f t="shared" si="6"/>
        <v>15</v>
      </c>
      <c r="C21" s="76" t="s">
        <v>47</v>
      </c>
      <c r="D21" s="74">
        <f>'[1]Appendix 3'!D62</f>
        <v>4649</v>
      </c>
      <c r="E21" s="26">
        <f>'[1]Appendix 3'!F62+'[2]Appendix 3'!F62+'[3]Appendix 3'!F62</f>
        <v>37972</v>
      </c>
      <c r="F21" s="26">
        <f>'[1]Appendix 3'!H62+'[2]Appendix 3'!H62+'[3]Appendix 3'!H62</f>
        <v>1142</v>
      </c>
      <c r="G21" s="26">
        <f>'[1]Appendix 3'!J62+'[2]Appendix 3'!J62+'[3]Appendix 3'!J62</f>
        <v>36401</v>
      </c>
      <c r="H21" s="26">
        <f>'[1]Appendix 3'!L62+'[2]Appendix 3'!L62+'[3]Appendix 3'!L62</f>
        <v>44</v>
      </c>
      <c r="I21" s="26">
        <f>'[1]Appendix 3'!N62+'[2]Appendix 3'!N62+'[3]Appendix 3'!N62</f>
        <v>48</v>
      </c>
      <c r="J21" s="26">
        <f>'[3]Appendix 3'!P62</f>
        <v>6128</v>
      </c>
      <c r="K21" s="22">
        <f t="shared" si="3"/>
        <v>0.10323549423992867</v>
      </c>
      <c r="L21" s="22">
        <f t="shared" si="4"/>
        <v>0.11262053917083129</v>
      </c>
      <c r="M21" s="22">
        <f t="shared" si="5"/>
        <v>85.406255132446447</v>
      </c>
      <c r="N21" s="35">
        <v>88.310300258500689</v>
      </c>
    </row>
    <row r="22" spans="2:14" ht="15.5" x14ac:dyDescent="0.35">
      <c r="B22" s="21">
        <f t="shared" si="6"/>
        <v>16</v>
      </c>
      <c r="C22" s="76" t="s">
        <v>60</v>
      </c>
      <c r="D22" s="74">
        <f>'[1]Appendix 3'!D63</f>
        <v>4374</v>
      </c>
      <c r="E22" s="26">
        <f>'[1]Appendix 3'!F63+'[2]Appendix 3'!F63+'[3]Appendix 3'!F63</f>
        <v>3283</v>
      </c>
      <c r="F22" s="26">
        <f>'[1]Appendix 3'!H63+'[2]Appendix 3'!H63+'[3]Appendix 3'!H63</f>
        <v>2249</v>
      </c>
      <c r="G22" s="26">
        <f>'[1]Appendix 3'!J63+'[2]Appendix 3'!J63+'[3]Appendix 3'!J63</f>
        <v>2148</v>
      </c>
      <c r="H22" s="26">
        <f>'[1]Appendix 3'!L63+'[2]Appendix 3'!L63+'[3]Appendix 3'!L63</f>
        <v>11</v>
      </c>
      <c r="I22" s="26">
        <f>'[1]Appendix 3'!N63+'[2]Appendix 3'!N63+'[3]Appendix 3'!N63</f>
        <v>32</v>
      </c>
      <c r="J22" s="26">
        <f>'[3]Appendix 3'!P63</f>
        <v>5466</v>
      </c>
      <c r="K22" s="22">
        <f t="shared" si="3"/>
        <v>0.14365939663053415</v>
      </c>
      <c r="L22" s="22">
        <f t="shared" si="4"/>
        <v>0.41791824474337214</v>
      </c>
      <c r="M22" s="22">
        <f t="shared" si="5"/>
        <v>28.052762178398851</v>
      </c>
      <c r="N22" s="35">
        <v>30.914187821211648</v>
      </c>
    </row>
    <row r="23" spans="2:14" ht="15.5" x14ac:dyDescent="0.35">
      <c r="B23" s="21">
        <f t="shared" si="6"/>
        <v>17</v>
      </c>
      <c r="C23" s="76" t="s">
        <v>41</v>
      </c>
      <c r="D23" s="74">
        <f>'[1]Appendix 3'!D64</f>
        <v>1218</v>
      </c>
      <c r="E23" s="26">
        <f>'[1]Appendix 3'!F64+'[2]Appendix 3'!F64+'[3]Appendix 3'!F64</f>
        <v>827</v>
      </c>
      <c r="F23" s="26">
        <f>'[1]Appendix 3'!H64+'[2]Appendix 3'!H64+'[3]Appendix 3'!H64</f>
        <v>122</v>
      </c>
      <c r="G23" s="26">
        <f>'[1]Appendix 3'!J64+'[2]Appendix 3'!J64+'[3]Appendix 3'!J64</f>
        <v>986</v>
      </c>
      <c r="H23" s="26">
        <f>'[1]Appendix 3'!L64+'[2]Appendix 3'!L64+'[3]Appendix 3'!L64</f>
        <v>0</v>
      </c>
      <c r="I23" s="26">
        <f>'[1]Appendix 3'!N64+'[2]Appendix 3'!N64+'[3]Appendix 3'!N64</f>
        <v>0</v>
      </c>
      <c r="J23" s="26">
        <f>'[3]Appendix 3'!P64</f>
        <v>1059</v>
      </c>
      <c r="K23" s="22">
        <f t="shared" si="3"/>
        <v>0</v>
      </c>
      <c r="L23" s="22">
        <f t="shared" si="4"/>
        <v>0</v>
      </c>
      <c r="M23" s="22">
        <f t="shared" si="5"/>
        <v>48.215158924205383</v>
      </c>
      <c r="N23" s="35">
        <v>35.176408636124272</v>
      </c>
    </row>
    <row r="24" spans="2:14" ht="15.5" x14ac:dyDescent="0.35">
      <c r="B24" s="21">
        <f t="shared" si="6"/>
        <v>18</v>
      </c>
      <c r="C24" s="76" t="s">
        <v>48</v>
      </c>
      <c r="D24" s="74">
        <f>'[1]Appendix 3'!D65</f>
        <v>1248</v>
      </c>
      <c r="E24" s="26">
        <f>'[1]Appendix 3'!F65+'[2]Appendix 3'!F65+'[3]Appendix 3'!F65</f>
        <v>63</v>
      </c>
      <c r="F24" s="26">
        <f>'[1]Appendix 3'!H65+'[2]Appendix 3'!H65+'[3]Appendix 3'!H65</f>
        <v>102</v>
      </c>
      <c r="G24" s="26">
        <f>'[1]Appendix 3'!J65+'[2]Appendix 3'!J65+'[3]Appendix 3'!J65</f>
        <v>80</v>
      </c>
      <c r="H24" s="26">
        <f>'[1]Appendix 3'!L65+'[2]Appendix 3'!L65+'[3]Appendix 3'!L65</f>
        <v>0</v>
      </c>
      <c r="I24" s="26">
        <f>'[1]Appendix 3'!N65+'[2]Appendix 3'!N65+'[3]Appendix 3'!N65</f>
        <v>0</v>
      </c>
      <c r="J24" s="26">
        <f>'[3]Appendix 3'!P65</f>
        <v>1231</v>
      </c>
      <c r="K24" s="22">
        <f t="shared" si="3"/>
        <v>0</v>
      </c>
      <c r="L24" s="22">
        <f t="shared" si="4"/>
        <v>0</v>
      </c>
      <c r="M24" s="22">
        <f t="shared" si="5"/>
        <v>6.1022120518688023</v>
      </c>
      <c r="N24" s="35">
        <v>7.7605321507760534</v>
      </c>
    </row>
    <row r="25" spans="2:14" ht="15.5" x14ac:dyDescent="0.35">
      <c r="B25" s="21">
        <f t="shared" si="6"/>
        <v>19</v>
      </c>
      <c r="C25" s="76" t="s">
        <v>73</v>
      </c>
      <c r="D25" s="74">
        <f>'[1]Appendix 3'!D66</f>
        <v>3452</v>
      </c>
      <c r="E25" s="26">
        <f>'[1]Appendix 3'!F66+'[2]Appendix 3'!F66+'[3]Appendix 3'!F66</f>
        <v>1393</v>
      </c>
      <c r="F25" s="26">
        <f>'[1]Appendix 3'!H66+'[2]Appendix 3'!H66+'[3]Appendix 3'!H66</f>
        <v>536</v>
      </c>
      <c r="G25" s="26">
        <f>'[1]Appendix 3'!J66+'[2]Appendix 3'!J66+'[3]Appendix 3'!J66</f>
        <v>1426</v>
      </c>
      <c r="H25" s="26">
        <f>'[1]Appendix 3'!L66+'[2]Appendix 3'!L66+'[3]Appendix 3'!L66</f>
        <v>0</v>
      </c>
      <c r="I25" s="26">
        <f>'[1]Appendix 3'!N66+'[2]Appendix 3'!N66+'[3]Appendix 3'!N66</f>
        <v>402</v>
      </c>
      <c r="J25" s="26">
        <f>'[3]Appendix 3'!P66</f>
        <v>2842</v>
      </c>
      <c r="K25" s="22">
        <f t="shared" si="3"/>
        <v>0</v>
      </c>
      <c r="L25" s="22">
        <f t="shared" si="4"/>
        <v>8.6081370449678793</v>
      </c>
      <c r="M25" s="22">
        <f t="shared" si="5"/>
        <v>30.535331905781582</v>
      </c>
      <c r="N25" s="35">
        <v>30.24215246636771</v>
      </c>
    </row>
    <row r="26" spans="2:14" ht="15.5" x14ac:dyDescent="0.35">
      <c r="B26" s="21">
        <f t="shared" si="6"/>
        <v>20</v>
      </c>
      <c r="C26" s="76" t="s">
        <v>72</v>
      </c>
      <c r="D26" s="74">
        <f>'[1]Appendix 3'!D67</f>
        <v>297353</v>
      </c>
      <c r="E26" s="26">
        <f>'[1]Appendix 3'!F67+'[2]Appendix 3'!F67+'[3]Appendix 3'!F67</f>
        <v>1251365</v>
      </c>
      <c r="F26" s="26">
        <f>'[1]Appendix 3'!H67+'[2]Appendix 3'!H67+'[3]Appendix 3'!H67</f>
        <v>0</v>
      </c>
      <c r="G26" s="26">
        <f>'[1]Appendix 3'!J67+'[2]Appendix 3'!J67+'[3]Appendix 3'!J67</f>
        <v>1129557</v>
      </c>
      <c r="H26" s="26">
        <f>'[1]Appendix 3'!L67+'[2]Appendix 3'!L67+'[3]Appendix 3'!L67</f>
        <v>0</v>
      </c>
      <c r="I26" s="26">
        <f>'[1]Appendix 3'!N67+'[2]Appendix 3'!N67+'[3]Appendix 3'!N67</f>
        <v>0</v>
      </c>
      <c r="J26" s="26">
        <f>'[3]Appendix 3'!P67</f>
        <v>419161</v>
      </c>
      <c r="K26" s="22">
        <f t="shared" si="3"/>
        <v>0</v>
      </c>
      <c r="L26" s="22">
        <f t="shared" si="4"/>
        <v>0</v>
      </c>
      <c r="M26" s="22">
        <f t="shared" si="5"/>
        <v>72.934969439239424</v>
      </c>
      <c r="N26" s="35">
        <v>81.31735360643377</v>
      </c>
    </row>
    <row r="27" spans="2:14" ht="15.5" x14ac:dyDescent="0.35">
      <c r="B27" s="21">
        <f t="shared" si="6"/>
        <v>21</v>
      </c>
      <c r="C27" s="77" t="s">
        <v>14</v>
      </c>
      <c r="D27" s="74">
        <f>'[1]Appendix 3'!D68</f>
        <v>4974</v>
      </c>
      <c r="E27" s="26">
        <f>'[1]Appendix 3'!F68+'[2]Appendix 3'!F68+'[3]Appendix 3'!F68</f>
        <v>2741</v>
      </c>
      <c r="F27" s="26">
        <f>'[1]Appendix 3'!H68+'[2]Appendix 3'!H68+'[3]Appendix 3'!H68</f>
        <v>175</v>
      </c>
      <c r="G27" s="26">
        <f>'[1]Appendix 3'!J68+'[2]Appendix 3'!J68+'[3]Appendix 3'!J68</f>
        <v>2417</v>
      </c>
      <c r="H27" s="26">
        <f>'[1]Appendix 3'!L68+'[2]Appendix 3'!L68+'[3]Appendix 3'!L68</f>
        <v>0</v>
      </c>
      <c r="I27" s="26">
        <f>'[1]Appendix 3'!N68+'[2]Appendix 3'!N68+'[3]Appendix 3'!N68</f>
        <v>169</v>
      </c>
      <c r="J27" s="26">
        <f>'[3]Appendix 3'!P68</f>
        <v>5129</v>
      </c>
      <c r="K27" s="22">
        <f t="shared" si="3"/>
        <v>0</v>
      </c>
      <c r="L27" s="22">
        <f t="shared" si="4"/>
        <v>2.1905379131561893</v>
      </c>
      <c r="M27" s="22">
        <f t="shared" si="5"/>
        <v>31.328580686973428</v>
      </c>
      <c r="N27" s="35">
        <v>28.20669311362018</v>
      </c>
    </row>
    <row r="28" spans="2:14" ht="15.5" x14ac:dyDescent="0.35">
      <c r="B28" s="21">
        <f t="shared" si="6"/>
        <v>22</v>
      </c>
      <c r="C28" s="76" t="s">
        <v>59</v>
      </c>
      <c r="D28" s="74">
        <f>'[1]Appendix 3'!D69</f>
        <v>10905</v>
      </c>
      <c r="E28" s="26">
        <f>'[1]Appendix 3'!F69+'[2]Appendix 3'!F69+'[3]Appendix 3'!F69</f>
        <v>1508</v>
      </c>
      <c r="F28" s="26">
        <f>'[1]Appendix 3'!H69+'[2]Appendix 3'!H69+'[3]Appendix 3'!H69</f>
        <v>413</v>
      </c>
      <c r="G28" s="26">
        <f>'[1]Appendix 3'!J69+'[2]Appendix 3'!J69+'[3]Appendix 3'!J69</f>
        <v>1375</v>
      </c>
      <c r="H28" s="26">
        <f>'[1]Appendix 3'!L69+'[2]Appendix 3'!L69+'[3]Appendix 3'!L69</f>
        <v>26</v>
      </c>
      <c r="I28" s="26">
        <f>'[1]Appendix 3'!N69+'[2]Appendix 3'!N69+'[3]Appendix 3'!N69</f>
        <v>11</v>
      </c>
      <c r="J28" s="26">
        <f>'[3]Appendix 3'!P69</f>
        <v>11001</v>
      </c>
      <c r="K28" s="22">
        <f t="shared" si="3"/>
        <v>0.20945782647224684</v>
      </c>
      <c r="L28" s="22">
        <f t="shared" si="4"/>
        <v>8.861677273825827E-2</v>
      </c>
      <c r="M28" s="22">
        <f t="shared" si="5"/>
        <v>11.077096592282285</v>
      </c>
      <c r="N28" s="35">
        <v>11.643669813604454</v>
      </c>
    </row>
    <row r="29" spans="2:14" ht="15.5" x14ac:dyDescent="0.35">
      <c r="B29" s="21">
        <f t="shared" si="6"/>
        <v>23</v>
      </c>
      <c r="C29" s="76" t="s">
        <v>38</v>
      </c>
      <c r="D29" s="74">
        <f>'[1]Appendix 3'!D70</f>
        <v>27445</v>
      </c>
      <c r="E29" s="26">
        <f>'[1]Appendix 3'!F70+'[2]Appendix 3'!F70+'[3]Appendix 3'!F70</f>
        <v>86571</v>
      </c>
      <c r="F29" s="26">
        <f>'[1]Appendix 3'!H70+'[2]Appendix 3'!H70+'[3]Appendix 3'!H70</f>
        <v>3768</v>
      </c>
      <c r="G29" s="26">
        <f>'[1]Appendix 3'!J70+'[2]Appendix 3'!J70+'[3]Appendix 3'!J70</f>
        <v>110260</v>
      </c>
      <c r="H29" s="26">
        <f>'[1]Appendix 3'!L70+'[2]Appendix 3'!L70+'[3]Appendix 3'!L70</f>
        <v>0</v>
      </c>
      <c r="I29" s="26">
        <f>'[1]Appendix 3'!N70+'[2]Appendix 3'!N70+'[3]Appendix 3'!N70</f>
        <v>0</v>
      </c>
      <c r="J29" s="26">
        <f>'[3]Appendix 3'!P70</f>
        <v>3756</v>
      </c>
      <c r="K29" s="22">
        <f t="shared" si="3"/>
        <v>0</v>
      </c>
      <c r="L29" s="22">
        <f t="shared" si="4"/>
        <v>0</v>
      </c>
      <c r="M29" s="22">
        <f t="shared" si="5"/>
        <v>96.705725512208815</v>
      </c>
      <c r="N29" s="35">
        <v>73.955417216280594</v>
      </c>
    </row>
    <row r="30" spans="2:14" ht="15.5" x14ac:dyDescent="0.35">
      <c r="B30" s="21">
        <f t="shared" si="6"/>
        <v>24</v>
      </c>
      <c r="C30" s="76" t="s">
        <v>42</v>
      </c>
      <c r="D30" s="74">
        <f>'[1]Appendix 3'!D71</f>
        <v>1003</v>
      </c>
      <c r="E30" s="26">
        <f>'[1]Appendix 3'!F71+'[2]Appendix 3'!F71+'[3]Appendix 3'!F71</f>
        <v>434</v>
      </c>
      <c r="F30" s="26">
        <f>'[1]Appendix 3'!H71+'[2]Appendix 3'!H71+'[3]Appendix 3'!H71</f>
        <v>2</v>
      </c>
      <c r="G30" s="26">
        <f>'[1]Appendix 3'!J71+'[2]Appendix 3'!J71+'[3]Appendix 3'!J71</f>
        <v>507</v>
      </c>
      <c r="H30" s="26">
        <f>'[1]Appendix 3'!L71+'[2]Appendix 3'!L71+'[3]Appendix 3'!L71</f>
        <v>6</v>
      </c>
      <c r="I30" s="26">
        <f>'[1]Appendix 3'!N71+'[2]Appendix 3'!N71+'[3]Appendix 3'!N71</f>
        <v>0</v>
      </c>
      <c r="J30" s="26">
        <f>'[3]Appendix 3'!P71</f>
        <v>924</v>
      </c>
      <c r="K30" s="22">
        <f t="shared" si="3"/>
        <v>0.41753653444676403</v>
      </c>
      <c r="L30" s="22">
        <f t="shared" si="4"/>
        <v>0</v>
      </c>
      <c r="M30" s="22">
        <f t="shared" si="5"/>
        <v>35.281837160751564</v>
      </c>
      <c r="N30" s="35">
        <v>24.328593996840443</v>
      </c>
    </row>
    <row r="31" spans="2:14" ht="15.5" x14ac:dyDescent="0.35">
      <c r="B31" s="21">
        <f t="shared" si="6"/>
        <v>25</v>
      </c>
      <c r="C31" s="76" t="s">
        <v>68</v>
      </c>
      <c r="D31" s="74">
        <f>'[1]Appendix 3'!D72</f>
        <v>10264</v>
      </c>
      <c r="E31" s="26">
        <f>'[1]Appendix 3'!F72+'[2]Appendix 3'!F72+'[3]Appendix 3'!F72</f>
        <v>15045</v>
      </c>
      <c r="F31" s="26">
        <f>'[1]Appendix 3'!H72+'[2]Appendix 3'!H72+'[3]Appendix 3'!H72</f>
        <v>861</v>
      </c>
      <c r="G31" s="26">
        <f>'[1]Appendix 3'!J72+'[2]Appendix 3'!J72+'[3]Appendix 3'!J72</f>
        <v>12931</v>
      </c>
      <c r="H31" s="26">
        <f>'[1]Appendix 3'!L72+'[2]Appendix 3'!L72+'[3]Appendix 3'!L72</f>
        <v>1563</v>
      </c>
      <c r="I31" s="26">
        <f>'[1]Appendix 3'!N72+'[2]Appendix 3'!N72+'[3]Appendix 3'!N72</f>
        <v>33</v>
      </c>
      <c r="J31" s="26">
        <f>'[3]Appendix 3'!P72</f>
        <v>10782</v>
      </c>
      <c r="K31" s="22">
        <f t="shared" si="3"/>
        <v>6.1756687344422936</v>
      </c>
      <c r="L31" s="22">
        <f t="shared" si="4"/>
        <v>0.13038839938361849</v>
      </c>
      <c r="M31" s="22">
        <f t="shared" si="5"/>
        <v>51.092496740290017</v>
      </c>
      <c r="N31" s="35">
        <v>62.353904563388674</v>
      </c>
    </row>
    <row r="32" spans="2:14" ht="15.5" x14ac:dyDescent="0.35">
      <c r="B32" s="21">
        <f t="shared" si="6"/>
        <v>26</v>
      </c>
      <c r="C32" s="76" t="s">
        <v>51</v>
      </c>
      <c r="D32" s="74">
        <f>'[1]Appendix 3'!D73</f>
        <v>3230</v>
      </c>
      <c r="E32" s="26">
        <f>'[1]Appendix 3'!F73+'[2]Appendix 3'!F73+'[3]Appendix 3'!F73</f>
        <v>2108</v>
      </c>
      <c r="F32" s="26">
        <f>'[1]Appendix 3'!H73+'[2]Appendix 3'!H73+'[3]Appendix 3'!H73</f>
        <v>3</v>
      </c>
      <c r="G32" s="26">
        <f>'[1]Appendix 3'!J73+'[2]Appendix 3'!J73+'[3]Appendix 3'!J73</f>
        <v>1605</v>
      </c>
      <c r="H32" s="26">
        <f>'[1]Appendix 3'!L73+'[2]Appendix 3'!L73+'[3]Appendix 3'!L73</f>
        <v>0</v>
      </c>
      <c r="I32" s="26">
        <f>'[1]Appendix 3'!N73+'[2]Appendix 3'!N73+'[3]Appendix 3'!N73</f>
        <v>4</v>
      </c>
      <c r="J32" s="26">
        <f>'[3]Appendix 3'!P73</f>
        <v>3729</v>
      </c>
      <c r="K32" s="22">
        <f t="shared" si="3"/>
        <v>0</v>
      </c>
      <c r="L32" s="22">
        <f t="shared" si="4"/>
        <v>7.4934432371674783E-2</v>
      </c>
      <c r="M32" s="22">
        <f t="shared" si="5"/>
        <v>30.067440989134507</v>
      </c>
      <c r="N32" s="35">
        <v>35.287105106298434</v>
      </c>
    </row>
    <row r="33" spans="2:15" ht="15.5" x14ac:dyDescent="0.35">
      <c r="B33" s="21">
        <f t="shared" si="6"/>
        <v>27</v>
      </c>
      <c r="C33" s="76" t="s">
        <v>108</v>
      </c>
      <c r="D33" s="74">
        <f>'[1]Appendix 3'!D74</f>
        <v>1491</v>
      </c>
      <c r="E33" s="26">
        <f>'[1]Appendix 3'!F74+'[2]Appendix 3'!F74+'[3]Appendix 3'!F74</f>
        <v>1187</v>
      </c>
      <c r="F33" s="26">
        <f>'[1]Appendix 3'!H74+'[2]Appendix 3'!H74+'[3]Appendix 3'!H74</f>
        <v>1047</v>
      </c>
      <c r="G33" s="26">
        <f>'[1]Appendix 3'!J74+'[2]Appendix 3'!J74+'[3]Appendix 3'!J74</f>
        <v>368</v>
      </c>
      <c r="H33" s="26">
        <f>'[1]Appendix 3'!L74+'[2]Appendix 3'!L74+'[3]Appendix 3'!L74</f>
        <v>33</v>
      </c>
      <c r="I33" s="26">
        <f>'[1]Appendix 3'!N74+'[2]Appendix 3'!N74+'[3]Appendix 3'!N74</f>
        <v>966</v>
      </c>
      <c r="J33" s="26">
        <f>'[3]Appendix 3'!P74</f>
        <v>1311</v>
      </c>
      <c r="K33" s="22">
        <f t="shared" si="3"/>
        <v>1.2322628827483197</v>
      </c>
      <c r="L33" s="22">
        <f t="shared" si="4"/>
        <v>36.071695294996267</v>
      </c>
      <c r="M33" s="22">
        <f t="shared" si="5"/>
        <v>13.741598207617626</v>
      </c>
      <c r="N33" s="35">
        <v>14.788273615635179</v>
      </c>
    </row>
    <row r="34" spans="2:15" ht="15.5" x14ac:dyDescent="0.35">
      <c r="B34" s="21">
        <f t="shared" si="6"/>
        <v>28</v>
      </c>
      <c r="C34" s="76" t="s">
        <v>56</v>
      </c>
      <c r="D34" s="74">
        <f>'[1]Appendix 3'!D75</f>
        <v>2464</v>
      </c>
      <c r="E34" s="26">
        <f>'[1]Appendix 3'!F75+'[2]Appendix 3'!F75+'[3]Appendix 3'!F75</f>
        <v>1332</v>
      </c>
      <c r="F34" s="26">
        <f>'[1]Appendix 3'!H75+'[2]Appendix 3'!H75+'[3]Appendix 3'!H75</f>
        <v>716</v>
      </c>
      <c r="G34" s="26">
        <f>'[1]Appendix 3'!J75+'[2]Appendix 3'!J75+'[3]Appendix 3'!J75</f>
        <v>1350</v>
      </c>
      <c r="H34" s="26">
        <f>'[1]Appendix 3'!L75+'[2]Appendix 3'!L75+'[3]Appendix 3'!L75</f>
        <v>2</v>
      </c>
      <c r="I34" s="26">
        <f>'[1]Appendix 3'!N75+'[2]Appendix 3'!N75+'[3]Appendix 3'!N75</f>
        <v>8</v>
      </c>
      <c r="J34" s="26">
        <f>'[3]Appendix 3'!P75</f>
        <v>2436</v>
      </c>
      <c r="K34" s="22">
        <f t="shared" si="3"/>
        <v>5.2687038988408846E-2</v>
      </c>
      <c r="L34" s="22">
        <f t="shared" si="4"/>
        <v>0.21074815595363539</v>
      </c>
      <c r="M34" s="22">
        <f t="shared" si="5"/>
        <v>35.563751317175971</v>
      </c>
      <c r="N34" s="35">
        <v>34.34318952981095</v>
      </c>
    </row>
    <row r="35" spans="2:15" ht="15.5" x14ac:dyDescent="0.35">
      <c r="B35" s="21">
        <f t="shared" si="6"/>
        <v>29</v>
      </c>
      <c r="C35" s="76" t="s">
        <v>64</v>
      </c>
      <c r="D35" s="74">
        <f>'[1]Appendix 3'!D76</f>
        <v>574</v>
      </c>
      <c r="E35" s="26">
        <f>'[1]Appendix 3'!F76+'[2]Appendix 3'!F76+'[3]Appendix 3'!F76</f>
        <v>987</v>
      </c>
      <c r="F35" s="26">
        <f>'[1]Appendix 3'!H76+'[2]Appendix 3'!H76+'[3]Appendix 3'!H76</f>
        <v>1916</v>
      </c>
      <c r="G35" s="26">
        <f>'[1]Appendix 3'!J76+'[2]Appendix 3'!J76+'[3]Appendix 3'!J76</f>
        <v>1011</v>
      </c>
      <c r="H35" s="26">
        <f>'[1]Appendix 3'!L76+'[2]Appendix 3'!L76+'[3]Appendix 3'!L76</f>
        <v>32</v>
      </c>
      <c r="I35" s="26">
        <f>'[1]Appendix 3'!N76+'[2]Appendix 3'!N76+'[3]Appendix 3'!N76</f>
        <v>0</v>
      </c>
      <c r="J35" s="26">
        <f>'[3]Appendix 3'!P76</f>
        <v>519</v>
      </c>
      <c r="K35" s="22">
        <f t="shared" si="3"/>
        <v>2.0486555697823303</v>
      </c>
      <c r="L35" s="22">
        <f t="shared" si="4"/>
        <v>0</v>
      </c>
      <c r="M35" s="22">
        <f t="shared" si="5"/>
        <v>64.724711907810502</v>
      </c>
      <c r="N35" s="35">
        <v>60.555923229649245</v>
      </c>
    </row>
    <row r="36" spans="2:15" ht="15.5" x14ac:dyDescent="0.35">
      <c r="B36" s="21">
        <f t="shared" si="6"/>
        <v>30</v>
      </c>
      <c r="C36" s="76" t="s">
        <v>55</v>
      </c>
      <c r="D36" s="74">
        <f>'[1]Appendix 3'!D77</f>
        <v>9833</v>
      </c>
      <c r="E36" s="26">
        <f>'[1]Appendix 3'!F77+'[2]Appendix 3'!F77+'[3]Appendix 3'!F77</f>
        <v>2349</v>
      </c>
      <c r="F36" s="26">
        <f>'[1]Appendix 3'!H77+'[2]Appendix 3'!H77+'[3]Appendix 3'!H77</f>
        <v>861</v>
      </c>
      <c r="G36" s="26">
        <f>'[1]Appendix 3'!J77+'[2]Appendix 3'!J77+'[3]Appendix 3'!J77</f>
        <v>6595</v>
      </c>
      <c r="H36" s="26">
        <f>'[1]Appendix 3'!L77+'[2]Appendix 3'!L77+'[3]Appendix 3'!L77</f>
        <v>5</v>
      </c>
      <c r="I36" s="26">
        <f>'[1]Appendix 3'!N77+'[2]Appendix 3'!N77+'[3]Appendix 3'!N77</f>
        <v>575</v>
      </c>
      <c r="J36" s="26">
        <f>'[3]Appendix 3'!P77</f>
        <v>5007</v>
      </c>
      <c r="K36" s="22">
        <f t="shared" si="3"/>
        <v>4.1044163519947462E-2</v>
      </c>
      <c r="L36" s="22">
        <f t="shared" si="4"/>
        <v>4.7200788047939586</v>
      </c>
      <c r="M36" s="22">
        <f t="shared" si="5"/>
        <v>54.137251682810707</v>
      </c>
      <c r="N36" s="35">
        <v>22.651769087523277</v>
      </c>
    </row>
    <row r="37" spans="2:15" ht="15.5" x14ac:dyDescent="0.35">
      <c r="B37" s="21">
        <f t="shared" si="6"/>
        <v>31</v>
      </c>
      <c r="C37" s="76" t="s">
        <v>111</v>
      </c>
      <c r="D37" s="74">
        <f>'[1]Appendix 3'!D78</f>
        <v>0</v>
      </c>
      <c r="E37" s="26">
        <f>'[1]Appendix 3'!F78+'[2]Appendix 3'!F78+'[3]Appendix 3'!F78</f>
        <v>0</v>
      </c>
      <c r="F37" s="26">
        <f>'[1]Appendix 3'!H78+'[2]Appendix 3'!H78+'[3]Appendix 3'!H78</f>
        <v>0</v>
      </c>
      <c r="G37" s="26">
        <f>'[1]Appendix 3'!J78+'[2]Appendix 3'!J78+'[3]Appendix 3'!J78</f>
        <v>0</v>
      </c>
      <c r="H37" s="26">
        <f>'[1]Appendix 3'!L78+'[2]Appendix 3'!L78+'[3]Appendix 3'!L78</f>
        <v>0</v>
      </c>
      <c r="I37" s="26">
        <f>'[1]Appendix 3'!N78+'[2]Appendix 3'!N78+'[3]Appendix 3'!N78</f>
        <v>0</v>
      </c>
      <c r="J37" s="26">
        <f>'[3]Appendix 3'!P78</f>
        <v>0</v>
      </c>
      <c r="K37" s="22">
        <f t="shared" si="3"/>
        <v>0</v>
      </c>
      <c r="L37" s="22">
        <f t="shared" si="4"/>
        <v>0</v>
      </c>
      <c r="M37" s="22">
        <f t="shared" si="5"/>
        <v>0</v>
      </c>
      <c r="N37" s="35">
        <v>0</v>
      </c>
    </row>
    <row r="38" spans="2:15" ht="15.5" x14ac:dyDescent="0.35">
      <c r="B38" s="21">
        <f t="shared" si="6"/>
        <v>32</v>
      </c>
      <c r="C38" s="76" t="s">
        <v>15</v>
      </c>
      <c r="D38" s="74">
        <f>'[1]Appendix 3'!D79</f>
        <v>731</v>
      </c>
      <c r="E38" s="26">
        <f>'[1]Appendix 3'!F79+'[2]Appendix 3'!F79+'[3]Appendix 3'!F79</f>
        <v>302</v>
      </c>
      <c r="F38" s="26">
        <f>'[1]Appendix 3'!H79+'[2]Appendix 3'!H79+'[3]Appendix 3'!H79</f>
        <v>0</v>
      </c>
      <c r="G38" s="26">
        <f>'[1]Appendix 3'!J79+'[2]Appendix 3'!J79+'[3]Appendix 3'!J79</f>
        <v>561</v>
      </c>
      <c r="H38" s="26">
        <f>'[1]Appendix 3'!L79+'[2]Appendix 3'!L79+'[3]Appendix 3'!L79</f>
        <v>8</v>
      </c>
      <c r="I38" s="26">
        <f>'[1]Appendix 3'!N79+'[2]Appendix 3'!N79+'[3]Appendix 3'!N79</f>
        <v>0</v>
      </c>
      <c r="J38" s="26">
        <f>'[3]Appendix 3'!P79</f>
        <v>464</v>
      </c>
      <c r="K38" s="22">
        <f t="shared" si="3"/>
        <v>0.77444336882865439</v>
      </c>
      <c r="L38" s="22">
        <f t="shared" si="4"/>
        <v>0</v>
      </c>
      <c r="M38" s="22">
        <f t="shared" si="5"/>
        <v>54.307841239109386</v>
      </c>
      <c r="N38" s="35">
        <v>61.343204653622422</v>
      </c>
    </row>
    <row r="39" spans="2:15" ht="15.5" x14ac:dyDescent="0.35">
      <c r="B39" s="21">
        <f t="shared" si="6"/>
        <v>33</v>
      </c>
      <c r="C39" s="76" t="s">
        <v>62</v>
      </c>
      <c r="D39" s="74">
        <f>'[1]Appendix 3'!D80</f>
        <v>1027</v>
      </c>
      <c r="E39" s="26">
        <f>'[1]Appendix 3'!F80+'[2]Appendix 3'!F80+'[3]Appendix 3'!F80</f>
        <v>708</v>
      </c>
      <c r="F39" s="26">
        <f>'[1]Appendix 3'!H80+'[2]Appendix 3'!H80+'[3]Appendix 3'!H80</f>
        <v>156</v>
      </c>
      <c r="G39" s="26">
        <f>'[1]Appendix 3'!J80+'[2]Appendix 3'!J80+'[3]Appendix 3'!J80</f>
        <v>634</v>
      </c>
      <c r="H39" s="26">
        <f>'[1]Appendix 3'!L80+'[2]Appendix 3'!L80+'[3]Appendix 3'!L80</f>
        <v>0</v>
      </c>
      <c r="I39" s="26">
        <f>'[1]Appendix 3'!N80+'[2]Appendix 3'!N80+'[3]Appendix 3'!N80</f>
        <v>63</v>
      </c>
      <c r="J39" s="26">
        <f>'[3]Appendix 3'!P80</f>
        <v>1038</v>
      </c>
      <c r="K39" s="22">
        <f t="shared" si="3"/>
        <v>0</v>
      </c>
      <c r="L39" s="22">
        <f t="shared" si="4"/>
        <v>3.6311239193083571</v>
      </c>
      <c r="M39" s="22">
        <f t="shared" si="5"/>
        <v>36.54178674351585</v>
      </c>
      <c r="N39" s="35">
        <v>25.444596443228455</v>
      </c>
    </row>
    <row r="40" spans="2:15" ht="15.5" x14ac:dyDescent="0.35">
      <c r="B40" s="21">
        <f t="shared" si="6"/>
        <v>34</v>
      </c>
      <c r="C40" s="76" t="s">
        <v>44</v>
      </c>
      <c r="D40" s="74">
        <f>'[1]Appendix 3'!D81</f>
        <v>60715</v>
      </c>
      <c r="E40" s="26">
        <f>'[1]Appendix 3'!F81+'[2]Appendix 3'!F81+'[3]Appendix 3'!F81</f>
        <v>20805</v>
      </c>
      <c r="F40" s="26">
        <f>'[1]Appendix 3'!H81+'[2]Appendix 3'!H81+'[3]Appendix 3'!H81</f>
        <v>0</v>
      </c>
      <c r="G40" s="26">
        <f>'[1]Appendix 3'!J81+'[2]Appendix 3'!J81+'[3]Appendix 3'!J81</f>
        <v>19592</v>
      </c>
      <c r="H40" s="26">
        <f>'[1]Appendix 3'!L81+'[2]Appendix 3'!L81+'[3]Appendix 3'!L81</f>
        <v>664</v>
      </c>
      <c r="I40" s="26">
        <f>'[1]Appendix 3'!N81+'[2]Appendix 3'!N81+'[3]Appendix 3'!N81</f>
        <v>0</v>
      </c>
      <c r="J40" s="26">
        <f>'[3]Appendix 3'!P81</f>
        <v>61264</v>
      </c>
      <c r="K40" s="22">
        <f t="shared" si="3"/>
        <v>0.81452404317958782</v>
      </c>
      <c r="L40" s="22">
        <f t="shared" si="4"/>
        <v>0</v>
      </c>
      <c r="M40" s="22">
        <f t="shared" si="5"/>
        <v>24.033366045142294</v>
      </c>
      <c r="N40" s="35">
        <v>31.581634280973802</v>
      </c>
    </row>
    <row r="41" spans="2:15" ht="15.5" x14ac:dyDescent="0.35">
      <c r="B41" s="21">
        <f t="shared" si="6"/>
        <v>35</v>
      </c>
      <c r="C41" s="77" t="s">
        <v>16</v>
      </c>
      <c r="D41" s="74">
        <f>'[1]Appendix 3'!D82</f>
        <v>568</v>
      </c>
      <c r="E41" s="26">
        <f>'[1]Appendix 3'!F82+'[2]Appendix 3'!F82+'[3]Appendix 3'!F82</f>
        <v>709</v>
      </c>
      <c r="F41" s="26">
        <f>'[1]Appendix 3'!H82+'[2]Appendix 3'!H82+'[3]Appendix 3'!H82</f>
        <v>631</v>
      </c>
      <c r="G41" s="26">
        <f>'[1]Appendix 3'!J82+'[2]Appendix 3'!J82+'[3]Appendix 3'!J82</f>
        <v>623</v>
      </c>
      <c r="H41" s="26">
        <f>'[1]Appendix 3'!L82+'[2]Appendix 3'!L82+'[3]Appendix 3'!L82</f>
        <v>26</v>
      </c>
      <c r="I41" s="26">
        <f>'[1]Appendix 3'!N82+'[2]Appendix 3'!N82+'[3]Appendix 3'!N82</f>
        <v>21</v>
      </c>
      <c r="J41" s="26">
        <f>'[3]Appendix 3'!P82</f>
        <v>607</v>
      </c>
      <c r="K41" s="22">
        <f t="shared" si="3"/>
        <v>2.0360219263899766</v>
      </c>
      <c r="L41" s="22">
        <f t="shared" si="4"/>
        <v>1.6444792482380579</v>
      </c>
      <c r="M41" s="22">
        <f t="shared" si="5"/>
        <v>48.78621769772905</v>
      </c>
      <c r="N41" s="35">
        <v>42.909760589318601</v>
      </c>
    </row>
    <row r="42" spans="2:15" ht="15.5" x14ac:dyDescent="0.35">
      <c r="B42" s="21">
        <f t="shared" si="6"/>
        <v>36</v>
      </c>
      <c r="C42" s="77" t="s">
        <v>63</v>
      </c>
      <c r="D42" s="74">
        <f>'[1]Appendix 3'!D83</f>
        <v>43154</v>
      </c>
      <c r="E42" s="26">
        <f>'[1]Appendix 3'!F83+'[2]Appendix 3'!F83+'[3]Appendix 3'!F83</f>
        <v>7548</v>
      </c>
      <c r="F42" s="26">
        <f>'[1]Appendix 3'!H83+'[2]Appendix 3'!H83+'[3]Appendix 3'!H83</f>
        <v>392</v>
      </c>
      <c r="G42" s="26">
        <f>'[1]Appendix 3'!J83+'[2]Appendix 3'!J83+'[3]Appendix 3'!J83</f>
        <v>8813</v>
      </c>
      <c r="H42" s="26">
        <f>'[1]Appendix 3'!L83+'[2]Appendix 3'!L83+'[3]Appendix 3'!L83</f>
        <v>0</v>
      </c>
      <c r="I42" s="26">
        <f>'[1]Appendix 3'!N83+'[2]Appendix 3'!N83+'[3]Appendix 3'!N83</f>
        <v>1251</v>
      </c>
      <c r="J42" s="26">
        <f>'[3]Appendix 3'!P83</f>
        <v>40650</v>
      </c>
      <c r="K42" s="22">
        <f t="shared" si="3"/>
        <v>0</v>
      </c>
      <c r="L42" s="22">
        <f t="shared" si="4"/>
        <v>2.466774460701187</v>
      </c>
      <c r="M42" s="22">
        <f t="shared" si="5"/>
        <v>17.37784438222187</v>
      </c>
      <c r="N42" s="35">
        <v>11.016744970485485</v>
      </c>
    </row>
    <row r="43" spans="2:15" ht="15.5" x14ac:dyDescent="0.35">
      <c r="B43" s="21">
        <f t="shared" si="6"/>
        <v>37</v>
      </c>
      <c r="C43" s="77" t="s">
        <v>114</v>
      </c>
      <c r="D43" s="74">
        <v>0</v>
      </c>
      <c r="E43" s="26">
        <v>0</v>
      </c>
      <c r="F43" s="26">
        <v>0</v>
      </c>
      <c r="G43" s="26">
        <v>0</v>
      </c>
      <c r="H43" s="26">
        <v>0</v>
      </c>
      <c r="I43" s="26">
        <v>0</v>
      </c>
      <c r="J43" s="26">
        <v>0</v>
      </c>
      <c r="K43" s="22">
        <f t="shared" si="3"/>
        <v>0</v>
      </c>
      <c r="L43" s="22">
        <f t="shared" si="4"/>
        <v>0</v>
      </c>
      <c r="M43" s="22">
        <f t="shared" si="5"/>
        <v>0</v>
      </c>
      <c r="N43" s="35">
        <v>0</v>
      </c>
    </row>
    <row r="44" spans="2:15" ht="16" thickBot="1" x14ac:dyDescent="0.4">
      <c r="B44" s="23"/>
      <c r="C44" s="129" t="s">
        <v>12</v>
      </c>
      <c r="D44" s="123">
        <f t="shared" ref="D44:J44" si="12">SUM(D7:D43)</f>
        <v>794754</v>
      </c>
      <c r="E44" s="124">
        <f t="shared" si="12"/>
        <v>1753561</v>
      </c>
      <c r="F44" s="124">
        <f t="shared" si="12"/>
        <v>31112</v>
      </c>
      <c r="G44" s="124">
        <f t="shared" si="12"/>
        <v>1600327</v>
      </c>
      <c r="H44" s="124">
        <f t="shared" si="12"/>
        <v>2556</v>
      </c>
      <c r="I44" s="124">
        <f t="shared" si="12"/>
        <v>16022</v>
      </c>
      <c r="J44" s="124">
        <f t="shared" si="12"/>
        <v>929251</v>
      </c>
      <c r="K44" s="125">
        <f>IFERROR((H44/SUM($G44:$J44))*100,0)</f>
        <v>0.10030783044680154</v>
      </c>
      <c r="L44" s="126">
        <f>IFERROR((I44/SUM($G44:$J44))*100,0)</f>
        <v>0.62876841135315109</v>
      </c>
      <c r="M44" s="126">
        <f>IFERROR((G44/SUM($G44:$J44))*100,0)</f>
        <v>62.803337001345284</v>
      </c>
      <c r="N44" s="127">
        <v>67.525740717550306</v>
      </c>
      <c r="O44" s="33"/>
    </row>
    <row r="45" spans="2:15" x14ac:dyDescent="0.35">
      <c r="B45" s="163" t="s">
        <v>110</v>
      </c>
      <c r="C45" s="163"/>
      <c r="D45" s="163"/>
      <c r="E45" s="163"/>
      <c r="F45" s="163"/>
      <c r="G45" s="163"/>
      <c r="H45" s="163"/>
      <c r="I45" s="163"/>
      <c r="J45" s="163"/>
      <c r="K45" s="163"/>
      <c r="L45" s="163"/>
      <c r="M45" s="163"/>
      <c r="N45" s="163"/>
    </row>
    <row r="46" spans="2:15" x14ac:dyDescent="0.35">
      <c r="D46" s="20"/>
      <c r="E46" s="20"/>
      <c r="F46" s="20"/>
      <c r="G46" s="20"/>
      <c r="H46" s="20"/>
      <c r="I46" s="20"/>
      <c r="J46" s="20"/>
    </row>
    <row r="48" spans="2:15" x14ac:dyDescent="0.35">
      <c r="D48" s="20"/>
    </row>
    <row r="49" spans="3:14" hidden="1" x14ac:dyDescent="0.35">
      <c r="D49" s="20"/>
      <c r="E49" s="20"/>
      <c r="F49" s="20"/>
      <c r="G49" s="20"/>
      <c r="H49" s="20"/>
      <c r="I49" s="20"/>
      <c r="J49" s="20"/>
    </row>
    <row r="50" spans="3:14" hidden="1" x14ac:dyDescent="0.35">
      <c r="I50" s="102">
        <f>G44/J50</f>
        <v>0.62803337001345283</v>
      </c>
      <c r="J50" s="20">
        <f>G44+H44+I44+J44</f>
        <v>2548156</v>
      </c>
      <c r="N50" s="19"/>
    </row>
    <row r="51" spans="3:14" hidden="1" x14ac:dyDescent="0.35">
      <c r="C51" s="106" t="s">
        <v>119</v>
      </c>
      <c r="D51" s="107">
        <v>614887</v>
      </c>
      <c r="E51" s="107">
        <v>1924477</v>
      </c>
      <c r="F51" s="107">
        <v>36798</v>
      </c>
      <c r="G51" s="107">
        <v>1714723</v>
      </c>
      <c r="H51" s="107">
        <v>6365</v>
      </c>
      <c r="I51" s="107">
        <v>23573</v>
      </c>
      <c r="J51" s="107">
        <v>794701</v>
      </c>
      <c r="K51" s="108">
        <v>0.25065351060620739</v>
      </c>
      <c r="L51" s="110">
        <v>0.92830403857346844</v>
      </c>
      <c r="M51" s="110">
        <v>67.525740717550306</v>
      </c>
      <c r="N51" s="110">
        <v>75.270203108847426</v>
      </c>
    </row>
    <row r="52" spans="3:14" hidden="1" x14ac:dyDescent="0.35">
      <c r="D52" s="103"/>
      <c r="J52" s="20">
        <f>G51+H51+I51+J51</f>
        <v>2539362</v>
      </c>
    </row>
    <row r="53" spans="3:14" hidden="1" x14ac:dyDescent="0.35">
      <c r="D53" s="102">
        <f>D44/D51-1</f>
        <v>0.29252041432002951</v>
      </c>
      <c r="E53" s="102">
        <f t="shared" ref="E53:J53" si="13">E44/E51-1</f>
        <v>-8.8811661557919419E-2</v>
      </c>
      <c r="F53" s="102">
        <f t="shared" si="13"/>
        <v>-0.15451926735148647</v>
      </c>
      <c r="G53" s="102">
        <f t="shared" si="13"/>
        <v>-6.6713982374995817E-2</v>
      </c>
      <c r="H53" s="102">
        <f t="shared" si="13"/>
        <v>-0.59842890809112337</v>
      </c>
      <c r="I53" s="102">
        <f t="shared" si="13"/>
        <v>-0.32032409960548081</v>
      </c>
      <c r="J53" s="102">
        <f t="shared" si="13"/>
        <v>0.16930896022529218</v>
      </c>
    </row>
    <row r="54" spans="3:14" hidden="1" x14ac:dyDescent="0.35">
      <c r="J54" s="102">
        <f>G51/J52</f>
        <v>0.67525740717550309</v>
      </c>
    </row>
    <row r="55" spans="3:14" x14ac:dyDescent="0.35">
      <c r="J55" s="102"/>
    </row>
    <row r="56" spans="3:14" x14ac:dyDescent="0.35">
      <c r="J56" s="102"/>
    </row>
    <row r="58" spans="3:14" x14ac:dyDescent="0.35">
      <c r="L58" s="18" t="s">
        <v>84</v>
      </c>
    </row>
    <row r="59" spans="3:14" x14ac:dyDescent="0.35">
      <c r="C59" s="32" t="s">
        <v>84</v>
      </c>
    </row>
  </sheetData>
  <sheetProtection algorithmName="SHA-512" hashValue="6hTfKqj4n012Gnf4C/F1T8aapwaB8iDWd7fLhq3yKVGKsOWrQp8zG07JuSeROpyzkh25fDGATe+nrw7MeuBljg==" saltValue="PC6dt+s8GW/WsuBoAFeD6g==" spinCount="100000" sheet="1" objects="1" scenarios="1"/>
  <mergeCells count="14">
    <mergeCell ref="B45:N45"/>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ignoredErrors>
    <ignoredError sqref="K12 K20"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2:O59"/>
  <sheetViews>
    <sheetView showGridLines="0" topLeftCell="A39" zoomScale="59" zoomScaleNormal="59" workbookViewId="0">
      <selection activeCell="F72" sqref="F72"/>
    </sheetView>
  </sheetViews>
  <sheetFormatPr defaultColWidth="9.1796875" defaultRowHeight="14.5" x14ac:dyDescent="0.35"/>
  <cols>
    <col min="1" max="1" width="15.81640625" style="18" customWidth="1"/>
    <col min="2" max="2" width="7.54296875" style="18" customWidth="1"/>
    <col min="3" max="3" width="49.81640625" style="18" customWidth="1"/>
    <col min="4" max="4" width="21.81640625" style="18" bestFit="1" customWidth="1"/>
    <col min="5" max="5" width="22.81640625" style="18" bestFit="1" customWidth="1"/>
    <col min="6" max="6" width="19.54296875" style="18" bestFit="1" customWidth="1"/>
    <col min="7" max="7" width="15.81640625" style="18" customWidth="1"/>
    <col min="8" max="8" width="25.1796875" style="18" bestFit="1" customWidth="1"/>
    <col min="9" max="9" width="25.1796875" style="18" customWidth="1"/>
    <col min="10" max="10" width="20.1796875" style="18" customWidth="1"/>
    <col min="11" max="11" width="19.81640625" style="18" customWidth="1"/>
    <col min="12" max="12" width="17.453125" style="18" customWidth="1"/>
    <col min="13" max="13" width="28.453125" style="18" customWidth="1"/>
    <col min="14" max="14" width="16.81640625" style="18" customWidth="1"/>
    <col min="15" max="15" width="13.1796875" style="18" customWidth="1"/>
    <col min="16" max="16" width="12.81640625" style="18" bestFit="1" customWidth="1"/>
    <col min="17" max="17" width="12.453125" style="18" customWidth="1"/>
    <col min="18" max="18" width="15.1796875" style="18" customWidth="1"/>
    <col min="19" max="19" width="19.81640625" style="18" customWidth="1"/>
    <col min="20" max="20" width="20.81640625" style="18" customWidth="1"/>
    <col min="21" max="16384" width="9.1796875" style="18"/>
  </cols>
  <sheetData>
    <row r="2" spans="2:14" ht="15" thickBot="1" x14ac:dyDescent="0.4"/>
    <row r="3" spans="2:14" ht="25.5" customHeight="1" thickBot="1" x14ac:dyDescent="0.4">
      <c r="B3" s="151" t="s">
        <v>126</v>
      </c>
      <c r="C3" s="152"/>
      <c r="D3" s="152"/>
      <c r="E3" s="152"/>
      <c r="F3" s="152"/>
      <c r="G3" s="152"/>
      <c r="H3" s="152"/>
      <c r="I3" s="152"/>
      <c r="J3" s="152"/>
      <c r="K3" s="152"/>
      <c r="L3" s="152"/>
      <c r="M3" s="152"/>
      <c r="N3" s="153"/>
    </row>
    <row r="4" spans="2:14" ht="51.75" customHeight="1" x14ac:dyDescent="0.35">
      <c r="B4" s="154" t="s">
        <v>7</v>
      </c>
      <c r="C4" s="156" t="s">
        <v>8</v>
      </c>
      <c r="D4" s="159" t="s">
        <v>9</v>
      </c>
      <c r="E4" s="156" t="s">
        <v>83</v>
      </c>
      <c r="F4" s="161" t="s">
        <v>82</v>
      </c>
      <c r="G4" s="161" t="s">
        <v>10</v>
      </c>
      <c r="H4" s="161" t="s">
        <v>78</v>
      </c>
      <c r="I4" s="161" t="s">
        <v>34</v>
      </c>
      <c r="J4" s="161" t="s">
        <v>11</v>
      </c>
      <c r="K4" s="161" t="s">
        <v>80</v>
      </c>
      <c r="L4" s="156" t="s">
        <v>67</v>
      </c>
      <c r="M4" s="149" t="s">
        <v>71</v>
      </c>
      <c r="N4" s="150"/>
    </row>
    <row r="5" spans="2:14" ht="70.5" customHeight="1" x14ac:dyDescent="0.35">
      <c r="B5" s="154"/>
      <c r="C5" s="157"/>
      <c r="D5" s="160"/>
      <c r="E5" s="157"/>
      <c r="F5" s="162"/>
      <c r="G5" s="162"/>
      <c r="H5" s="162"/>
      <c r="I5" s="162"/>
      <c r="J5" s="162"/>
      <c r="K5" s="162"/>
      <c r="L5" s="162"/>
      <c r="M5" s="116" t="s">
        <v>132</v>
      </c>
      <c r="N5" s="117" t="s">
        <v>129</v>
      </c>
    </row>
    <row r="6" spans="2:14" ht="21" customHeight="1" thickBot="1" x14ac:dyDescent="0.4">
      <c r="B6" s="155"/>
      <c r="C6" s="158"/>
      <c r="D6" s="128">
        <v>-1</v>
      </c>
      <c r="E6" s="119">
        <v>-2</v>
      </c>
      <c r="F6" s="119">
        <v>-3</v>
      </c>
      <c r="G6" s="119">
        <v>-4</v>
      </c>
      <c r="H6" s="119">
        <v>-5</v>
      </c>
      <c r="I6" s="119">
        <v>-6</v>
      </c>
      <c r="J6" s="119">
        <v>-7</v>
      </c>
      <c r="K6" s="119">
        <v>-8</v>
      </c>
      <c r="L6" s="119">
        <v>-9</v>
      </c>
      <c r="M6" s="120">
        <v>-10</v>
      </c>
      <c r="N6" s="121">
        <v>-11</v>
      </c>
    </row>
    <row r="7" spans="2:14" ht="15.5" x14ac:dyDescent="0.35">
      <c r="B7" s="24">
        <v>1</v>
      </c>
      <c r="C7" s="75" t="s">
        <v>66</v>
      </c>
      <c r="D7" s="74">
        <f>'[1]Appendix 3'!E48</f>
        <v>413734.72399999999</v>
      </c>
      <c r="E7" s="26">
        <f>'[1]Appendix 3'!G48+'[2]Appendix 3'!G48+'[3]Appendix 3'!G48</f>
        <v>1331551.6629999999</v>
      </c>
      <c r="F7" s="26">
        <f>'[1]Appendix 3'!I48+'[2]Appendix 3'!I48+'[3]Appendix 3'!I48</f>
        <v>0</v>
      </c>
      <c r="G7" s="26">
        <f>'[1]Appendix 3'!K48+'[2]Appendix 3'!K48+'[3]Appendix 3'!K48</f>
        <v>1273312.9169999999</v>
      </c>
      <c r="H7" s="26">
        <f>'[1]Appendix 3'!M48+'[2]Appendix 3'!M48+'[3]Appendix 3'!M48</f>
        <v>6239.2510000000002</v>
      </c>
      <c r="I7" s="26">
        <f>'[1]Appendix 3'!O48+'[2]Appendix 3'!O48+'[3]Appendix 3'!O48</f>
        <v>10496.398000000001</v>
      </c>
      <c r="J7" s="26">
        <f>'[3]Appendix 3'!Q48</f>
        <v>455786.989</v>
      </c>
      <c r="K7" s="22">
        <f t="shared" ref="K7" si="0">IFERROR((H7/SUM($G7:$J7))*100,0)</f>
        <v>0.3573790774355034</v>
      </c>
      <c r="L7" s="22">
        <f t="shared" ref="L7:L43" si="1">IFERROR((I7/SUM($G7:$J7))*100,0)</f>
        <v>0.60122489600688656</v>
      </c>
      <c r="M7" s="22">
        <f t="shared" ref="M7:M43" si="2">IFERROR((G7/SUM($G7:$J7))*100,0)</f>
        <v>72.934298614396127</v>
      </c>
      <c r="N7" s="35">
        <v>72.751085862529919</v>
      </c>
    </row>
    <row r="8" spans="2:14" ht="15.5" x14ac:dyDescent="0.35">
      <c r="B8" s="21">
        <f>B7+1</f>
        <v>2</v>
      </c>
      <c r="C8" s="76" t="s">
        <v>115</v>
      </c>
      <c r="D8" s="74">
        <v>0</v>
      </c>
      <c r="E8" s="26">
        <v>0</v>
      </c>
      <c r="F8" s="26">
        <v>0</v>
      </c>
      <c r="G8" s="26">
        <v>0</v>
      </c>
      <c r="H8" s="26">
        <v>0</v>
      </c>
      <c r="I8" s="26">
        <v>0</v>
      </c>
      <c r="J8" s="26">
        <v>0</v>
      </c>
      <c r="K8" s="22">
        <f t="shared" ref="K8:K43" si="3">IFERROR((H8/SUM($G8:$J8))*100,0)</f>
        <v>0</v>
      </c>
      <c r="L8" s="22">
        <f t="shared" si="1"/>
        <v>0</v>
      </c>
      <c r="M8" s="22">
        <f t="shared" si="2"/>
        <v>0</v>
      </c>
      <c r="N8" s="35">
        <v>0</v>
      </c>
    </row>
    <row r="9" spans="2:14" ht="15.5" x14ac:dyDescent="0.35">
      <c r="B9" s="21">
        <f t="shared" ref="B9:B43" si="4">B8+1</f>
        <v>3</v>
      </c>
      <c r="C9" s="76" t="s">
        <v>49</v>
      </c>
      <c r="D9" s="74">
        <f>'[1]Appendix 3'!E50</f>
        <v>679800.45499999996</v>
      </c>
      <c r="E9" s="26">
        <f>'[1]Appendix 3'!G50+'[2]Appendix 3'!G50+'[3]Appendix 3'!G50</f>
        <v>716510.49199999997</v>
      </c>
      <c r="F9" s="26">
        <f>'[1]Appendix 3'!I50+'[2]Appendix 3'!I50+'[3]Appendix 3'!I50</f>
        <v>-503738.8</v>
      </c>
      <c r="G9" s="26">
        <f>'[1]Appendix 3'!K50+'[2]Appendix 3'!K50+'[3]Appendix 3'!K50</f>
        <v>354739.03499999997</v>
      </c>
      <c r="H9" s="26">
        <f>'[1]Appendix 3'!M50+'[2]Appendix 3'!M50+'[3]Appendix 3'!M50</f>
        <v>13512.161</v>
      </c>
      <c r="I9" s="26">
        <f>'[1]Appendix 3'!O50+'[2]Appendix 3'!O50+'[3]Appendix 3'!O50</f>
        <v>7537.4930000000004</v>
      </c>
      <c r="J9" s="26">
        <f>'[3]Appendix 3'!Q50</f>
        <v>516783.45799999998</v>
      </c>
      <c r="K9" s="22">
        <f t="shared" si="3"/>
        <v>1.5138452443777635</v>
      </c>
      <c r="L9" s="22">
        <f t="shared" si="1"/>
        <v>0.8444687665119357</v>
      </c>
      <c r="M9" s="22">
        <f t="shared" si="2"/>
        <v>39.743457847335222</v>
      </c>
      <c r="N9" s="35">
        <v>20.825566496150675</v>
      </c>
    </row>
    <row r="10" spans="2:14" ht="15.5" x14ac:dyDescent="0.35">
      <c r="B10" s="21">
        <f t="shared" si="4"/>
        <v>4</v>
      </c>
      <c r="C10" s="76" t="s">
        <v>54</v>
      </c>
      <c r="D10" s="74">
        <f>'[1]Appendix 3'!E51</f>
        <v>3182621.03</v>
      </c>
      <c r="E10" s="26">
        <f>'[1]Appendix 3'!G51+'[2]Appendix 3'!G51+'[3]Appendix 3'!G51</f>
        <v>592031.79899999988</v>
      </c>
      <c r="F10" s="26">
        <f>'[1]Appendix 3'!I51+'[2]Appendix 3'!I51+'[3]Appendix 3'!I51</f>
        <v>214403.17799999999</v>
      </c>
      <c r="G10" s="26">
        <f>'[1]Appendix 3'!K51+'[2]Appendix 3'!K51+'[3]Appendix 3'!K51</f>
        <v>1100883.939</v>
      </c>
      <c r="H10" s="26">
        <f>'[1]Appendix 3'!M51+'[2]Appendix 3'!M51+'[3]Appendix 3'!M51</f>
        <v>0</v>
      </c>
      <c r="I10" s="26">
        <f>'[1]Appendix 3'!O51+'[2]Appendix 3'!O51+'[3]Appendix 3'!O51</f>
        <v>0</v>
      </c>
      <c r="J10" s="26">
        <f>'[3]Appendix 3'!Q51</f>
        <v>2888172.068</v>
      </c>
      <c r="K10" s="22">
        <f t="shared" si="3"/>
        <v>0</v>
      </c>
      <c r="L10" s="22">
        <f t="shared" si="1"/>
        <v>0</v>
      </c>
      <c r="M10" s="22">
        <f t="shared" si="2"/>
        <v>27.597605475284571</v>
      </c>
      <c r="N10" s="35">
        <v>24.429126910065239</v>
      </c>
    </row>
    <row r="11" spans="2:14" ht="15.5" x14ac:dyDescent="0.35">
      <c r="B11" s="21">
        <f t="shared" si="4"/>
        <v>5</v>
      </c>
      <c r="C11" s="76" t="s">
        <v>58</v>
      </c>
      <c r="D11" s="74">
        <f>'[1]Appendix 3'!E52</f>
        <v>5202043.9790000003</v>
      </c>
      <c r="E11" s="26">
        <f>'[1]Appendix 3'!G52+'[2]Appendix 3'!G52+'[3]Appendix 3'!G52</f>
        <v>1208929.871</v>
      </c>
      <c r="F11" s="26">
        <f>'[1]Appendix 3'!I52+'[2]Appendix 3'!I52+'[3]Appendix 3'!I52</f>
        <v>609021.41500000004</v>
      </c>
      <c r="G11" s="26">
        <f>'[1]Appendix 3'!K52+'[2]Appendix 3'!K52+'[3]Appendix 3'!K52</f>
        <v>1560196.5090000001</v>
      </c>
      <c r="H11" s="26">
        <f>'[1]Appendix 3'!M52+'[2]Appendix 3'!M52+'[3]Appendix 3'!M52</f>
        <v>0</v>
      </c>
      <c r="I11" s="26">
        <f>'[1]Appendix 3'!O52+'[2]Appendix 3'!O52+'[3]Appendix 3'!O52</f>
        <v>243659.86300000001</v>
      </c>
      <c r="J11" s="26">
        <f>'[3]Appendix 3'!Q52</f>
        <v>5216138.892</v>
      </c>
      <c r="K11" s="22">
        <f t="shared" si="3"/>
        <v>0</v>
      </c>
      <c r="L11" s="22">
        <f t="shared" si="1"/>
        <v>3.4709405610220081</v>
      </c>
      <c r="M11" s="22">
        <f t="shared" si="2"/>
        <v>22.225036489711229</v>
      </c>
      <c r="N11" s="35">
        <v>33.245874655361767</v>
      </c>
    </row>
    <row r="12" spans="2:14" ht="15.5" x14ac:dyDescent="0.35">
      <c r="B12" s="21">
        <f t="shared" si="4"/>
        <v>6</v>
      </c>
      <c r="C12" s="76" t="s">
        <v>128</v>
      </c>
      <c r="D12" s="74">
        <f>'[1]Appendix 3'!E53</f>
        <v>396561.68</v>
      </c>
      <c r="E12" s="26">
        <f>'[1]Appendix 3'!G53+'[2]Appendix 3'!G53+'[3]Appendix 3'!G53</f>
        <v>96486.66</v>
      </c>
      <c r="F12" s="26">
        <f>'[1]Appendix 3'!I53+'[2]Appendix 3'!I53+'[3]Appendix 3'!I53</f>
        <v>-17161.068000000003</v>
      </c>
      <c r="G12" s="26">
        <f>'[1]Appendix 3'!K53+'[2]Appendix 3'!K53+'[3]Appendix 3'!K53</f>
        <v>203230.973</v>
      </c>
      <c r="H12" s="26">
        <f>'[1]Appendix 3'!M53+'[2]Appendix 3'!M53+'[3]Appendix 3'!M53</f>
        <v>5957.2070000000003</v>
      </c>
      <c r="I12" s="26">
        <f>'[1]Appendix 3'!O53+'[2]Appendix 3'!O53+'[3]Appendix 3'!O53</f>
        <v>43784.861999999994</v>
      </c>
      <c r="J12" s="26">
        <f>'[3]Appendix 3'!Q53</f>
        <v>222914.231</v>
      </c>
      <c r="K12" s="22">
        <f t="shared" ref="K12" si="5">IFERROR((H12/SUM($G12:$J12))*100,0)</f>
        <v>1.251810531188549</v>
      </c>
      <c r="L12" s="22">
        <f t="shared" ref="L12" si="6">IFERROR((I12/SUM($G12:$J12))*100,0)</f>
        <v>9.2006793381927654</v>
      </c>
      <c r="M12" s="22">
        <f t="shared" ref="M12" si="7">IFERROR((G12/SUM($G12:$J12))*100,0)</f>
        <v>42.705696187004357</v>
      </c>
      <c r="N12" s="35">
        <v>29.9733640557459</v>
      </c>
    </row>
    <row r="13" spans="2:14" ht="15.5" x14ac:dyDescent="0.35">
      <c r="B13" s="21">
        <f t="shared" si="4"/>
        <v>7</v>
      </c>
      <c r="C13" s="76" t="s">
        <v>50</v>
      </c>
      <c r="D13" s="74">
        <f>'[1]Appendix 3'!E54</f>
        <v>1798263.4550000001</v>
      </c>
      <c r="E13" s="26">
        <f>'[1]Appendix 3'!G54+'[2]Appendix 3'!G54+'[3]Appendix 3'!G54</f>
        <v>202386.152</v>
      </c>
      <c r="F13" s="26">
        <f>'[1]Appendix 3'!I54+'[2]Appendix 3'!I54+'[3]Appendix 3'!I54</f>
        <v>481783.58499999996</v>
      </c>
      <c r="G13" s="26">
        <f>'[1]Appendix 3'!K54+'[2]Appendix 3'!K54+'[3]Appendix 3'!K54</f>
        <v>758352.81799999997</v>
      </c>
      <c r="H13" s="26">
        <f>'[1]Appendix 3'!M54+'[2]Appendix 3'!M54+'[3]Appendix 3'!M54</f>
        <v>0</v>
      </c>
      <c r="I13" s="26">
        <f>'[1]Appendix 3'!O54+'[2]Appendix 3'!O54+'[3]Appendix 3'!O54</f>
        <v>0</v>
      </c>
      <c r="J13" s="26">
        <f>'[3]Appendix 3'!Q54</f>
        <v>1724080.3740000001</v>
      </c>
      <c r="K13" s="22">
        <f t="shared" si="3"/>
        <v>0</v>
      </c>
      <c r="L13" s="22">
        <f t="shared" si="1"/>
        <v>0</v>
      </c>
      <c r="M13" s="22">
        <f t="shared" si="2"/>
        <v>30.548770474222696</v>
      </c>
      <c r="N13" s="35">
        <v>25.760465674236364</v>
      </c>
    </row>
    <row r="14" spans="2:14" ht="15.5" x14ac:dyDescent="0.35">
      <c r="B14" s="21">
        <f t="shared" si="4"/>
        <v>8</v>
      </c>
      <c r="C14" s="77" t="s">
        <v>52</v>
      </c>
      <c r="D14" s="74">
        <f>'[1]Appendix 3'!E55</f>
        <v>442502.16100000002</v>
      </c>
      <c r="E14" s="26">
        <f>'[1]Appendix 3'!G55+'[2]Appendix 3'!G55+'[3]Appendix 3'!G55</f>
        <v>35579.800000000003</v>
      </c>
      <c r="F14" s="26">
        <f>'[1]Appendix 3'!I55+'[2]Appendix 3'!I55+'[3]Appendix 3'!I55</f>
        <v>-9557.9660000000022</v>
      </c>
      <c r="G14" s="26">
        <f>'[1]Appendix 3'!K55+'[2]Appendix 3'!K55+'[3]Appendix 3'!K55</f>
        <v>51959.446999999993</v>
      </c>
      <c r="H14" s="26">
        <f>'[1]Appendix 3'!M55+'[2]Appendix 3'!M55+'[3]Appendix 3'!M55</f>
        <v>0</v>
      </c>
      <c r="I14" s="26">
        <f>'[1]Appendix 3'!O55+'[2]Appendix 3'!O55+'[3]Appendix 3'!O55</f>
        <v>100</v>
      </c>
      <c r="J14" s="26">
        <f>'[3]Appendix 3'!Q55</f>
        <v>416464.54800000001</v>
      </c>
      <c r="K14" s="22">
        <f t="shared" si="3"/>
        <v>0</v>
      </c>
      <c r="L14" s="22">
        <f t="shared" si="1"/>
        <v>2.1343624033599389E-2</v>
      </c>
      <c r="M14" s="22">
        <f t="shared" si="2"/>
        <v>11.090029017617335</v>
      </c>
      <c r="N14" s="35">
        <v>6.6537150432483285</v>
      </c>
    </row>
    <row r="15" spans="2:14" ht="15.5" x14ac:dyDescent="0.35">
      <c r="B15" s="21">
        <f t="shared" si="4"/>
        <v>9</v>
      </c>
      <c r="C15" s="76" t="s">
        <v>53</v>
      </c>
      <c r="D15" s="74">
        <f>'[1]Appendix 3'!E56</f>
        <v>146113.163</v>
      </c>
      <c r="E15" s="26">
        <f>'[1]Appendix 3'!G56+'[2]Appendix 3'!G56+'[3]Appendix 3'!G56</f>
        <v>109347.47</v>
      </c>
      <c r="F15" s="26">
        <f>'[1]Appendix 3'!I56+'[2]Appendix 3'!I56+'[3]Appendix 3'!I56</f>
        <v>-37440.425999999992</v>
      </c>
      <c r="G15" s="26">
        <f>'[1]Appendix 3'!K56+'[2]Appendix 3'!K56+'[3]Appendix 3'!K56</f>
        <v>77368.771999999997</v>
      </c>
      <c r="H15" s="26">
        <f>'[1]Appendix 3'!M56+'[2]Appendix 3'!M56+'[3]Appendix 3'!M56</f>
        <v>0</v>
      </c>
      <c r="I15" s="26">
        <f>'[1]Appendix 3'!O56+'[2]Appendix 3'!O56+'[3]Appendix 3'!O56</f>
        <v>0</v>
      </c>
      <c r="J15" s="26">
        <f>'[3]Appendix 3'!Q56</f>
        <v>140651.435</v>
      </c>
      <c r="K15" s="22">
        <f t="shared" si="3"/>
        <v>0</v>
      </c>
      <c r="L15" s="22">
        <f t="shared" si="1"/>
        <v>0</v>
      </c>
      <c r="M15" s="22">
        <f t="shared" si="2"/>
        <v>35.486973003378537</v>
      </c>
      <c r="N15" s="35">
        <v>33.101892992762018</v>
      </c>
    </row>
    <row r="16" spans="2:14" ht="15.5" x14ac:dyDescent="0.35">
      <c r="B16" s="21">
        <f t="shared" si="4"/>
        <v>10</v>
      </c>
      <c r="C16" s="76" t="s">
        <v>57</v>
      </c>
      <c r="D16" s="74">
        <f>'[1]Appendix 3'!E57</f>
        <v>1210905.2949999999</v>
      </c>
      <c r="E16" s="26">
        <f>'[1]Appendix 3'!G57+'[2]Appendix 3'!G57+'[3]Appendix 3'!G57</f>
        <v>365955.891</v>
      </c>
      <c r="F16" s="26">
        <f>'[1]Appendix 3'!I57+'[2]Appendix 3'!I57+'[3]Appendix 3'!I57</f>
        <v>48954.127999999997</v>
      </c>
      <c r="G16" s="26">
        <f>'[1]Appendix 3'!K57+'[2]Appendix 3'!K57+'[3]Appendix 3'!K57</f>
        <v>288972.58299999998</v>
      </c>
      <c r="H16" s="26">
        <f>'[1]Appendix 3'!M57+'[2]Appendix 3'!M57+'[3]Appendix 3'!M57</f>
        <v>654.87599999999998</v>
      </c>
      <c r="I16" s="26">
        <f>'[1]Appendix 3'!O57+'[2]Appendix 3'!O57+'[3]Appendix 3'!O57</f>
        <v>41193.530999999995</v>
      </c>
      <c r="J16" s="26">
        <f>'[3]Appendix 3'!Q57</f>
        <v>1294994.324</v>
      </c>
      <c r="K16" s="22">
        <f t="shared" si="3"/>
        <v>4.0279851860221802E-2</v>
      </c>
      <c r="L16" s="22">
        <f t="shared" si="1"/>
        <v>2.533715277822755</v>
      </c>
      <c r="M16" s="22">
        <f t="shared" si="2"/>
        <v>17.774010400298149</v>
      </c>
      <c r="N16" s="35">
        <v>18.52798033208801</v>
      </c>
    </row>
    <row r="17" spans="2:14" ht="15.5" x14ac:dyDescent="0.35">
      <c r="B17" s="21">
        <f t="shared" si="4"/>
        <v>11</v>
      </c>
      <c r="C17" s="76" t="s">
        <v>117</v>
      </c>
      <c r="D17" s="74">
        <f>'[1]Appendix 3'!E58</f>
        <v>1812475.183</v>
      </c>
      <c r="E17" s="26">
        <f>'[1]Appendix 3'!G58+'[2]Appendix 3'!G58+'[3]Appendix 3'!G58</f>
        <v>1672605.878</v>
      </c>
      <c r="F17" s="26">
        <f>'[1]Appendix 3'!I58+'[2]Appendix 3'!I58+'[3]Appendix 3'!I58</f>
        <v>0</v>
      </c>
      <c r="G17" s="26">
        <f>'[1]Appendix 3'!K58+'[2]Appendix 3'!K58+'[3]Appendix 3'!K58</f>
        <v>845577.98800000013</v>
      </c>
      <c r="H17" s="26">
        <f>'[1]Appendix 3'!M58+'[2]Appendix 3'!M58+'[3]Appendix 3'!M58</f>
        <v>0</v>
      </c>
      <c r="I17" s="26">
        <f>'[1]Appendix 3'!O58+'[2]Appendix 3'!O58+'[3]Appendix 3'!O58</f>
        <v>495602.68699999998</v>
      </c>
      <c r="J17" s="26">
        <f>'[3]Appendix 3'!Q58</f>
        <v>2143900.3859999999</v>
      </c>
      <c r="K17" s="22">
        <f t="shared" si="3"/>
        <v>0</v>
      </c>
      <c r="L17" s="22">
        <f t="shared" si="1"/>
        <v>14.220693244299834</v>
      </c>
      <c r="M17" s="22">
        <f t="shared" si="2"/>
        <v>24.262792549145821</v>
      </c>
      <c r="N17" s="35">
        <v>24.40806594368496</v>
      </c>
    </row>
    <row r="18" spans="2:14" ht="15.5" x14ac:dyDescent="0.35">
      <c r="B18" s="21">
        <f t="shared" si="4"/>
        <v>12</v>
      </c>
      <c r="C18" s="76" t="s">
        <v>61</v>
      </c>
      <c r="D18" s="74">
        <f>'[1]Appendix 3'!E59</f>
        <v>2607155.4309999999</v>
      </c>
      <c r="E18" s="26">
        <f>'[1]Appendix 3'!G59+'[2]Appendix 3'!G59+'[3]Appendix 3'!G59</f>
        <v>1170074.686</v>
      </c>
      <c r="F18" s="26">
        <f>'[1]Appendix 3'!I59+'[2]Appendix 3'!I59+'[3]Appendix 3'!I59</f>
        <v>290328.91200000001</v>
      </c>
      <c r="G18" s="26">
        <f>'[1]Appendix 3'!K59+'[2]Appendix 3'!K59+'[3]Appendix 3'!K59</f>
        <v>1314906.513</v>
      </c>
      <c r="H18" s="26">
        <f>'[1]Appendix 3'!M59+'[2]Appendix 3'!M59+'[3]Appendix 3'!M59</f>
        <v>19698.669999999998</v>
      </c>
      <c r="I18" s="26">
        <f>'[1]Appendix 3'!O59+'[2]Appendix 3'!O59+'[3]Appendix 3'!O59</f>
        <v>0</v>
      </c>
      <c r="J18" s="26">
        <f>'[3]Appendix 3'!Q59</f>
        <v>2732953.8459999999</v>
      </c>
      <c r="K18" s="22">
        <f t="shared" si="3"/>
        <v>0.48428725581009868</v>
      </c>
      <c r="L18" s="22">
        <f t="shared" si="1"/>
        <v>0</v>
      </c>
      <c r="M18" s="22">
        <f t="shared" si="2"/>
        <v>32.326673162583866</v>
      </c>
      <c r="N18" s="35">
        <v>36.344916226086305</v>
      </c>
    </row>
    <row r="19" spans="2:14" ht="15.5" x14ac:dyDescent="0.35">
      <c r="B19" s="21">
        <f t="shared" si="4"/>
        <v>13</v>
      </c>
      <c r="C19" s="76" t="s">
        <v>39</v>
      </c>
      <c r="D19" s="74">
        <f>'[1]Appendix 3'!E60</f>
        <v>624640.22600000002</v>
      </c>
      <c r="E19" s="26">
        <f>'[1]Appendix 3'!G60+'[2]Appendix 3'!G60+'[3]Appendix 3'!G60</f>
        <v>193605.20300000001</v>
      </c>
      <c r="F19" s="26">
        <f>'[1]Appendix 3'!I60+'[2]Appendix 3'!I60+'[3]Appendix 3'!I60</f>
        <v>537454.04399999999</v>
      </c>
      <c r="G19" s="26">
        <f>'[1]Appendix 3'!K60+'[2]Appendix 3'!K60+'[3]Appendix 3'!K60</f>
        <v>561911.76900000009</v>
      </c>
      <c r="H19" s="26">
        <f>'[1]Appendix 3'!M60+'[2]Appendix 3'!M60+'[3]Appendix 3'!M60</f>
        <v>0</v>
      </c>
      <c r="I19" s="26">
        <f>'[1]Appendix 3'!O60+'[2]Appendix 3'!O60+'[3]Appendix 3'!O60</f>
        <v>10569.736000000001</v>
      </c>
      <c r="J19" s="26">
        <f>'[3]Appendix 3'!Q60</f>
        <v>783217.96799999999</v>
      </c>
      <c r="K19" s="22">
        <f t="shared" si="3"/>
        <v>0</v>
      </c>
      <c r="L19" s="22">
        <f t="shared" si="1"/>
        <v>0.77965184840047497</v>
      </c>
      <c r="M19" s="22">
        <f t="shared" si="2"/>
        <v>41.448107061409175</v>
      </c>
      <c r="N19" s="35">
        <v>48.336308469175712</v>
      </c>
    </row>
    <row r="20" spans="2:14" ht="15.5" x14ac:dyDescent="0.35">
      <c r="B20" s="21">
        <f t="shared" si="4"/>
        <v>14</v>
      </c>
      <c r="C20" s="76" t="s">
        <v>131</v>
      </c>
      <c r="D20" s="74">
        <f>'[1]Appendix 3'!E61</f>
        <v>0</v>
      </c>
      <c r="E20" s="26">
        <f>'[1]Appendix 3'!G61+'[2]Appendix 3'!G61+'[3]Appendix 3'!G61</f>
        <v>0</v>
      </c>
      <c r="F20" s="26">
        <f>'[1]Appendix 3'!I61+'[2]Appendix 3'!I61+'[3]Appendix 3'!I61</f>
        <v>0</v>
      </c>
      <c r="G20" s="26">
        <f>'[1]Appendix 3'!K61+'[2]Appendix 3'!K61+'[3]Appendix 3'!K61</f>
        <v>0</v>
      </c>
      <c r="H20" s="26">
        <f>'[1]Appendix 3'!M61+'[2]Appendix 3'!M61+'[3]Appendix 3'!M61</f>
        <v>0</v>
      </c>
      <c r="I20" s="26">
        <f>'[1]Appendix 3'!O61+'[2]Appendix 3'!O61+'[3]Appendix 3'!O61</f>
        <v>0</v>
      </c>
      <c r="J20" s="26">
        <f>'[3]Appendix 3'!Q61</f>
        <v>0</v>
      </c>
      <c r="K20" s="22">
        <f t="shared" ref="K20" si="8">IFERROR((H20/SUM($G20:$J20))*100,0)</f>
        <v>0</v>
      </c>
      <c r="L20" s="22">
        <f t="shared" ref="L20" si="9">IFERROR((I20/SUM($G20:$J20))*100,0)</f>
        <v>0</v>
      </c>
      <c r="M20" s="22">
        <f t="shared" ref="M20" si="10">IFERROR((G20/SUM($G20:$J20))*100,0)</f>
        <v>0</v>
      </c>
      <c r="N20" s="35">
        <v>0</v>
      </c>
    </row>
    <row r="21" spans="2:14" ht="15.5" x14ac:dyDescent="0.35">
      <c r="B21" s="21">
        <f t="shared" si="4"/>
        <v>15</v>
      </c>
      <c r="C21" s="76" t="s">
        <v>47</v>
      </c>
      <c r="D21" s="74">
        <f>'[1]Appendix 3'!E62</f>
        <v>2331790.2650000001</v>
      </c>
      <c r="E21" s="26">
        <f>'[1]Appendix 3'!G62+'[2]Appendix 3'!G62+'[3]Appendix 3'!G62</f>
        <v>723541.72800000012</v>
      </c>
      <c r="F21" s="26">
        <f>'[1]Appendix 3'!I62+'[2]Appendix 3'!I62+'[3]Appendix 3'!I62</f>
        <v>-18380.892</v>
      </c>
      <c r="G21" s="26">
        <f>'[1]Appendix 3'!K62+'[2]Appendix 3'!K62+'[3]Appendix 3'!K62</f>
        <v>740161.99600000004</v>
      </c>
      <c r="H21" s="26">
        <f>'[1]Appendix 3'!M62+'[2]Appendix 3'!M62+'[3]Appendix 3'!M62</f>
        <v>30398.071000000004</v>
      </c>
      <c r="I21" s="26">
        <f>'[1]Appendix 3'!O62+'[2]Appendix 3'!O62+'[3]Appendix 3'!O62</f>
        <v>6862.5509999999995</v>
      </c>
      <c r="J21" s="26">
        <f>'[3]Appendix 3'!Q62</f>
        <v>2259528.4810000001</v>
      </c>
      <c r="K21" s="22">
        <f t="shared" si="3"/>
        <v>1.0009404171838461</v>
      </c>
      <c r="L21" s="22">
        <f t="shared" si="1"/>
        <v>0.22596843927647314</v>
      </c>
      <c r="M21" s="22">
        <f t="shared" si="2"/>
        <v>24.371877316158258</v>
      </c>
      <c r="N21" s="35">
        <v>22.98404705393537</v>
      </c>
    </row>
    <row r="22" spans="2:14" ht="15.5" x14ac:dyDescent="0.35">
      <c r="B22" s="21">
        <f t="shared" si="4"/>
        <v>16</v>
      </c>
      <c r="C22" s="76" t="s">
        <v>60</v>
      </c>
      <c r="D22" s="74">
        <f>'[1]Appendix 3'!E63</f>
        <v>1929848.584</v>
      </c>
      <c r="E22" s="26">
        <f>'[1]Appendix 3'!G63+'[2]Appendix 3'!G63+'[3]Appendix 3'!G63</f>
        <v>474585.50699999998</v>
      </c>
      <c r="F22" s="26">
        <f>'[1]Appendix 3'!I63+'[2]Appendix 3'!I63+'[3]Appendix 3'!I63</f>
        <v>116396.417</v>
      </c>
      <c r="G22" s="26">
        <f>'[1]Appendix 3'!K63+'[2]Appendix 3'!K63+'[3]Appendix 3'!K63</f>
        <v>694940.06200000003</v>
      </c>
      <c r="H22" s="26">
        <f>'[1]Appendix 3'!M63+'[2]Appendix 3'!M63+'[3]Appendix 3'!M63</f>
        <v>20922.183000000001</v>
      </c>
      <c r="I22" s="26">
        <f>'[1]Appendix 3'!O63+'[2]Appendix 3'!O63+'[3]Appendix 3'!O63</f>
        <v>-6745.0079999999998</v>
      </c>
      <c r="J22" s="26">
        <f>'[3]Appendix 3'!Q63</f>
        <v>1811713.2709999999</v>
      </c>
      <c r="K22" s="22">
        <f t="shared" si="3"/>
        <v>0.82997182609470399</v>
      </c>
      <c r="L22" s="22">
        <f t="shared" si="1"/>
        <v>-0.26757086518091283</v>
      </c>
      <c r="M22" s="22">
        <f t="shared" si="2"/>
        <v>27.567901126020487</v>
      </c>
      <c r="N22" s="35">
        <v>39.657522151292994</v>
      </c>
    </row>
    <row r="23" spans="2:14" ht="15.5" x14ac:dyDescent="0.35">
      <c r="B23" s="21">
        <f t="shared" si="4"/>
        <v>17</v>
      </c>
      <c r="C23" s="76" t="s">
        <v>41</v>
      </c>
      <c r="D23" s="74">
        <f>'[1]Appendix 3'!E64</f>
        <v>344792.28600000002</v>
      </c>
      <c r="E23" s="26">
        <f>'[1]Appendix 3'!G64+'[2]Appendix 3'!G64+'[3]Appendix 3'!G64</f>
        <v>140237.42199999999</v>
      </c>
      <c r="F23" s="26">
        <f>'[1]Appendix 3'!I64+'[2]Appendix 3'!I64+'[3]Appendix 3'!I64</f>
        <v>18669.066999999999</v>
      </c>
      <c r="G23" s="26">
        <f>'[1]Appendix 3'!K64+'[2]Appendix 3'!K64+'[3]Appendix 3'!K64</f>
        <v>205691.62099999998</v>
      </c>
      <c r="H23" s="26">
        <f>'[1]Appendix 3'!M64+'[2]Appendix 3'!M64+'[3]Appendix 3'!M64</f>
        <v>0</v>
      </c>
      <c r="I23" s="26">
        <f>'[1]Appendix 3'!O64+'[2]Appendix 3'!O64+'[3]Appendix 3'!O64</f>
        <v>0</v>
      </c>
      <c r="J23" s="26">
        <f>'[3]Appendix 3'!Q64</f>
        <v>298007.15399999998</v>
      </c>
      <c r="K23" s="22">
        <f t="shared" si="3"/>
        <v>0</v>
      </c>
      <c r="L23" s="22">
        <f t="shared" si="1"/>
        <v>0</v>
      </c>
      <c r="M23" s="22">
        <f t="shared" si="2"/>
        <v>40.836236101626412</v>
      </c>
      <c r="N23" s="35">
        <v>32.229578857328455</v>
      </c>
    </row>
    <row r="24" spans="2:14" ht="15.5" x14ac:dyDescent="0.35">
      <c r="B24" s="21">
        <f t="shared" si="4"/>
        <v>18</v>
      </c>
      <c r="C24" s="76" t="s">
        <v>48</v>
      </c>
      <c r="D24" s="74">
        <f>'[1]Appendix 3'!E65</f>
        <v>133409.995</v>
      </c>
      <c r="E24" s="26">
        <f>'[1]Appendix 3'!G65+'[2]Appendix 3'!G65+'[3]Appendix 3'!G65</f>
        <v>4013.0510000000004</v>
      </c>
      <c r="F24" s="26">
        <f>'[1]Appendix 3'!I65+'[2]Appendix 3'!I65+'[3]Appendix 3'!I65</f>
        <v>10830.038</v>
      </c>
      <c r="G24" s="26">
        <f>'[1]Appendix 3'!K65+'[2]Appendix 3'!K65+'[3]Appendix 3'!K65</f>
        <v>5638.7980000000007</v>
      </c>
      <c r="H24" s="26">
        <f>'[1]Appendix 3'!M65+'[2]Appendix 3'!M65+'[3]Appendix 3'!M65</f>
        <v>0</v>
      </c>
      <c r="I24" s="26">
        <f>'[1]Appendix 3'!O65+'[2]Appendix 3'!O65+'[3]Appendix 3'!O65</f>
        <v>0</v>
      </c>
      <c r="J24" s="26">
        <f>'[3]Appendix 3'!Q65</f>
        <v>142614.28599999999</v>
      </c>
      <c r="K24" s="22">
        <f t="shared" si="3"/>
        <v>0</v>
      </c>
      <c r="L24" s="22">
        <f t="shared" si="1"/>
        <v>0</v>
      </c>
      <c r="M24" s="22">
        <f t="shared" si="2"/>
        <v>3.8034945701365648</v>
      </c>
      <c r="N24" s="35">
        <v>15.281474912936172</v>
      </c>
    </row>
    <row r="25" spans="2:14" ht="15.5" x14ac:dyDescent="0.35">
      <c r="B25" s="21">
        <f t="shared" si="4"/>
        <v>19</v>
      </c>
      <c r="C25" s="76" t="s">
        <v>73</v>
      </c>
      <c r="D25" s="74">
        <f>'[1]Appendix 3'!E66</f>
        <v>1353542.5730000001</v>
      </c>
      <c r="E25" s="26">
        <f>'[1]Appendix 3'!G66+'[2]Appendix 3'!G66+'[3]Appendix 3'!G66</f>
        <v>220555.704</v>
      </c>
      <c r="F25" s="26">
        <f>'[1]Appendix 3'!I66+'[2]Appendix 3'!I66+'[3]Appendix 3'!I66</f>
        <v>505347.13899999997</v>
      </c>
      <c r="G25" s="26">
        <f>'[1]Appendix 3'!K66+'[2]Appendix 3'!K66+'[3]Appendix 3'!K66</f>
        <v>296633.56</v>
      </c>
      <c r="H25" s="26">
        <f>'[1]Appendix 3'!M66+'[2]Appendix 3'!M66+'[3]Appendix 3'!M66</f>
        <v>0</v>
      </c>
      <c r="I25" s="26">
        <f>'[1]Appendix 3'!O66+'[2]Appendix 3'!O66+'[3]Appendix 3'!O66</f>
        <v>74326.847999999998</v>
      </c>
      <c r="J25" s="26">
        <f>'[3]Appendix 3'!Q66</f>
        <v>1708484.531</v>
      </c>
      <c r="K25" s="22">
        <f t="shared" si="3"/>
        <v>0</v>
      </c>
      <c r="L25" s="22">
        <f t="shared" si="1"/>
        <v>3.5743599941503423</v>
      </c>
      <c r="M25" s="22">
        <f t="shared" si="2"/>
        <v>14.265035560049519</v>
      </c>
      <c r="N25" s="35">
        <v>19.490005444477891</v>
      </c>
    </row>
    <row r="26" spans="2:14" ht="15.5" x14ac:dyDescent="0.35">
      <c r="B26" s="21">
        <f t="shared" si="4"/>
        <v>20</v>
      </c>
      <c r="C26" s="76" t="s">
        <v>72</v>
      </c>
      <c r="D26" s="74">
        <f>'[1]Appendix 3'!E67</f>
        <v>395477.03600000002</v>
      </c>
      <c r="E26" s="26">
        <f>'[1]Appendix 3'!G67+'[2]Appendix 3'!G67+'[3]Appendix 3'!G67</f>
        <v>1664317.003</v>
      </c>
      <c r="F26" s="26">
        <f>'[1]Appendix 3'!I67+'[2]Appendix 3'!I67+'[3]Appendix 3'!I67</f>
        <v>0</v>
      </c>
      <c r="G26" s="26">
        <f>'[1]Appendix 3'!K67+'[2]Appendix 3'!K67+'[3]Appendix 3'!K67</f>
        <v>1502312.432</v>
      </c>
      <c r="H26" s="26">
        <f>'[1]Appendix 3'!M67+'[2]Appendix 3'!M67+'[3]Appendix 3'!M67</f>
        <v>0</v>
      </c>
      <c r="I26" s="26">
        <f>'[1]Appendix 3'!O67+'[2]Appendix 3'!O67+'[3]Appendix 3'!O67</f>
        <v>0</v>
      </c>
      <c r="J26" s="26">
        <f>'[3]Appendix 3'!Q67</f>
        <v>557481.60699999996</v>
      </c>
      <c r="K26" s="22">
        <f t="shared" si="3"/>
        <v>0</v>
      </c>
      <c r="L26" s="22">
        <f t="shared" si="1"/>
        <v>0</v>
      </c>
      <c r="M26" s="22">
        <f t="shared" si="2"/>
        <v>72.935080088364117</v>
      </c>
      <c r="N26" s="35">
        <v>81.317478757478028</v>
      </c>
    </row>
    <row r="27" spans="2:14" ht="15.5" x14ac:dyDescent="0.35">
      <c r="B27" s="21">
        <f t="shared" si="4"/>
        <v>21</v>
      </c>
      <c r="C27" s="77" t="s">
        <v>14</v>
      </c>
      <c r="D27" s="74">
        <f>'[1]Appendix 3'!E68</f>
        <v>2934933.6359999999</v>
      </c>
      <c r="E27" s="26">
        <f>'[1]Appendix 3'!G68+'[2]Appendix 3'!G68+'[3]Appendix 3'!G68</f>
        <v>125161.951</v>
      </c>
      <c r="F27" s="26">
        <f>'[1]Appendix 3'!I68+'[2]Appendix 3'!I68+'[3]Appendix 3'!I68</f>
        <v>136911.984</v>
      </c>
      <c r="G27" s="26">
        <f>'[1]Appendix 3'!K68+'[2]Appendix 3'!K68+'[3]Appendix 3'!K68</f>
        <v>235049.03100000002</v>
      </c>
      <c r="H27" s="26">
        <f>'[1]Appendix 3'!M68+'[2]Appendix 3'!M68+'[3]Appendix 3'!M68</f>
        <v>0</v>
      </c>
      <c r="I27" s="26">
        <f>'[1]Appendix 3'!O68+'[2]Appendix 3'!O68+'[3]Appendix 3'!O68</f>
        <v>7042.723</v>
      </c>
      <c r="J27" s="26">
        <f>'[3]Appendix 3'!Q68</f>
        <v>2954915.8169999998</v>
      </c>
      <c r="K27" s="22">
        <f t="shared" si="3"/>
        <v>0</v>
      </c>
      <c r="L27" s="22">
        <f t="shared" si="1"/>
        <v>0.2202910954570273</v>
      </c>
      <c r="M27" s="22">
        <f t="shared" si="2"/>
        <v>7.352157471634591</v>
      </c>
      <c r="N27" s="35">
        <v>5.7192279509787358</v>
      </c>
    </row>
    <row r="28" spans="2:14" ht="15.5" x14ac:dyDescent="0.35">
      <c r="B28" s="21">
        <f t="shared" si="4"/>
        <v>22</v>
      </c>
      <c r="C28" s="76" t="s">
        <v>59</v>
      </c>
      <c r="D28" s="74">
        <f>'[1]Appendix 3'!E69</f>
        <v>762177.26599999995</v>
      </c>
      <c r="E28" s="26">
        <f>'[1]Appendix 3'!G69+'[2]Appendix 3'!G69+'[3]Appendix 3'!G69</f>
        <v>185332.84299999999</v>
      </c>
      <c r="F28" s="26">
        <f>'[1]Appendix 3'!I69+'[2]Appendix 3'!I69+'[3]Appendix 3'!I69</f>
        <v>62368.983999999997</v>
      </c>
      <c r="G28" s="26">
        <f>'[1]Appendix 3'!K69+'[2]Appendix 3'!K69+'[3]Appendix 3'!K69</f>
        <v>153456.98499999999</v>
      </c>
      <c r="H28" s="26">
        <f>'[1]Appendix 3'!M69+'[2]Appendix 3'!M69+'[3]Appendix 3'!M69</f>
        <v>9972.5659999999989</v>
      </c>
      <c r="I28" s="26">
        <f>'[1]Appendix 3'!O69+'[2]Appendix 3'!O69+'[3]Appendix 3'!O69</f>
        <v>1940</v>
      </c>
      <c r="J28" s="26">
        <f>'[3]Appendix 3'!Q69</f>
        <v>844509.54200000002</v>
      </c>
      <c r="K28" s="22">
        <f t="shared" si="3"/>
        <v>0.98750098592247992</v>
      </c>
      <c r="L28" s="22">
        <f t="shared" si="1"/>
        <v>0.19210220445666756</v>
      </c>
      <c r="M28" s="22">
        <f t="shared" si="2"/>
        <v>15.195579952460703</v>
      </c>
      <c r="N28" s="35">
        <v>16.446661896598581</v>
      </c>
    </row>
    <row r="29" spans="2:14" ht="15.5" x14ac:dyDescent="0.35">
      <c r="B29" s="21">
        <f t="shared" si="4"/>
        <v>23</v>
      </c>
      <c r="C29" s="76" t="s">
        <v>38</v>
      </c>
      <c r="D29" s="74">
        <f>'[1]Appendix 3'!E70</f>
        <v>630478.799</v>
      </c>
      <c r="E29" s="26">
        <f>'[1]Appendix 3'!G70+'[2]Appendix 3'!G70+'[3]Appendix 3'!G70</f>
        <v>1025434.621</v>
      </c>
      <c r="F29" s="26">
        <f>'[1]Appendix 3'!I70+'[2]Appendix 3'!I70+'[3]Appendix 3'!I70</f>
        <v>331140.038</v>
      </c>
      <c r="G29" s="26">
        <f>'[1]Appendix 3'!K70+'[2]Appendix 3'!K70+'[3]Appendix 3'!K70</f>
        <v>1426604.1869999999</v>
      </c>
      <c r="H29" s="26">
        <f>'[1]Appendix 3'!M70+'[2]Appendix 3'!M70+'[3]Appendix 3'!M70</f>
        <v>0</v>
      </c>
      <c r="I29" s="26">
        <f>'[1]Appendix 3'!O70+'[2]Appendix 3'!O70+'[3]Appendix 3'!O70</f>
        <v>0</v>
      </c>
      <c r="J29" s="26">
        <f>'[3]Appendix 3'!Q70</f>
        <v>560449.27099999995</v>
      </c>
      <c r="K29" s="22">
        <f t="shared" si="3"/>
        <v>0</v>
      </c>
      <c r="L29" s="22">
        <f t="shared" si="1"/>
        <v>0</v>
      </c>
      <c r="M29" s="22">
        <f t="shared" si="2"/>
        <v>71.794957566763159</v>
      </c>
      <c r="N29" s="35">
        <v>55.389369594835301</v>
      </c>
    </row>
    <row r="30" spans="2:14" ht="15.5" x14ac:dyDescent="0.35">
      <c r="B30" s="21">
        <f t="shared" si="4"/>
        <v>24</v>
      </c>
      <c r="C30" s="76" t="s">
        <v>42</v>
      </c>
      <c r="D30" s="74">
        <f>'[1]Appendix 3'!E71</f>
        <v>1869989.4539999999</v>
      </c>
      <c r="E30" s="26">
        <f>'[1]Appendix 3'!G71+'[2]Appendix 3'!G71+'[3]Appendix 3'!G71</f>
        <v>520130.50900000002</v>
      </c>
      <c r="F30" s="26">
        <f>'[1]Appendix 3'!I71+'[2]Appendix 3'!I71+'[3]Appendix 3'!I71</f>
        <v>-95182.831999999995</v>
      </c>
      <c r="G30" s="26">
        <f>'[1]Appendix 3'!K71+'[2]Appendix 3'!K71+'[3]Appendix 3'!K71</f>
        <v>466803.52600000001</v>
      </c>
      <c r="H30" s="26">
        <f>'[1]Appendix 3'!M71+'[2]Appendix 3'!M71+'[3]Appendix 3'!M71</f>
        <v>14296.288999999999</v>
      </c>
      <c r="I30" s="26">
        <f>'[1]Appendix 3'!O71+'[2]Appendix 3'!O71+'[3]Appendix 3'!O71</f>
        <v>0</v>
      </c>
      <c r="J30" s="26">
        <f>'[3]Appendix 3'!Q71</f>
        <v>1813837.3160000001</v>
      </c>
      <c r="K30" s="22">
        <f t="shared" si="3"/>
        <v>0.62294904757458469</v>
      </c>
      <c r="L30" s="22">
        <f t="shared" si="1"/>
        <v>0</v>
      </c>
      <c r="M30" s="22">
        <f t="shared" si="2"/>
        <v>20.340580127203495</v>
      </c>
      <c r="N30" s="35">
        <v>9.6989636372637378</v>
      </c>
    </row>
    <row r="31" spans="2:14" ht="15.5" x14ac:dyDescent="0.35">
      <c r="B31" s="21">
        <f t="shared" si="4"/>
        <v>25</v>
      </c>
      <c r="C31" s="76" t="s">
        <v>68</v>
      </c>
      <c r="D31" s="74">
        <f>'[1]Appendix 3'!E72</f>
        <v>576706.19499999995</v>
      </c>
      <c r="E31" s="26">
        <f>'[1]Appendix 3'!G72+'[2]Appendix 3'!G72+'[3]Appendix 3'!G72</f>
        <v>179605.67300000001</v>
      </c>
      <c r="F31" s="26">
        <f>'[1]Appendix 3'!I72+'[2]Appendix 3'!I72+'[3]Appendix 3'!I72</f>
        <v>136983.61499999999</v>
      </c>
      <c r="G31" s="26">
        <f>'[1]Appendix 3'!K72+'[2]Appendix 3'!K72+'[3]Appendix 3'!K72</f>
        <v>316027.54800000001</v>
      </c>
      <c r="H31" s="26">
        <f>'[1]Appendix 3'!M72+'[2]Appendix 3'!M72+'[3]Appendix 3'!M72</f>
        <v>15770.485000000001</v>
      </c>
      <c r="I31" s="26">
        <f>'[1]Appendix 3'!O72+'[2]Appendix 3'!O72+'[3]Appendix 3'!O72</f>
        <v>1740.105</v>
      </c>
      <c r="J31" s="26">
        <f>'[3]Appendix 3'!Q72</f>
        <v>559757.34499999997</v>
      </c>
      <c r="K31" s="22">
        <f t="shared" si="3"/>
        <v>1.7654275992795991</v>
      </c>
      <c r="L31" s="22">
        <f t="shared" si="1"/>
        <v>0.19479612660260143</v>
      </c>
      <c r="M31" s="22">
        <f t="shared" si="2"/>
        <v>35.377717005650638</v>
      </c>
      <c r="N31" s="35">
        <v>39.667792397025217</v>
      </c>
    </row>
    <row r="32" spans="2:14" ht="15.5" x14ac:dyDescent="0.35">
      <c r="B32" s="21">
        <f t="shared" si="4"/>
        <v>26</v>
      </c>
      <c r="C32" s="76" t="s">
        <v>51</v>
      </c>
      <c r="D32" s="74">
        <f>'[1]Appendix 3'!E73</f>
        <v>907924.55200000003</v>
      </c>
      <c r="E32" s="26">
        <f>'[1]Appendix 3'!G73+'[2]Appendix 3'!G73+'[3]Appendix 3'!G73</f>
        <v>453105.64399999997</v>
      </c>
      <c r="F32" s="26">
        <f>'[1]Appendix 3'!I73+'[2]Appendix 3'!I73+'[3]Appendix 3'!I73</f>
        <v>-3124.2670000000016</v>
      </c>
      <c r="G32" s="26">
        <f>'[1]Appendix 3'!K73+'[2]Appendix 3'!K73+'[3]Appendix 3'!K73</f>
        <v>345615.77099999995</v>
      </c>
      <c r="H32" s="26">
        <f>'[1]Appendix 3'!M73+'[2]Appendix 3'!M73+'[3]Appendix 3'!M73</f>
        <v>0</v>
      </c>
      <c r="I32" s="26">
        <f>'[1]Appendix 3'!O73+'[2]Appendix 3'!O73+'[3]Appendix 3'!O73</f>
        <v>381.86699999999996</v>
      </c>
      <c r="J32" s="26">
        <f>'[3]Appendix 3'!Q73</f>
        <v>1011908.291</v>
      </c>
      <c r="K32" s="22">
        <f t="shared" si="3"/>
        <v>0</v>
      </c>
      <c r="L32" s="22">
        <f t="shared" si="1"/>
        <v>2.8121756584509321E-2</v>
      </c>
      <c r="M32" s="22">
        <f t="shared" si="2"/>
        <v>25.452114437302818</v>
      </c>
      <c r="N32" s="35">
        <v>35.541372538706121</v>
      </c>
    </row>
    <row r="33" spans="2:15" ht="15.5" x14ac:dyDescent="0.35">
      <c r="B33" s="21">
        <f t="shared" si="4"/>
        <v>27</v>
      </c>
      <c r="C33" s="76" t="s">
        <v>108</v>
      </c>
      <c r="D33" s="74">
        <f>'[1]Appendix 3'!E74</f>
        <v>844984.05</v>
      </c>
      <c r="E33" s="26">
        <f>'[1]Appendix 3'!G74+'[2]Appendix 3'!G74+'[3]Appendix 3'!G74</f>
        <v>208325.88099999999</v>
      </c>
      <c r="F33" s="26">
        <f>'[1]Appendix 3'!I74+'[2]Appendix 3'!I74+'[3]Appendix 3'!I74</f>
        <v>288439.35700000002</v>
      </c>
      <c r="G33" s="26">
        <f>'[1]Appendix 3'!K74+'[2]Appendix 3'!K74+'[3]Appendix 3'!K74</f>
        <v>121366.50700000001</v>
      </c>
      <c r="H33" s="26">
        <f>'[1]Appendix 3'!M74+'[2]Appendix 3'!M74+'[3]Appendix 3'!M74</f>
        <v>226778.79399999999</v>
      </c>
      <c r="I33" s="26">
        <f>'[1]Appendix 3'!O74+'[2]Appendix 3'!O74+'[3]Appendix 3'!O74</f>
        <v>195148.342</v>
      </c>
      <c r="J33" s="26">
        <f>'[3]Appendix 3'!Q74</f>
        <v>798455.64399999997</v>
      </c>
      <c r="K33" s="22">
        <f t="shared" si="3"/>
        <v>16.901726440045426</v>
      </c>
      <c r="L33" s="22">
        <f t="shared" si="1"/>
        <v>14.544322392473907</v>
      </c>
      <c r="M33" s="22">
        <f t="shared" si="2"/>
        <v>9.0453938135761423</v>
      </c>
      <c r="N33" s="35">
        <v>10.379221168985948</v>
      </c>
    </row>
    <row r="34" spans="2:15" ht="15.5" x14ac:dyDescent="0.35">
      <c r="B34" s="21">
        <f t="shared" si="4"/>
        <v>28</v>
      </c>
      <c r="C34" s="76" t="s">
        <v>56</v>
      </c>
      <c r="D34" s="74">
        <f>'[1]Appendix 3'!E75</f>
        <v>227415.717</v>
      </c>
      <c r="E34" s="26">
        <f>'[1]Appendix 3'!G75+'[2]Appendix 3'!G75+'[3]Appendix 3'!G75</f>
        <v>156765.00599999999</v>
      </c>
      <c r="F34" s="26">
        <f>'[1]Appendix 3'!I75+'[2]Appendix 3'!I75+'[3]Appendix 3'!I75</f>
        <v>49436.559000000001</v>
      </c>
      <c r="G34" s="26">
        <f>'[1]Appendix 3'!K75+'[2]Appendix 3'!K75+'[3]Appendix 3'!K75</f>
        <v>221633.777</v>
      </c>
      <c r="H34" s="26">
        <f>'[1]Appendix 3'!M75+'[2]Appendix 3'!M75+'[3]Appendix 3'!M75</f>
        <v>97.146000000000001</v>
      </c>
      <c r="I34" s="26">
        <f>'[1]Appendix 3'!O75+'[2]Appendix 3'!O75+'[3]Appendix 3'!O75</f>
        <v>950.2</v>
      </c>
      <c r="J34" s="26">
        <f>'[3]Appendix 3'!Q75</f>
        <v>210936.15900000001</v>
      </c>
      <c r="K34" s="22">
        <f t="shared" si="3"/>
        <v>2.2403627353579508E-2</v>
      </c>
      <c r="L34" s="22">
        <f t="shared" si="1"/>
        <v>0.21913333242100808</v>
      </c>
      <c r="M34" s="22">
        <f t="shared" si="2"/>
        <v>51.112763766643411</v>
      </c>
      <c r="N34" s="35">
        <v>45.87088884384081</v>
      </c>
    </row>
    <row r="35" spans="2:15" ht="15.5" x14ac:dyDescent="0.35">
      <c r="B35" s="21">
        <f t="shared" si="4"/>
        <v>29</v>
      </c>
      <c r="C35" s="76" t="s">
        <v>64</v>
      </c>
      <c r="D35" s="74">
        <f>'[1]Appendix 3'!E76</f>
        <v>168225.00399999999</v>
      </c>
      <c r="E35" s="26">
        <f>'[1]Appendix 3'!G76+'[2]Appendix 3'!G76+'[3]Appendix 3'!G76</f>
        <v>119752.083</v>
      </c>
      <c r="F35" s="26">
        <f>'[1]Appendix 3'!I76+'[2]Appendix 3'!I76+'[3]Appendix 3'!I76</f>
        <v>115914.939</v>
      </c>
      <c r="G35" s="26">
        <f>'[1]Appendix 3'!K76+'[2]Appendix 3'!K76+'[3]Appendix 3'!K76</f>
        <v>171305.12</v>
      </c>
      <c r="H35" s="26">
        <f>'[1]Appendix 3'!M76+'[2]Appendix 3'!M76+'[3]Appendix 3'!M76</f>
        <v>32960.349000000002</v>
      </c>
      <c r="I35" s="26">
        <f>'[1]Appendix 3'!O76+'[2]Appendix 3'!O76+'[3]Appendix 3'!O76</f>
        <v>0</v>
      </c>
      <c r="J35" s="26">
        <f>'[3]Appendix 3'!Q76</f>
        <v>199626.53700000001</v>
      </c>
      <c r="K35" s="22">
        <f t="shared" si="3"/>
        <v>8.1606836754278316</v>
      </c>
      <c r="L35" s="22">
        <f t="shared" si="1"/>
        <v>0</v>
      </c>
      <c r="M35" s="22">
        <f t="shared" si="2"/>
        <v>42.41359508363233</v>
      </c>
      <c r="N35" s="35">
        <v>45.465936543838652</v>
      </c>
    </row>
    <row r="36" spans="2:15" ht="15.5" x14ac:dyDescent="0.35">
      <c r="B36" s="21">
        <f t="shared" si="4"/>
        <v>30</v>
      </c>
      <c r="C36" s="76" t="s">
        <v>55</v>
      </c>
      <c r="D36" s="74">
        <f>'[1]Appendix 3'!E77</f>
        <v>715244.04200000002</v>
      </c>
      <c r="E36" s="26">
        <f>'[1]Appendix 3'!G77+'[2]Appendix 3'!G77+'[3]Appendix 3'!G77</f>
        <v>186134.50200000001</v>
      </c>
      <c r="F36" s="26">
        <f>'[1]Appendix 3'!I77+'[2]Appendix 3'!I77+'[3]Appendix 3'!I77</f>
        <v>40899.194000000003</v>
      </c>
      <c r="G36" s="26">
        <f>'[1]Appendix 3'!K77+'[2]Appendix 3'!K77+'[3]Appendix 3'!K77</f>
        <v>301575.14199999999</v>
      </c>
      <c r="H36" s="26">
        <f>'[1]Appendix 3'!M77+'[2]Appendix 3'!M77+'[3]Appendix 3'!M77</f>
        <v>11339.953000000001</v>
      </c>
      <c r="I36" s="26">
        <f>'[1]Appendix 3'!O77+'[2]Appendix 3'!O77+'[3]Appendix 3'!O77</f>
        <v>43803.532999999996</v>
      </c>
      <c r="J36" s="26">
        <f>'[3]Appendix 3'!Q77</f>
        <v>585559.11</v>
      </c>
      <c r="K36" s="22">
        <f t="shared" si="3"/>
        <v>1.2034618396131525</v>
      </c>
      <c r="L36" s="22">
        <f t="shared" si="1"/>
        <v>4.6486859694864195</v>
      </c>
      <c r="M36" s="22">
        <f t="shared" si="2"/>
        <v>32.004910000325197</v>
      </c>
      <c r="N36" s="35">
        <v>26.121458258783459</v>
      </c>
    </row>
    <row r="37" spans="2:15" ht="15.5" x14ac:dyDescent="0.35">
      <c r="B37" s="21">
        <f t="shared" si="4"/>
        <v>31</v>
      </c>
      <c r="C37" s="76" t="s">
        <v>111</v>
      </c>
      <c r="D37" s="74">
        <f>'[1]Appendix 3'!E78</f>
        <v>0</v>
      </c>
      <c r="E37" s="26">
        <f>'[1]Appendix 3'!G78+'[2]Appendix 3'!G78+'[3]Appendix 3'!G78</f>
        <v>0</v>
      </c>
      <c r="F37" s="26">
        <f>'[1]Appendix 3'!I78+'[2]Appendix 3'!I78+'[3]Appendix 3'!I78</f>
        <v>0</v>
      </c>
      <c r="G37" s="26">
        <f>'[1]Appendix 3'!K78+'[2]Appendix 3'!K78+'[3]Appendix 3'!K78</f>
        <v>0</v>
      </c>
      <c r="H37" s="26">
        <f>'[1]Appendix 3'!M78+'[2]Appendix 3'!M78+'[3]Appendix 3'!M78</f>
        <v>0</v>
      </c>
      <c r="I37" s="26">
        <f>'[1]Appendix 3'!O78+'[2]Appendix 3'!O78+'[3]Appendix 3'!O78</f>
        <v>0</v>
      </c>
      <c r="J37" s="26">
        <f>'[3]Appendix 3'!Q78</f>
        <v>0</v>
      </c>
      <c r="K37" s="22">
        <f t="shared" si="3"/>
        <v>0</v>
      </c>
      <c r="L37" s="22">
        <f t="shared" si="1"/>
        <v>0</v>
      </c>
      <c r="M37" s="22">
        <f t="shared" si="2"/>
        <v>0</v>
      </c>
      <c r="N37" s="35">
        <v>0</v>
      </c>
    </row>
    <row r="38" spans="2:15" ht="15.5" x14ac:dyDescent="0.35">
      <c r="B38" s="21">
        <f t="shared" si="4"/>
        <v>32</v>
      </c>
      <c r="C38" s="76" t="s">
        <v>15</v>
      </c>
      <c r="D38" s="74">
        <f>'[1]Appendix 3'!E79</f>
        <v>280538.60200000001</v>
      </c>
      <c r="E38" s="26">
        <f>'[1]Appendix 3'!G79+'[2]Appendix 3'!G79+'[3]Appendix 3'!G79</f>
        <v>115715.20700000001</v>
      </c>
      <c r="F38" s="26">
        <f>'[1]Appendix 3'!I79+'[2]Appendix 3'!I79+'[3]Appendix 3'!I79</f>
        <v>0</v>
      </c>
      <c r="G38" s="26">
        <f>'[1]Appendix 3'!K79+'[2]Appendix 3'!K79+'[3]Appendix 3'!K79</f>
        <v>94768.69200000001</v>
      </c>
      <c r="H38" s="26">
        <f>'[1]Appendix 3'!M79+'[2]Appendix 3'!M79+'[3]Appendix 3'!M79</f>
        <v>6035</v>
      </c>
      <c r="I38" s="26">
        <f>'[1]Appendix 3'!O79+'[2]Appendix 3'!O79+'[3]Appendix 3'!O79</f>
        <v>0</v>
      </c>
      <c r="J38" s="26">
        <f>'[3]Appendix 3'!Q79</f>
        <v>295450.11700000003</v>
      </c>
      <c r="K38" s="22">
        <f t="shared" si="3"/>
        <v>1.5230137510173434</v>
      </c>
      <c r="L38" s="22">
        <f t="shared" si="1"/>
        <v>0</v>
      </c>
      <c r="M38" s="22">
        <f t="shared" si="2"/>
        <v>23.916159251354983</v>
      </c>
      <c r="N38" s="35">
        <v>26.558728979144281</v>
      </c>
    </row>
    <row r="39" spans="2:15" ht="15.5" x14ac:dyDescent="0.35">
      <c r="B39" s="21">
        <f t="shared" si="4"/>
        <v>33</v>
      </c>
      <c r="C39" s="76" t="s">
        <v>62</v>
      </c>
      <c r="D39" s="74">
        <f>'[1]Appendix 3'!E80</f>
        <v>323259.72399999999</v>
      </c>
      <c r="E39" s="26">
        <f>'[1]Appendix 3'!G80+'[2]Appendix 3'!G80+'[3]Appendix 3'!G80</f>
        <v>100132.78</v>
      </c>
      <c r="F39" s="26">
        <f>'[1]Appendix 3'!I80+'[2]Appendix 3'!I80+'[3]Appendix 3'!I80</f>
        <v>95397.945999999996</v>
      </c>
      <c r="G39" s="26">
        <f>'[1]Appendix 3'!K80+'[2]Appendix 3'!K80+'[3]Appendix 3'!K80</f>
        <v>92599.053</v>
      </c>
      <c r="H39" s="26">
        <f>'[1]Appendix 3'!M80+'[2]Appendix 3'!M80+'[3]Appendix 3'!M80</f>
        <v>0</v>
      </c>
      <c r="I39" s="26">
        <f>'[1]Appendix 3'!O80+'[2]Appendix 3'!O80+'[3]Appendix 3'!O80</f>
        <v>49989.630999999994</v>
      </c>
      <c r="J39" s="26">
        <f>'[3]Appendix 3'!Q80</f>
        <v>376201.766</v>
      </c>
      <c r="K39" s="22">
        <f t="shared" si="3"/>
        <v>0</v>
      </c>
      <c r="L39" s="22">
        <f t="shared" si="1"/>
        <v>9.635804012969011</v>
      </c>
      <c r="M39" s="22">
        <f t="shared" si="2"/>
        <v>17.849028061329964</v>
      </c>
      <c r="N39" s="35">
        <v>14.297745660442523</v>
      </c>
    </row>
    <row r="40" spans="2:15" ht="15.5" x14ac:dyDescent="0.35">
      <c r="B40" s="21">
        <f t="shared" si="4"/>
        <v>34</v>
      </c>
      <c r="C40" s="76" t="s">
        <v>44</v>
      </c>
      <c r="D40" s="74">
        <f>'[1]Appendix 3'!E81</f>
        <v>422230.08399999997</v>
      </c>
      <c r="E40" s="26">
        <f>'[1]Appendix 3'!G81+'[2]Appendix 3'!G81+'[3]Appendix 3'!G81</f>
        <v>141469.57400000002</v>
      </c>
      <c r="F40" s="26">
        <f>'[1]Appendix 3'!I81+'[2]Appendix 3'!I81+'[3]Appendix 3'!I81</f>
        <v>135774.30300000001</v>
      </c>
      <c r="G40" s="26">
        <f>'[1]Appendix 3'!K81+'[2]Appendix 3'!K81+'[3]Appendix 3'!K81</f>
        <v>221988.94699999999</v>
      </c>
      <c r="H40" s="26">
        <f>'[1]Appendix 3'!M81+'[2]Appendix 3'!M81+'[3]Appendix 3'!M81</f>
        <v>14670.562999999998</v>
      </c>
      <c r="I40" s="26">
        <f>'[1]Appendix 3'!O81+'[2]Appendix 3'!O81+'[3]Appendix 3'!O81</f>
        <v>0</v>
      </c>
      <c r="J40" s="26">
        <f>'[3]Appendix 3'!Q81</f>
        <v>462814.45199999999</v>
      </c>
      <c r="K40" s="22">
        <f t="shared" si="3"/>
        <v>2.0973708525264589</v>
      </c>
      <c r="L40" s="22">
        <f t="shared" si="1"/>
        <v>0</v>
      </c>
      <c r="M40" s="22">
        <f t="shared" si="2"/>
        <v>31.736556192208909</v>
      </c>
      <c r="N40" s="35">
        <v>32.28945166297364</v>
      </c>
    </row>
    <row r="41" spans="2:15" ht="15.5" x14ac:dyDescent="0.35">
      <c r="B41" s="21">
        <f t="shared" si="4"/>
        <v>35</v>
      </c>
      <c r="C41" s="77" t="s">
        <v>16</v>
      </c>
      <c r="D41" s="74">
        <f>'[1]Appendix 3'!E82</f>
        <v>1086004.2239999999</v>
      </c>
      <c r="E41" s="26">
        <f>'[1]Appendix 3'!G82+'[2]Appendix 3'!G82+'[3]Appendix 3'!G82</f>
        <v>62481.661</v>
      </c>
      <c r="F41" s="26">
        <f>'[1]Appendix 3'!I82+'[2]Appendix 3'!I82+'[3]Appendix 3'!I82</f>
        <v>50035.341999999997</v>
      </c>
      <c r="G41" s="26">
        <f>'[1]Appendix 3'!K82+'[2]Appendix 3'!K82+'[3]Appendix 3'!K82</f>
        <v>113774.568</v>
      </c>
      <c r="H41" s="26">
        <f>'[1]Appendix 3'!M82+'[2]Appendix 3'!M82+'[3]Appendix 3'!M82</f>
        <v>8642.146999999999</v>
      </c>
      <c r="I41" s="26">
        <f>'[1]Appendix 3'!O82+'[2]Appendix 3'!O82+'[3]Appendix 3'!O82</f>
        <v>6385.6239999999998</v>
      </c>
      <c r="J41" s="26">
        <f>'[3]Appendix 3'!Q82</f>
        <v>1069718.888</v>
      </c>
      <c r="K41" s="22">
        <f t="shared" si="3"/>
        <v>0.72106749595349462</v>
      </c>
      <c r="L41" s="22">
        <f t="shared" si="1"/>
        <v>0.53279189856184328</v>
      </c>
      <c r="M41" s="22">
        <f t="shared" si="2"/>
        <v>9.492912218566822</v>
      </c>
      <c r="N41" s="35">
        <v>5.5651958621721409</v>
      </c>
    </row>
    <row r="42" spans="2:15" ht="15.5" x14ac:dyDescent="0.35">
      <c r="B42" s="21">
        <f t="shared" si="4"/>
        <v>36</v>
      </c>
      <c r="C42" s="77" t="s">
        <v>63</v>
      </c>
      <c r="D42" s="74">
        <f>'[1]Appendix 3'!E83</f>
        <v>884786.54299999995</v>
      </c>
      <c r="E42" s="26">
        <f>'[1]Appendix 3'!G83+'[2]Appendix 3'!G83+'[3]Appendix 3'!G83</f>
        <v>204935.59999999998</v>
      </c>
      <c r="F42" s="26">
        <f>'[1]Appendix 3'!I83+'[2]Appendix 3'!I83+'[3]Appendix 3'!I83</f>
        <v>-13335.187000000002</v>
      </c>
      <c r="G42" s="26">
        <f>'[1]Appendix 3'!K83+'[2]Appendix 3'!K83+'[3]Appendix 3'!K83</f>
        <v>191542.90399999998</v>
      </c>
      <c r="H42" s="26">
        <f>'[1]Appendix 3'!M83+'[2]Appendix 3'!M83+'[3]Appendix 3'!M83</f>
        <v>0</v>
      </c>
      <c r="I42" s="26">
        <f>'[1]Appendix 3'!O83+'[2]Appendix 3'!O83+'[3]Appendix 3'!O83</f>
        <v>2549.8980000000001</v>
      </c>
      <c r="J42" s="26">
        <f>'[3]Appendix 3'!Q83</f>
        <v>882294.15399999998</v>
      </c>
      <c r="K42" s="22">
        <f t="shared" si="3"/>
        <v>0</v>
      </c>
      <c r="L42" s="22">
        <f t="shared" si="1"/>
        <v>0.23689417507211041</v>
      </c>
      <c r="M42" s="22">
        <f t="shared" si="2"/>
        <v>17.794985616678169</v>
      </c>
      <c r="N42" s="35">
        <v>14.564708644150453</v>
      </c>
    </row>
    <row r="43" spans="2:15" ht="15.5" x14ac:dyDescent="0.35">
      <c r="B43" s="21">
        <f t="shared" si="4"/>
        <v>37</v>
      </c>
      <c r="C43" s="77" t="s">
        <v>114</v>
      </c>
      <c r="D43" s="74">
        <v>0</v>
      </c>
      <c r="E43" s="26">
        <v>0</v>
      </c>
      <c r="F43" s="26">
        <v>0</v>
      </c>
      <c r="G43" s="26">
        <v>0</v>
      </c>
      <c r="H43" s="26">
        <v>0</v>
      </c>
      <c r="I43" s="26">
        <v>0</v>
      </c>
      <c r="J43" s="26">
        <v>0</v>
      </c>
      <c r="K43" s="22">
        <f t="shared" si="3"/>
        <v>0</v>
      </c>
      <c r="L43" s="22">
        <f t="shared" si="1"/>
        <v>0</v>
      </c>
      <c r="M43" s="22">
        <f t="shared" si="2"/>
        <v>0</v>
      </c>
      <c r="N43" s="35">
        <v>0</v>
      </c>
    </row>
    <row r="44" spans="2:15" ht="16" thickBot="1" x14ac:dyDescent="0.4">
      <c r="B44" s="23"/>
      <c r="C44" s="129" t="s">
        <v>12</v>
      </c>
      <c r="D44" s="123">
        <f t="shared" ref="D44:J44" si="11">SUM(D7:D43)</f>
        <v>37640575.412999995</v>
      </c>
      <c r="E44" s="124">
        <f t="shared" si="11"/>
        <v>14706799.514999997</v>
      </c>
      <c r="F44" s="124">
        <f t="shared" si="11"/>
        <v>3578568.7460000003</v>
      </c>
      <c r="G44" s="124">
        <f t="shared" si="11"/>
        <v>16310903.489999996</v>
      </c>
      <c r="H44" s="124">
        <f t="shared" si="11"/>
        <v>437945.71100000001</v>
      </c>
      <c r="I44" s="124">
        <f t="shared" si="11"/>
        <v>1237320.8840000001</v>
      </c>
      <c r="J44" s="124">
        <f t="shared" si="11"/>
        <v>37940322.258000001</v>
      </c>
      <c r="K44" s="125">
        <f>IFERROR((H44/SUM($G44:$J44))*100,0)</f>
        <v>0.78307380393902937</v>
      </c>
      <c r="L44" s="126">
        <f>IFERROR((I44/SUM($G44:$J44))*100,0)</f>
        <v>2.2124056635117553</v>
      </c>
      <c r="M44" s="126">
        <f>IFERROR((G44/SUM($G44:$J44))*100,0)</f>
        <v>29.164896289158282</v>
      </c>
      <c r="N44" s="127">
        <v>30.266798705179287</v>
      </c>
      <c r="O44" s="33"/>
    </row>
    <row r="45" spans="2:15" x14ac:dyDescent="0.35">
      <c r="B45" s="163" t="s">
        <v>110</v>
      </c>
      <c r="C45" s="163"/>
      <c r="D45" s="163"/>
      <c r="E45" s="163"/>
      <c r="F45" s="163"/>
      <c r="G45" s="163"/>
      <c r="H45" s="163"/>
      <c r="I45" s="163"/>
      <c r="J45" s="163"/>
      <c r="K45" s="148" t="s">
        <v>120</v>
      </c>
      <c r="L45" s="148"/>
      <c r="M45" s="148"/>
      <c r="N45" s="148"/>
    </row>
    <row r="46" spans="2:15" x14ac:dyDescent="0.35">
      <c r="D46" s="20"/>
      <c r="E46" s="20"/>
      <c r="F46" s="20"/>
      <c r="G46" s="20"/>
      <c r="H46" s="20"/>
      <c r="I46" s="20"/>
      <c r="J46" s="20"/>
    </row>
    <row r="48" spans="2:15" x14ac:dyDescent="0.35">
      <c r="D48" s="20"/>
    </row>
    <row r="49" spans="3:14" hidden="1" x14ac:dyDescent="0.35">
      <c r="D49" s="20"/>
      <c r="E49" s="20"/>
      <c r="F49" s="20"/>
      <c r="G49" s="20"/>
      <c r="H49" s="20"/>
      <c r="I49" s="20"/>
      <c r="J49" s="20"/>
    </row>
    <row r="50" spans="3:14" hidden="1" x14ac:dyDescent="0.35">
      <c r="I50" s="102">
        <f>G44/J50</f>
        <v>0.29164896289158282</v>
      </c>
      <c r="J50" s="20">
        <f>G44+H44+I44+J44</f>
        <v>55926492.342999995</v>
      </c>
      <c r="N50" s="19"/>
    </row>
    <row r="51" spans="3:14" hidden="1" x14ac:dyDescent="0.35">
      <c r="C51" s="106" t="s">
        <v>119</v>
      </c>
      <c r="D51" s="107">
        <v>38301208.686999999</v>
      </c>
      <c r="E51" s="107">
        <v>13865758.605999999</v>
      </c>
      <c r="F51" s="107">
        <v>4006309.6050000004</v>
      </c>
      <c r="G51" s="107">
        <v>17001864.417999998</v>
      </c>
      <c r="H51" s="107">
        <v>226526.04500000001</v>
      </c>
      <c r="I51" s="107">
        <v>1348160.5970000001</v>
      </c>
      <c r="J51" s="107">
        <v>37596764.735999994</v>
      </c>
      <c r="K51" s="112">
        <v>0.40326272677699143</v>
      </c>
      <c r="L51" s="113">
        <v>2.4000018120632296</v>
      </c>
      <c r="M51" s="113">
        <v>30.266798705179287</v>
      </c>
      <c r="N51" s="109"/>
    </row>
    <row r="52" spans="3:14" hidden="1" x14ac:dyDescent="0.35">
      <c r="D52" s="103"/>
      <c r="J52" s="20">
        <f>G51+H51+I51+J51</f>
        <v>56173315.795999989</v>
      </c>
    </row>
    <row r="53" spans="3:14" hidden="1" x14ac:dyDescent="0.35">
      <c r="D53" s="114">
        <f>D44/D51-1</f>
        <v>-1.7248366217336497E-2</v>
      </c>
      <c r="E53" s="114">
        <f t="shared" ref="E53:J53" si="12">E44/E51-1</f>
        <v>6.0655960694142141E-2</v>
      </c>
      <c r="F53" s="114">
        <f t="shared" si="12"/>
        <v>-0.1067668006651723</v>
      </c>
      <c r="G53" s="114">
        <f t="shared" si="12"/>
        <v>-4.0640303381579534E-2</v>
      </c>
      <c r="H53" s="114">
        <f t="shared" si="12"/>
        <v>0.93331283826546296</v>
      </c>
      <c r="I53" s="114">
        <f t="shared" si="12"/>
        <v>-8.2215511450673295E-2</v>
      </c>
      <c r="J53" s="114">
        <f t="shared" si="12"/>
        <v>9.1379544067802243E-3</v>
      </c>
    </row>
    <row r="54" spans="3:14" hidden="1" x14ac:dyDescent="0.35">
      <c r="J54" s="102">
        <f>G51/J52</f>
        <v>0.30266798705179287</v>
      </c>
    </row>
    <row r="55" spans="3:14" x14ac:dyDescent="0.35">
      <c r="J55" s="102"/>
    </row>
    <row r="56" spans="3:14" x14ac:dyDescent="0.35">
      <c r="J56" s="102"/>
    </row>
    <row r="57" spans="3:14" x14ac:dyDescent="0.35">
      <c r="E57" s="115"/>
      <c r="H57" s="20"/>
    </row>
    <row r="58" spans="3:14" x14ac:dyDescent="0.35">
      <c r="E58" s="115"/>
      <c r="H58" s="20"/>
      <c r="L58" s="18" t="s">
        <v>84</v>
      </c>
    </row>
    <row r="59" spans="3:14" x14ac:dyDescent="0.35">
      <c r="E59" s="115"/>
      <c r="H59" s="20"/>
    </row>
  </sheetData>
  <sheetProtection algorithmName="SHA-512" hashValue="qaKUPzRGxN1PwP3MUVfnSts3XzDCTgGj97NPnvFKkv8lhfKL/PbtkPfo/4NGJwqWDeeUVxembVpQoiZVH2YaLg==" saltValue="Sk7iVXM5VdVboSt31Qd8iw==" spinCount="100000" sheet="1" objects="1" scenarios="1"/>
  <mergeCells count="15">
    <mergeCell ref="B45:J45"/>
    <mergeCell ref="K45:N45"/>
    <mergeCell ref="K4:K5"/>
    <mergeCell ref="L4:L5"/>
    <mergeCell ref="M4:N4"/>
    <mergeCell ref="B3:N3"/>
    <mergeCell ref="B4:B6"/>
    <mergeCell ref="C4:C6"/>
    <mergeCell ref="D4:D5"/>
    <mergeCell ref="E4:E5"/>
    <mergeCell ref="F4:F5"/>
    <mergeCell ref="G4:G5"/>
    <mergeCell ref="H4:H5"/>
    <mergeCell ref="I4:I5"/>
    <mergeCell ref="J4:J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ignoredErrors>
    <ignoredError sqref="K20 K12"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N42"/>
  <sheetViews>
    <sheetView showGridLines="0" topLeftCell="A10" zoomScale="59" zoomScaleNormal="59" zoomScaleSheetLayoutView="100" workbookViewId="0">
      <selection activeCell="G46" sqref="G46"/>
    </sheetView>
  </sheetViews>
  <sheetFormatPr defaultColWidth="9.1796875" defaultRowHeight="14.5" x14ac:dyDescent="0.35"/>
  <cols>
    <col min="1" max="1" width="17.1796875" style="18" customWidth="1"/>
    <col min="2" max="2" width="6.26953125" style="18" bestFit="1" customWidth="1"/>
    <col min="3" max="3" width="49.81640625" style="18" bestFit="1" customWidth="1"/>
    <col min="4" max="4" width="23.81640625" style="18" customWidth="1"/>
    <col min="5" max="5" width="22.453125" style="18" bestFit="1" customWidth="1"/>
    <col min="6" max="6" width="14.54296875" style="18" bestFit="1" customWidth="1"/>
    <col min="7" max="7" width="16" style="18" bestFit="1" customWidth="1"/>
    <col min="8" max="9" width="19.54296875" style="18" customWidth="1"/>
    <col min="10" max="10" width="19.1796875" style="18" bestFit="1" customWidth="1"/>
    <col min="11" max="11" width="20.1796875" style="18" bestFit="1" customWidth="1"/>
    <col min="12" max="12" width="20.1796875" style="18" customWidth="1"/>
    <col min="13" max="13" width="21.1796875" style="18" customWidth="1"/>
    <col min="14" max="14" width="18" style="18" customWidth="1"/>
    <col min="15" max="15" width="12.1796875" style="18" bestFit="1" customWidth="1"/>
    <col min="16" max="16" width="12.453125" style="18" customWidth="1"/>
    <col min="17" max="17" width="11.54296875" style="18" bestFit="1" customWidth="1"/>
    <col min="18" max="18" width="15.1796875" style="18" customWidth="1"/>
    <col min="19" max="19" width="19.81640625" style="18" customWidth="1"/>
    <col min="20" max="20" width="20.81640625" style="18" customWidth="1"/>
    <col min="21" max="16384" width="9.1796875" style="18"/>
  </cols>
  <sheetData>
    <row r="1" spans="1:14" ht="30.75" customHeight="1" x14ac:dyDescent="0.35">
      <c r="L1" s="18" t="s">
        <v>84</v>
      </c>
    </row>
    <row r="2" spans="1:14" ht="15" thickBot="1" x14ac:dyDescent="0.4"/>
    <row r="3" spans="1:14" ht="27" customHeight="1" thickBot="1" x14ac:dyDescent="0.4">
      <c r="B3" s="165" t="s">
        <v>127</v>
      </c>
      <c r="C3" s="166"/>
      <c r="D3" s="166"/>
      <c r="E3" s="166"/>
      <c r="F3" s="166"/>
      <c r="G3" s="166"/>
      <c r="H3" s="166"/>
      <c r="I3" s="166"/>
      <c r="J3" s="166"/>
      <c r="K3" s="166"/>
      <c r="L3" s="166"/>
      <c r="M3" s="166"/>
      <c r="N3" s="167"/>
    </row>
    <row r="4" spans="1:14" ht="66" customHeight="1" x14ac:dyDescent="0.35">
      <c r="B4" s="168" t="s">
        <v>7</v>
      </c>
      <c r="C4" s="156" t="s">
        <v>8</v>
      </c>
      <c r="D4" s="156" t="s">
        <v>9</v>
      </c>
      <c r="E4" s="156" t="s">
        <v>83</v>
      </c>
      <c r="F4" s="156" t="s">
        <v>82</v>
      </c>
      <c r="G4" s="156" t="s">
        <v>10</v>
      </c>
      <c r="H4" s="156" t="s">
        <v>79</v>
      </c>
      <c r="I4" s="156" t="s">
        <v>34</v>
      </c>
      <c r="J4" s="156" t="s">
        <v>11</v>
      </c>
      <c r="K4" s="161" t="s">
        <v>80</v>
      </c>
      <c r="L4" s="156" t="s">
        <v>67</v>
      </c>
      <c r="M4" s="164" t="s">
        <v>71</v>
      </c>
      <c r="N4" s="150"/>
    </row>
    <row r="5" spans="1:14" ht="31" x14ac:dyDescent="0.35">
      <c r="B5" s="169"/>
      <c r="C5" s="157"/>
      <c r="D5" s="157"/>
      <c r="E5" s="157"/>
      <c r="F5" s="157"/>
      <c r="G5" s="157"/>
      <c r="H5" s="157"/>
      <c r="I5" s="157"/>
      <c r="J5" s="157"/>
      <c r="K5" s="162"/>
      <c r="L5" s="157"/>
      <c r="M5" s="130" t="s">
        <v>132</v>
      </c>
      <c r="N5" s="131" t="s">
        <v>129</v>
      </c>
    </row>
    <row r="6" spans="1:14" ht="26.25" customHeight="1" thickBot="1" x14ac:dyDescent="0.4">
      <c r="B6" s="170"/>
      <c r="C6" s="158"/>
      <c r="D6" s="132">
        <v>-1</v>
      </c>
      <c r="E6" s="132">
        <v>-2</v>
      </c>
      <c r="F6" s="132">
        <v>-3</v>
      </c>
      <c r="G6" s="132">
        <v>-4</v>
      </c>
      <c r="H6" s="132">
        <v>-5</v>
      </c>
      <c r="I6" s="132">
        <v>-6</v>
      </c>
      <c r="J6" s="132">
        <v>-7</v>
      </c>
      <c r="K6" s="132">
        <v>-8</v>
      </c>
      <c r="L6" s="132">
        <v>-9</v>
      </c>
      <c r="M6" s="132">
        <v>-10</v>
      </c>
      <c r="N6" s="133">
        <v>-11</v>
      </c>
    </row>
    <row r="7" spans="1:14" ht="15.5" x14ac:dyDescent="0.35">
      <c r="A7" s="20"/>
      <c r="B7" s="27">
        <v>1</v>
      </c>
      <c r="C7" s="78" t="s">
        <v>77</v>
      </c>
      <c r="D7" s="26">
        <f>'[1]Appendix 8'!D35</f>
        <v>661</v>
      </c>
      <c r="E7" s="26">
        <f>'[1]Appendix 8'!F35+'[2]Appendix 8'!F35+'[3]Appendix 8'!F35</f>
        <v>1848</v>
      </c>
      <c r="F7" s="26">
        <f>'[1]Appendix 8'!H35+'[2]Appendix 8'!H35+'[3]Appendix 8'!H35</f>
        <v>41</v>
      </c>
      <c r="G7" s="26">
        <f>'[1]Appendix 8'!J35+'[2]Appendix 8'!J35+'[3]Appendix 8'!J35</f>
        <v>1750</v>
      </c>
      <c r="H7" s="26">
        <f>'[1]Appendix 8'!L35+'[2]Appendix 8'!L35+'[3]Appendix 8'!L35</f>
        <v>0</v>
      </c>
      <c r="I7" s="26">
        <f>'[1]Appendix 8'!N35+'[2]Appendix 8'!N35+'[3]Appendix 8'!N35</f>
        <v>34</v>
      </c>
      <c r="J7" s="26">
        <f>'[3]Appendix 8'!P35</f>
        <v>725</v>
      </c>
      <c r="K7" s="29">
        <f>IFERROR((H7/SUM($G7:$J7))*100,0)</f>
        <v>0</v>
      </c>
      <c r="L7" s="29">
        <f>IFERROR((I7/SUM($G7:$J7))*100,0)</f>
        <v>1.3551215623754485</v>
      </c>
      <c r="M7" s="81">
        <f>IFERROR((G7/SUM($G7:$J7))*100,0)</f>
        <v>69.748903945795135</v>
      </c>
      <c r="N7" s="30">
        <v>73.224679860302672</v>
      </c>
    </row>
    <row r="8" spans="1:14" ht="15.5" x14ac:dyDescent="0.35">
      <c r="A8" s="20"/>
      <c r="B8" s="31">
        <f>1+B7</f>
        <v>2</v>
      </c>
      <c r="C8" s="78" t="s">
        <v>75</v>
      </c>
      <c r="D8" s="26">
        <f>'[1]Appendix 8'!D36</f>
        <v>769</v>
      </c>
      <c r="E8" s="26">
        <f>'[1]Appendix 8'!F36+'[2]Appendix 8'!F36+'[3]Appendix 8'!F36</f>
        <v>1298</v>
      </c>
      <c r="F8" s="26">
        <f>'[1]Appendix 8'!H36+'[2]Appendix 8'!H36+'[3]Appendix 8'!H36</f>
        <v>0</v>
      </c>
      <c r="G8" s="26">
        <f>'[1]Appendix 8'!J36+'[2]Appendix 8'!J36+'[3]Appendix 8'!J36</f>
        <v>1278</v>
      </c>
      <c r="H8" s="26">
        <f>'[1]Appendix 8'!L36+'[2]Appendix 8'!L36+'[3]Appendix 8'!L36</f>
        <v>0</v>
      </c>
      <c r="I8" s="26">
        <f>'[1]Appendix 8'!N36+'[2]Appendix 8'!N36+'[3]Appendix 8'!N36</f>
        <v>30</v>
      </c>
      <c r="J8" s="26">
        <f>'[3]Appendix 8'!P36</f>
        <v>759</v>
      </c>
      <c r="K8" s="29">
        <f>IFERROR((H8/SUM($G8:$J8))*100,0)</f>
        <v>0</v>
      </c>
      <c r="L8" s="29">
        <f t="shared" ref="L8" si="0">IFERROR((I8/SUM($G8:$J8))*100,0)</f>
        <v>1.4513788098693758</v>
      </c>
      <c r="M8" s="29">
        <f>IFERROR((G8/SUM($G8:$J8))*100,0)</f>
        <v>61.828737300435407</v>
      </c>
      <c r="N8" s="30">
        <v>60.127826941986228</v>
      </c>
    </row>
    <row r="9" spans="1:14" ht="15.5" x14ac:dyDescent="0.35">
      <c r="A9" s="20"/>
      <c r="B9" s="31">
        <f t="shared" ref="B9:B31" si="1">1+B8</f>
        <v>3</v>
      </c>
      <c r="C9" s="79" t="s">
        <v>76</v>
      </c>
      <c r="D9" s="26">
        <f>'[1]Appendix 8'!D37</f>
        <v>4364</v>
      </c>
      <c r="E9" s="26">
        <f>'[1]Appendix 8'!F37+'[2]Appendix 8'!F37+'[3]Appendix 8'!F37</f>
        <v>30998</v>
      </c>
      <c r="F9" s="26">
        <f>'[1]Appendix 8'!H37+'[2]Appendix 8'!H37+'[3]Appendix 8'!H37</f>
        <v>0</v>
      </c>
      <c r="G9" s="26">
        <f>'[1]Appendix 8'!J37+'[2]Appendix 8'!J37+'[3]Appendix 8'!J37</f>
        <v>30967</v>
      </c>
      <c r="H9" s="26">
        <f>'[1]Appendix 8'!L37+'[2]Appendix 8'!L37+'[3]Appendix 8'!L37</f>
        <v>0</v>
      </c>
      <c r="I9" s="26">
        <f>'[1]Appendix 8'!N37+'[2]Appendix 8'!N37+'[3]Appendix 8'!N37</f>
        <v>0</v>
      </c>
      <c r="J9" s="26">
        <f>'[3]Appendix 8'!P37</f>
        <v>4395</v>
      </c>
      <c r="K9" s="29">
        <f t="shared" ref="K9:K31" si="2">IFERROR((H9/SUM($G9:$J9))*100,0)</f>
        <v>0</v>
      </c>
      <c r="L9" s="29">
        <f t="shared" ref="L9:L31" si="3">IFERROR((I9/SUM($G9:$J9))*100,0)</f>
        <v>0</v>
      </c>
      <c r="M9" s="29">
        <f t="shared" ref="M9:M31" si="4">IFERROR((G9/SUM($G9:$J9))*100,0)</f>
        <v>87.57140433233414</v>
      </c>
      <c r="N9" s="30">
        <v>86.295319500492525</v>
      </c>
    </row>
    <row r="10" spans="1:14" ht="15.5" x14ac:dyDescent="0.35">
      <c r="A10" s="20"/>
      <c r="B10" s="31">
        <f t="shared" si="1"/>
        <v>4</v>
      </c>
      <c r="C10" s="79" t="s">
        <v>133</v>
      </c>
      <c r="D10" s="26">
        <f>'[1]Appendix 8'!D38</f>
        <v>602</v>
      </c>
      <c r="E10" s="26">
        <f>'[1]Appendix 8'!$F$38+'[2]Appendix 8'!$F$51+'[3]Appendix 8'!$F$51</f>
        <v>122</v>
      </c>
      <c r="F10" s="26">
        <f>'[1]Appendix 8'!H38+'[2]Appendix 8'!H51+'[3]Appendix 8'!H51</f>
        <v>0</v>
      </c>
      <c r="G10" s="26">
        <f>'[1]Appendix 8'!J38+'[2]Appendix 8'!J51+'[3]Appendix 8'!J51</f>
        <v>163</v>
      </c>
      <c r="H10" s="26">
        <f>'[1]Appendix 8'!L38+'[2]Appendix 8'!L51+'[3]Appendix 8'!L51</f>
        <v>0</v>
      </c>
      <c r="I10" s="26">
        <f>'[1]Appendix 8'!$N$38+'[2]Appendix 8'!$N$51+'[3]Appendix 8'!$N$51</f>
        <v>556</v>
      </c>
      <c r="J10" s="26">
        <f>'[3]Appendix 8'!$P$51</f>
        <v>5</v>
      </c>
      <c r="K10" s="29">
        <f t="shared" ref="K10" si="5">IFERROR((H10/SUM($G10:$J10))*100,0)</f>
        <v>0</v>
      </c>
      <c r="L10" s="29">
        <f t="shared" ref="L10" si="6">IFERROR((I10/SUM($G10:$J10))*100,0)</f>
        <v>76.795580110497241</v>
      </c>
      <c r="M10" s="29">
        <f t="shared" ref="M10" si="7">IFERROR((G10/SUM($G10:$J10))*100,0)</f>
        <v>22.513812154696133</v>
      </c>
      <c r="N10" s="30">
        <v>19.26605504587156</v>
      </c>
    </row>
    <row r="11" spans="1:14" ht="15.5" x14ac:dyDescent="0.35">
      <c r="A11" s="20"/>
      <c r="B11" s="31">
        <f t="shared" si="1"/>
        <v>5</v>
      </c>
      <c r="C11" s="79" t="s">
        <v>17</v>
      </c>
      <c r="D11" s="26">
        <f>'[1]Appendix 8'!D39</f>
        <v>12</v>
      </c>
      <c r="E11" s="26">
        <f>'[1]Appendix 8'!F39+'[2]Appendix 8'!F38+'[3]Appendix 8'!F38</f>
        <v>1462</v>
      </c>
      <c r="F11" s="26">
        <f>'[1]Appendix 8'!H39+'[2]Appendix 8'!H38+'[3]Appendix 8'!H38</f>
        <v>0</v>
      </c>
      <c r="G11" s="26">
        <f>'[1]Appendix 8'!J39+'[2]Appendix 8'!J38+'[3]Appendix 8'!J38</f>
        <v>1457</v>
      </c>
      <c r="H11" s="26">
        <f>'[1]Appendix 8'!L39+'[2]Appendix 8'!L38+'[3]Appendix 8'!L38</f>
        <v>0</v>
      </c>
      <c r="I11" s="26">
        <f>'[1]Appendix 8'!N39+'[2]Appendix 8'!N38+'[3]Appendix 8'!N38</f>
        <v>0</v>
      </c>
      <c r="J11" s="26">
        <f>'[3]Appendix 8'!P38</f>
        <v>17</v>
      </c>
      <c r="K11" s="29">
        <f t="shared" si="2"/>
        <v>0</v>
      </c>
      <c r="L11" s="29">
        <f t="shared" si="3"/>
        <v>0</v>
      </c>
      <c r="M11" s="29">
        <f t="shared" si="4"/>
        <v>98.846675712347349</v>
      </c>
      <c r="N11" s="30">
        <v>98.920585967617583</v>
      </c>
    </row>
    <row r="12" spans="1:14" ht="15.5" x14ac:dyDescent="0.35">
      <c r="A12" s="20"/>
      <c r="B12" s="31">
        <f t="shared" si="1"/>
        <v>6</v>
      </c>
      <c r="C12" s="79" t="s">
        <v>18</v>
      </c>
      <c r="D12" s="26">
        <f>'[1]Appendix 8'!D40</f>
        <v>2205</v>
      </c>
      <c r="E12" s="26">
        <f>'[1]Appendix 8'!F40+'[2]Appendix 8'!F39+'[3]Appendix 8'!F39</f>
        <v>1569</v>
      </c>
      <c r="F12" s="26">
        <f>'[1]Appendix 8'!H40+'[2]Appendix 8'!H39+'[3]Appendix 8'!H39</f>
        <v>2018</v>
      </c>
      <c r="G12" s="26">
        <f>'[1]Appendix 8'!J40+'[2]Appendix 8'!J39+'[3]Appendix 8'!J39</f>
        <v>2195</v>
      </c>
      <c r="H12" s="26">
        <f>'[1]Appendix 8'!L40+'[2]Appendix 8'!L39+'[3]Appendix 8'!L39</f>
        <v>25</v>
      </c>
      <c r="I12" s="26">
        <f>'[1]Appendix 8'!N40+'[2]Appendix 8'!N39+'[3]Appendix 8'!N39</f>
        <v>0</v>
      </c>
      <c r="J12" s="26">
        <f>'[3]Appendix 8'!P39</f>
        <v>1554</v>
      </c>
      <c r="K12" s="29">
        <f t="shared" si="2"/>
        <v>0.66242713301536837</v>
      </c>
      <c r="L12" s="29">
        <f t="shared" si="3"/>
        <v>0</v>
      </c>
      <c r="M12" s="29">
        <f t="shared" si="4"/>
        <v>58.161102278749333</v>
      </c>
      <c r="N12" s="30">
        <v>54.963533225283633</v>
      </c>
    </row>
    <row r="13" spans="1:14" ht="15.5" x14ac:dyDescent="0.35">
      <c r="A13" s="20"/>
      <c r="B13" s="31">
        <f t="shared" si="1"/>
        <v>7</v>
      </c>
      <c r="C13" s="79" t="s">
        <v>134</v>
      </c>
      <c r="D13" s="26">
        <v>0</v>
      </c>
      <c r="E13" s="26">
        <v>0</v>
      </c>
      <c r="F13" s="26">
        <v>0</v>
      </c>
      <c r="G13" s="26">
        <v>0</v>
      </c>
      <c r="H13" s="26">
        <v>0</v>
      </c>
      <c r="I13" s="26">
        <v>0</v>
      </c>
      <c r="J13" s="26">
        <v>0</v>
      </c>
      <c r="K13" s="29">
        <f t="shared" si="2"/>
        <v>0</v>
      </c>
      <c r="L13" s="29">
        <f t="shared" si="3"/>
        <v>0</v>
      </c>
      <c r="M13" s="29">
        <f t="shared" si="4"/>
        <v>0</v>
      </c>
      <c r="N13" s="30">
        <v>23.569023569023571</v>
      </c>
    </row>
    <row r="14" spans="1:14" ht="15.5" x14ac:dyDescent="0.35">
      <c r="A14" s="20"/>
      <c r="B14" s="31">
        <f t="shared" si="1"/>
        <v>8</v>
      </c>
      <c r="C14" s="79" t="s">
        <v>116</v>
      </c>
      <c r="D14" s="26">
        <f>'[1]Appendix 8'!D42</f>
        <v>64</v>
      </c>
      <c r="E14" s="26">
        <f>'[1]Appendix 8'!F42+'[2]Appendix 8'!F41+'[3]Appendix 8'!F41</f>
        <v>147</v>
      </c>
      <c r="F14" s="26">
        <f>'[1]Appendix 8'!H42+'[2]Appendix 8'!H41+'[3]Appendix 8'!H41</f>
        <v>0</v>
      </c>
      <c r="G14" s="26">
        <f>'[1]Appendix 8'!J42+'[2]Appendix 8'!J41+'[3]Appendix 8'!J41</f>
        <v>100</v>
      </c>
      <c r="H14" s="26">
        <f>'[1]Appendix 8'!L42+'[2]Appendix 8'!L41+'[3]Appendix 8'!L41</f>
        <v>0</v>
      </c>
      <c r="I14" s="26">
        <f>'[1]Appendix 8'!N42+'[2]Appendix 8'!N41+'[3]Appendix 8'!N41</f>
        <v>3</v>
      </c>
      <c r="J14" s="26">
        <f>'[3]Appendix 8'!P41</f>
        <v>108</v>
      </c>
      <c r="K14" s="29">
        <f t="shared" si="2"/>
        <v>0</v>
      </c>
      <c r="L14" s="29">
        <f t="shared" si="3"/>
        <v>1.4218009478672986</v>
      </c>
      <c r="M14" s="29">
        <f t="shared" si="4"/>
        <v>47.393364928909953</v>
      </c>
      <c r="N14" s="30">
        <v>58.709677419354833</v>
      </c>
    </row>
    <row r="15" spans="1:14" ht="15.5" x14ac:dyDescent="0.35">
      <c r="A15" s="20"/>
      <c r="B15" s="31">
        <f t="shared" si="1"/>
        <v>9</v>
      </c>
      <c r="C15" s="79" t="s">
        <v>20</v>
      </c>
      <c r="D15" s="26">
        <f>'[1]Appendix 8'!D43</f>
        <v>2</v>
      </c>
      <c r="E15" s="26">
        <f>'[1]Appendix 8'!F43+'[2]Appendix 8'!F42+'[3]Appendix 8'!F42</f>
        <v>742</v>
      </c>
      <c r="F15" s="26">
        <f>'[1]Appendix 8'!H43+'[2]Appendix 8'!H42+'[3]Appendix 8'!H42</f>
        <v>0</v>
      </c>
      <c r="G15" s="26">
        <f>'[1]Appendix 8'!J43+'[2]Appendix 8'!J42+'[3]Appendix 8'!J42</f>
        <v>743</v>
      </c>
      <c r="H15" s="26">
        <f>'[1]Appendix 8'!L43+'[2]Appendix 8'!L42+'[3]Appendix 8'!L42</f>
        <v>0</v>
      </c>
      <c r="I15" s="26">
        <f>'[1]Appendix 8'!N43+'[2]Appendix 8'!N42+'[3]Appendix 8'!N42</f>
        <v>0</v>
      </c>
      <c r="J15" s="26">
        <f>'[3]Appendix 8'!P42</f>
        <v>1</v>
      </c>
      <c r="K15" s="29">
        <f t="shared" si="2"/>
        <v>0</v>
      </c>
      <c r="L15" s="29">
        <f t="shared" si="3"/>
        <v>0</v>
      </c>
      <c r="M15" s="29">
        <f t="shared" si="4"/>
        <v>99.865591397849457</v>
      </c>
      <c r="N15" s="30">
        <v>99.841897233201578</v>
      </c>
    </row>
    <row r="16" spans="1:14" ht="15.5" x14ac:dyDescent="0.35">
      <c r="A16" s="20"/>
      <c r="B16" s="31">
        <f t="shared" si="1"/>
        <v>10</v>
      </c>
      <c r="C16" s="79" t="s">
        <v>39</v>
      </c>
      <c r="D16" s="26">
        <f>'[1]Appendix 8'!D44</f>
        <v>493</v>
      </c>
      <c r="E16" s="26">
        <f>'[1]Appendix 8'!F44+'[2]Appendix 8'!F43+'[3]Appendix 8'!F43</f>
        <v>199</v>
      </c>
      <c r="F16" s="26">
        <f>'[1]Appendix 8'!H44+'[2]Appendix 8'!H43+'[3]Appendix 8'!H43</f>
        <v>0</v>
      </c>
      <c r="G16" s="26">
        <f>'[1]Appendix 8'!J44+'[2]Appendix 8'!J43+'[3]Appendix 8'!J43</f>
        <v>165</v>
      </c>
      <c r="H16" s="26">
        <f>'[1]Appendix 8'!L44+'[2]Appendix 8'!L43+'[3]Appendix 8'!L43</f>
        <v>0</v>
      </c>
      <c r="I16" s="26">
        <f>'[1]Appendix 8'!N44+'[2]Appendix 8'!N43+'[3]Appendix 8'!N43</f>
        <v>0</v>
      </c>
      <c r="J16" s="26">
        <f>'[3]Appendix 8'!P43</f>
        <v>527</v>
      </c>
      <c r="K16" s="29">
        <f t="shared" si="2"/>
        <v>0</v>
      </c>
      <c r="L16" s="29">
        <f t="shared" si="3"/>
        <v>0</v>
      </c>
      <c r="M16" s="29">
        <f t="shared" si="4"/>
        <v>23.843930635838152</v>
      </c>
      <c r="N16" s="30">
        <v>38.985148514851488</v>
      </c>
    </row>
    <row r="17" spans="1:14" ht="15.5" x14ac:dyDescent="0.35">
      <c r="A17" s="20"/>
      <c r="B17" s="31">
        <f t="shared" si="1"/>
        <v>11</v>
      </c>
      <c r="C17" s="79" t="s">
        <v>22</v>
      </c>
      <c r="D17" s="26">
        <f>'[1]Appendix 8'!D45</f>
        <v>2706</v>
      </c>
      <c r="E17" s="26">
        <f>'[1]Appendix 8'!F45+'[2]Appendix 8'!F44+'[3]Appendix 8'!F44</f>
        <v>21800</v>
      </c>
      <c r="F17" s="26">
        <f>'[1]Appendix 8'!H45+'[2]Appendix 8'!H44+'[3]Appendix 8'!H44</f>
        <v>0</v>
      </c>
      <c r="G17" s="26">
        <f>'[1]Appendix 8'!J45+'[2]Appendix 8'!J44+'[3]Appendix 8'!J44</f>
        <v>21874</v>
      </c>
      <c r="H17" s="26">
        <f>'[1]Appendix 8'!L45+'[2]Appendix 8'!L44+'[3]Appendix 8'!L44</f>
        <v>4</v>
      </c>
      <c r="I17" s="26">
        <f>'[1]Appendix 8'!N45+'[2]Appendix 8'!N44+'[3]Appendix 8'!N44</f>
        <v>21</v>
      </c>
      <c r="J17" s="26">
        <f>'[3]Appendix 8'!P44</f>
        <v>2607</v>
      </c>
      <c r="K17" s="29">
        <f t="shared" si="2"/>
        <v>1.6322533257161514E-2</v>
      </c>
      <c r="L17" s="29">
        <f t="shared" si="3"/>
        <v>8.569329960009793E-2</v>
      </c>
      <c r="M17" s="29">
        <f t="shared" si="4"/>
        <v>89.259773116787727</v>
      </c>
      <c r="N17" s="30">
        <v>88.509554140127392</v>
      </c>
    </row>
    <row r="18" spans="1:14" ht="15.5" x14ac:dyDescent="0.35">
      <c r="A18" s="20"/>
      <c r="B18" s="31">
        <f t="shared" si="1"/>
        <v>12</v>
      </c>
      <c r="C18" s="79" t="s">
        <v>23</v>
      </c>
      <c r="D18" s="26">
        <f>'[1]Appendix 8'!D46</f>
        <v>2835</v>
      </c>
      <c r="E18" s="26">
        <f>'[1]Appendix 8'!F46+'[2]Appendix 8'!F45+'[3]Appendix 8'!F45</f>
        <v>11506</v>
      </c>
      <c r="F18" s="26">
        <f>'[1]Appendix 8'!H46+'[2]Appendix 8'!H45+'[3]Appendix 8'!H45</f>
        <v>319</v>
      </c>
      <c r="G18" s="26">
        <f>'[1]Appendix 8'!J46+'[2]Appendix 8'!J45+'[3]Appendix 8'!J45</f>
        <v>11438</v>
      </c>
      <c r="H18" s="26">
        <f>'[1]Appendix 8'!L46+'[2]Appendix 8'!L45+'[3]Appendix 8'!L45</f>
        <v>0</v>
      </c>
      <c r="I18" s="26">
        <f>'[1]Appendix 8'!N46+'[2]Appendix 8'!N45+'[3]Appendix 8'!N45</f>
        <v>7</v>
      </c>
      <c r="J18" s="26">
        <f>'[3]Appendix 8'!P45</f>
        <v>2896</v>
      </c>
      <c r="K18" s="29">
        <f t="shared" si="2"/>
        <v>0</v>
      </c>
      <c r="L18" s="29">
        <f t="shared" si="3"/>
        <v>4.8811101038979149E-2</v>
      </c>
      <c r="M18" s="29">
        <f t="shared" si="4"/>
        <v>79.75733909769194</v>
      </c>
      <c r="N18" s="30">
        <v>80.572472594397084</v>
      </c>
    </row>
    <row r="19" spans="1:14" ht="15.5" x14ac:dyDescent="0.35">
      <c r="A19" s="20"/>
      <c r="B19" s="31">
        <f t="shared" si="1"/>
        <v>13</v>
      </c>
      <c r="C19" s="79" t="s">
        <v>14</v>
      </c>
      <c r="D19" s="26">
        <f>'[1]Appendix 8'!D47</f>
        <v>369</v>
      </c>
      <c r="E19" s="26">
        <f>'[1]Appendix 8'!F47+'[2]Appendix 8'!F46+'[3]Appendix 8'!F46</f>
        <v>2560</v>
      </c>
      <c r="F19" s="26">
        <f>'[1]Appendix 8'!H47+'[2]Appendix 8'!H46+'[3]Appendix 8'!H46</f>
        <v>0</v>
      </c>
      <c r="G19" s="26">
        <f>'[1]Appendix 8'!J47+'[2]Appendix 8'!J46+'[3]Appendix 8'!J46</f>
        <v>2472</v>
      </c>
      <c r="H19" s="26">
        <f>'[1]Appendix 8'!L47+'[2]Appendix 8'!L46+'[3]Appendix 8'!L46</f>
        <v>0</v>
      </c>
      <c r="I19" s="26">
        <f>'[1]Appendix 8'!N47+'[2]Appendix 8'!N46+'[3]Appendix 8'!N46</f>
        <v>11</v>
      </c>
      <c r="J19" s="26">
        <f>'[3]Appendix 8'!P46</f>
        <v>446</v>
      </c>
      <c r="K19" s="29">
        <f t="shared" si="2"/>
        <v>0</v>
      </c>
      <c r="L19" s="29">
        <f t="shared" si="3"/>
        <v>0.37555479685899623</v>
      </c>
      <c r="M19" s="29">
        <f t="shared" si="4"/>
        <v>84.397405257767161</v>
      </c>
      <c r="N19" s="30">
        <v>86.806751636238374</v>
      </c>
    </row>
    <row r="20" spans="1:14" ht="15.5" x14ac:dyDescent="0.35">
      <c r="A20" s="20"/>
      <c r="B20" s="31">
        <f t="shared" si="1"/>
        <v>14</v>
      </c>
      <c r="C20" s="80" t="s">
        <v>118</v>
      </c>
      <c r="D20" s="26">
        <f>'[1]Appendix 8'!D48</f>
        <v>43</v>
      </c>
      <c r="E20" s="26">
        <f>'[1]Appendix 8'!F48+'[2]Appendix 8'!F47+'[3]Appendix 8'!F47</f>
        <v>10</v>
      </c>
      <c r="F20" s="26">
        <f>'[1]Appendix 8'!H48+'[2]Appendix 8'!H47+'[3]Appendix 8'!H47</f>
        <v>0</v>
      </c>
      <c r="G20" s="26">
        <f>'[1]Appendix 8'!J48+'[2]Appendix 8'!J47+'[3]Appendix 8'!J47</f>
        <v>36</v>
      </c>
      <c r="H20" s="26">
        <f>'[1]Appendix 8'!L48+'[2]Appendix 8'!L47+'[3]Appendix 8'!L47</f>
        <v>0</v>
      </c>
      <c r="I20" s="26">
        <f>'[1]Appendix 8'!N48+'[2]Appendix 8'!N47+'[3]Appendix 8'!N47</f>
        <v>0</v>
      </c>
      <c r="J20" s="26">
        <f>'[3]Appendix 8'!P47</f>
        <v>17</v>
      </c>
      <c r="K20" s="29">
        <f t="shared" si="2"/>
        <v>0</v>
      </c>
      <c r="L20" s="29">
        <f t="shared" si="3"/>
        <v>0</v>
      </c>
      <c r="M20" s="29">
        <f t="shared" si="4"/>
        <v>67.924528301886795</v>
      </c>
      <c r="N20" s="30">
        <v>39.436619718309856</v>
      </c>
    </row>
    <row r="21" spans="1:14" ht="15.5" x14ac:dyDescent="0.35">
      <c r="A21" s="20"/>
      <c r="B21" s="31">
        <f t="shared" si="1"/>
        <v>15</v>
      </c>
      <c r="C21" s="80" t="s">
        <v>74</v>
      </c>
      <c r="D21" s="26">
        <f>'[1]Appendix 8'!D49</f>
        <v>754</v>
      </c>
      <c r="E21" s="26">
        <f>'[1]Appendix 8'!F49+'[2]Appendix 8'!F48+'[3]Appendix 8'!F48</f>
        <v>1005</v>
      </c>
      <c r="F21" s="26">
        <f>'[1]Appendix 8'!H49+'[2]Appendix 8'!H48+'[3]Appendix 8'!H48</f>
        <v>0</v>
      </c>
      <c r="G21" s="26">
        <f>'[1]Appendix 8'!J49+'[2]Appendix 8'!J48+'[3]Appendix 8'!J48</f>
        <v>1200</v>
      </c>
      <c r="H21" s="26">
        <f>'[1]Appendix 8'!L49+'[2]Appendix 8'!L48+'[3]Appendix 8'!L48</f>
        <v>3</v>
      </c>
      <c r="I21" s="26">
        <f>'[1]Appendix 8'!N49+'[2]Appendix 8'!N48+'[3]Appendix 8'!N48</f>
        <v>0</v>
      </c>
      <c r="J21" s="26">
        <f>'[3]Appendix 8'!P48</f>
        <v>556</v>
      </c>
      <c r="K21" s="29">
        <f t="shared" si="2"/>
        <v>0.17055144968732233</v>
      </c>
      <c r="L21" s="29">
        <f t="shared" si="3"/>
        <v>0</v>
      </c>
      <c r="M21" s="29">
        <f t="shared" si="4"/>
        <v>68.22057987492893</v>
      </c>
      <c r="N21" s="49">
        <v>53.68550368550369</v>
      </c>
    </row>
    <row r="22" spans="1:14" ht="15.5" x14ac:dyDescent="0.35">
      <c r="A22" s="20"/>
      <c r="B22" s="31">
        <f t="shared" si="1"/>
        <v>16</v>
      </c>
      <c r="C22" s="80" t="s">
        <v>25</v>
      </c>
      <c r="D22" s="26">
        <f>'[1]Appendix 8'!D50</f>
        <v>4182</v>
      </c>
      <c r="E22" s="26">
        <f>'[1]Appendix 8'!F50+'[2]Appendix 8'!F49+'[3]Appendix 8'!F49</f>
        <v>1660</v>
      </c>
      <c r="F22" s="26">
        <f>'[1]Appendix 8'!H50+'[2]Appendix 8'!H49+'[3]Appendix 8'!H49</f>
        <v>0</v>
      </c>
      <c r="G22" s="26">
        <f>'[1]Appendix 8'!J50+'[2]Appendix 8'!J49+'[3]Appendix 8'!J49</f>
        <v>1026</v>
      </c>
      <c r="H22" s="26">
        <f>'[1]Appendix 8'!L50+'[2]Appendix 8'!L49+'[3]Appendix 8'!L49</f>
        <v>0</v>
      </c>
      <c r="I22" s="26">
        <f>'[1]Appendix 8'!N50+'[2]Appendix 8'!N49+'[3]Appendix 8'!N49</f>
        <v>0</v>
      </c>
      <c r="J22" s="26">
        <f>'[3]Appendix 8'!P49</f>
        <v>4816</v>
      </c>
      <c r="K22" s="29">
        <f t="shared" si="2"/>
        <v>0</v>
      </c>
      <c r="L22" s="29">
        <f t="shared" si="3"/>
        <v>0</v>
      </c>
      <c r="M22" s="29">
        <f t="shared" si="4"/>
        <v>17.562478603218075</v>
      </c>
      <c r="N22" s="30">
        <v>21.714713590415574</v>
      </c>
    </row>
    <row r="23" spans="1:14" ht="15.5" x14ac:dyDescent="0.35">
      <c r="A23" s="20"/>
      <c r="B23" s="31">
        <f t="shared" si="1"/>
        <v>17</v>
      </c>
      <c r="C23" s="79" t="s">
        <v>26</v>
      </c>
      <c r="D23" s="26">
        <f>'[1]Appendix 8'!D51</f>
        <v>1615</v>
      </c>
      <c r="E23" s="26">
        <f>'[1]Appendix 8'!F51+'[2]Appendix 8'!F50+'[3]Appendix 8'!F50</f>
        <v>8359</v>
      </c>
      <c r="F23" s="26">
        <f>'[1]Appendix 8'!H51+'[2]Appendix 8'!H50+'[3]Appendix 8'!H50</f>
        <v>0</v>
      </c>
      <c r="G23" s="26">
        <f>'[1]Appendix 8'!J51+'[2]Appendix 8'!J50+'[3]Appendix 8'!J50</f>
        <v>8626</v>
      </c>
      <c r="H23" s="26">
        <f>'[1]Appendix 8'!L51+'[2]Appendix 8'!L50+'[3]Appendix 8'!L50</f>
        <v>0</v>
      </c>
      <c r="I23" s="26">
        <f>'[1]Appendix 8'!N51+'[2]Appendix 8'!N50+'[3]Appendix 8'!N50</f>
        <v>0</v>
      </c>
      <c r="J23" s="26">
        <f>'[3]Appendix 8'!P50</f>
        <v>1348</v>
      </c>
      <c r="K23" s="29">
        <f t="shared" si="2"/>
        <v>0</v>
      </c>
      <c r="L23" s="29">
        <f t="shared" si="3"/>
        <v>0</v>
      </c>
      <c r="M23" s="29">
        <f t="shared" si="4"/>
        <v>86.484860637657917</v>
      </c>
      <c r="N23" s="30">
        <v>84.130883364449247</v>
      </c>
    </row>
    <row r="24" spans="1:14" ht="15.5" x14ac:dyDescent="0.35">
      <c r="A24" s="20"/>
      <c r="B24" s="31">
        <f t="shared" si="1"/>
        <v>18</v>
      </c>
      <c r="C24" s="79" t="s">
        <v>112</v>
      </c>
      <c r="D24" s="26">
        <f>'[1]Appendix 8'!D52</f>
        <v>1401</v>
      </c>
      <c r="E24" s="26">
        <f>'[1]Appendix 8'!F52+'[2]Appendix 8'!F52+'[3]Appendix 8'!F52</f>
        <v>1710</v>
      </c>
      <c r="F24" s="26">
        <f>'[1]Appendix 8'!H52+'[2]Appendix 8'!H52+'[3]Appendix 8'!H52</f>
        <v>0</v>
      </c>
      <c r="G24" s="26">
        <f>'[1]Appendix 8'!J52+'[2]Appendix 8'!J52+'[3]Appendix 8'!J52</f>
        <v>1731</v>
      </c>
      <c r="H24" s="26">
        <f>'[1]Appendix 8'!L52+'[2]Appendix 8'!L52+'[3]Appendix 8'!L52</f>
        <v>0</v>
      </c>
      <c r="I24" s="26">
        <f>'[1]Appendix 8'!N52+'[2]Appendix 8'!N52+'[3]Appendix 8'!N52</f>
        <v>24</v>
      </c>
      <c r="J24" s="26">
        <f>'[3]Appendix 8'!P52</f>
        <v>1356</v>
      </c>
      <c r="K24" s="29">
        <f t="shared" si="2"/>
        <v>0</v>
      </c>
      <c r="L24" s="29">
        <f t="shared" si="3"/>
        <v>0.77145612343297976</v>
      </c>
      <c r="M24" s="29">
        <f t="shared" si="4"/>
        <v>55.641272902603667</v>
      </c>
      <c r="N24" s="30">
        <v>64.14373088685015</v>
      </c>
    </row>
    <row r="25" spans="1:14" ht="15.5" x14ac:dyDescent="0.35">
      <c r="A25" s="20"/>
      <c r="B25" s="31">
        <f t="shared" si="1"/>
        <v>19</v>
      </c>
      <c r="C25" s="79" t="s">
        <v>109</v>
      </c>
      <c r="D25" s="26">
        <f>'[1]Appendix 8'!D53</f>
        <v>286</v>
      </c>
      <c r="E25" s="26">
        <f>'[1]Appendix 8'!F53+'[2]Appendix 8'!F53+'[3]Appendix 8'!F53</f>
        <v>2444</v>
      </c>
      <c r="F25" s="26">
        <f>'[1]Appendix 8'!H53+'[2]Appendix 8'!H53+'[3]Appendix 8'!H53</f>
        <v>1</v>
      </c>
      <c r="G25" s="26">
        <f>'[1]Appendix 8'!J53+'[2]Appendix 8'!J53+'[3]Appendix 8'!J53</f>
        <v>2446</v>
      </c>
      <c r="H25" s="26">
        <f>'[1]Appendix 8'!L53+'[2]Appendix 8'!L53+'[3]Appendix 8'!L53</f>
        <v>0</v>
      </c>
      <c r="I25" s="26">
        <f>'[1]Appendix 8'!N53+'[2]Appendix 8'!N53+'[3]Appendix 8'!N53</f>
        <v>0</v>
      </c>
      <c r="J25" s="26">
        <f>'[3]Appendix 8'!P53</f>
        <v>284</v>
      </c>
      <c r="K25" s="29">
        <f t="shared" si="2"/>
        <v>0</v>
      </c>
      <c r="L25" s="29">
        <f t="shared" si="3"/>
        <v>0</v>
      </c>
      <c r="M25" s="29">
        <f t="shared" si="4"/>
        <v>89.597069597069606</v>
      </c>
      <c r="N25" s="30">
        <v>87.3058144695961</v>
      </c>
    </row>
    <row r="26" spans="1:14" ht="15.5" x14ac:dyDescent="0.35">
      <c r="A26" s="20"/>
      <c r="B26" s="31">
        <f t="shared" si="1"/>
        <v>20</v>
      </c>
      <c r="C26" s="79" t="s">
        <v>29</v>
      </c>
      <c r="D26" s="26">
        <f>'[1]Appendix 8'!D54</f>
        <v>8462</v>
      </c>
      <c r="E26" s="26">
        <f>'[1]Appendix 8'!F54+'[2]Appendix 8'!F54+'[3]Appendix 8'!F54</f>
        <v>5532</v>
      </c>
      <c r="F26" s="26">
        <f>'[1]Appendix 8'!H54+'[2]Appendix 8'!H54+'[3]Appendix 8'!H54</f>
        <v>0</v>
      </c>
      <c r="G26" s="26">
        <f>'[1]Appendix 8'!J54+'[2]Appendix 8'!J54+'[3]Appendix 8'!J54</f>
        <v>5622</v>
      </c>
      <c r="H26" s="26">
        <f>'[1]Appendix 8'!L54+'[2]Appendix 8'!L54+'[3]Appendix 8'!L54</f>
        <v>0</v>
      </c>
      <c r="I26" s="26">
        <f>'[1]Appendix 8'!N54+'[2]Appendix 8'!N54+'[3]Appendix 8'!N54</f>
        <v>0</v>
      </c>
      <c r="J26" s="26">
        <f>'[3]Appendix 8'!P54</f>
        <v>8372</v>
      </c>
      <c r="K26" s="29">
        <f t="shared" si="2"/>
        <v>0</v>
      </c>
      <c r="L26" s="29">
        <f t="shared" si="3"/>
        <v>0</v>
      </c>
      <c r="M26" s="29">
        <f t="shared" si="4"/>
        <v>40.17436044018865</v>
      </c>
      <c r="N26" s="30">
        <v>45.141004862236628</v>
      </c>
    </row>
    <row r="27" spans="1:14" ht="15.5" x14ac:dyDescent="0.35">
      <c r="A27" s="20"/>
      <c r="B27" s="31">
        <f t="shared" si="1"/>
        <v>21</v>
      </c>
      <c r="C27" s="79" t="s">
        <v>30</v>
      </c>
      <c r="D27" s="26">
        <f>'[1]Appendix 8'!D55</f>
        <v>237</v>
      </c>
      <c r="E27" s="26">
        <f>'[1]Appendix 8'!F55+'[2]Appendix 8'!F55+'[3]Appendix 8'!F55</f>
        <v>2683</v>
      </c>
      <c r="F27" s="26">
        <f>'[1]Appendix 8'!H55+'[2]Appendix 8'!H55+'[3]Appendix 8'!H55</f>
        <v>0</v>
      </c>
      <c r="G27" s="26">
        <f>'[1]Appendix 8'!J55+'[2]Appendix 8'!J55+'[3]Appendix 8'!J55</f>
        <v>2719</v>
      </c>
      <c r="H27" s="26">
        <f>'[1]Appendix 8'!L55+'[2]Appendix 8'!L55+'[3]Appendix 8'!L55</f>
        <v>0</v>
      </c>
      <c r="I27" s="26">
        <f>'[1]Appendix 8'!N55+'[2]Appendix 8'!N55+'[3]Appendix 8'!N55</f>
        <v>0</v>
      </c>
      <c r="J27" s="26">
        <f>'[3]Appendix 8'!P55</f>
        <v>201</v>
      </c>
      <c r="K27" s="29">
        <f t="shared" si="2"/>
        <v>0</v>
      </c>
      <c r="L27" s="29">
        <f t="shared" si="3"/>
        <v>0</v>
      </c>
      <c r="M27" s="29">
        <f t="shared" si="4"/>
        <v>93.116438356164394</v>
      </c>
      <c r="N27" s="30">
        <v>93.453038674033152</v>
      </c>
    </row>
    <row r="28" spans="1:14" ht="15.5" x14ac:dyDescent="0.35">
      <c r="A28" s="20"/>
      <c r="B28" s="31">
        <f t="shared" si="1"/>
        <v>22</v>
      </c>
      <c r="C28" s="79" t="s">
        <v>31</v>
      </c>
      <c r="D28" s="26">
        <f>'[1]Appendix 8'!D56</f>
        <v>2339</v>
      </c>
      <c r="E28" s="26">
        <f>'[1]Appendix 8'!F56+'[2]Appendix 8'!F56+'[3]Appendix 8'!F56</f>
        <v>4279</v>
      </c>
      <c r="F28" s="26">
        <f>'[1]Appendix 8'!H56+'[2]Appendix 8'!H56+'[3]Appendix 8'!H56</f>
        <v>0</v>
      </c>
      <c r="G28" s="26">
        <f>'[1]Appendix 8'!J56+'[2]Appendix 8'!J56+'[3]Appendix 8'!J56</f>
        <v>3849</v>
      </c>
      <c r="H28" s="26">
        <f>'[1]Appendix 8'!L56+'[2]Appendix 8'!L56+'[3]Appendix 8'!L56</f>
        <v>17</v>
      </c>
      <c r="I28" s="26">
        <f>'[1]Appendix 8'!N56+'[2]Appendix 8'!N56+'[3]Appendix 8'!N56</f>
        <v>70</v>
      </c>
      <c r="J28" s="26">
        <f>'[3]Appendix 8'!P56</f>
        <v>2682</v>
      </c>
      <c r="K28" s="29">
        <f t="shared" si="2"/>
        <v>0.25687518887881533</v>
      </c>
      <c r="L28" s="29">
        <f t="shared" si="3"/>
        <v>1.0577213659715927</v>
      </c>
      <c r="M28" s="29">
        <f t="shared" si="4"/>
        <v>58.159564823209429</v>
      </c>
      <c r="N28" s="30">
        <v>63.657373970821894</v>
      </c>
    </row>
    <row r="29" spans="1:14" ht="15.5" x14ac:dyDescent="0.35">
      <c r="A29" s="20"/>
      <c r="B29" s="31">
        <f t="shared" si="1"/>
        <v>23</v>
      </c>
      <c r="C29" s="79" t="s">
        <v>113</v>
      </c>
      <c r="D29" s="26">
        <f>'[1]Appendix 8'!D57</f>
        <v>0</v>
      </c>
      <c r="E29" s="26">
        <f>'[1]Appendix 8'!F57+'[2]Appendix 8'!F57+'[3]Appendix 8'!F57</f>
        <v>0</v>
      </c>
      <c r="F29" s="26">
        <f>'[1]Appendix 8'!H57+'[2]Appendix 8'!H57+'[3]Appendix 8'!H57</f>
        <v>0</v>
      </c>
      <c r="G29" s="26">
        <f>'[1]Appendix 8'!J57+'[2]Appendix 8'!J57+'[3]Appendix 8'!J57</f>
        <v>0</v>
      </c>
      <c r="H29" s="26">
        <f>'[1]Appendix 8'!L57+'[2]Appendix 8'!L57+'[3]Appendix 8'!L57</f>
        <v>0</v>
      </c>
      <c r="I29" s="26">
        <f>'[1]Appendix 8'!N57+'[2]Appendix 8'!N57+'[3]Appendix 8'!N57</f>
        <v>0</v>
      </c>
      <c r="J29" s="26">
        <f>'[3]Appendix 8'!P57</f>
        <v>0</v>
      </c>
      <c r="K29" s="29">
        <f t="shared" si="2"/>
        <v>0</v>
      </c>
      <c r="L29" s="29">
        <f t="shared" si="3"/>
        <v>0</v>
      </c>
      <c r="M29" s="29">
        <f t="shared" si="4"/>
        <v>0</v>
      </c>
      <c r="N29" s="30">
        <v>0</v>
      </c>
    </row>
    <row r="30" spans="1:14" ht="15.5" x14ac:dyDescent="0.35">
      <c r="B30" s="31">
        <f t="shared" si="1"/>
        <v>24</v>
      </c>
      <c r="C30" s="79" t="s">
        <v>32</v>
      </c>
      <c r="D30" s="26">
        <f>'[1]Appendix 8'!D58</f>
        <v>98</v>
      </c>
      <c r="E30" s="26">
        <f>'[1]Appendix 8'!F58+'[2]Appendix 8'!F58+'[3]Appendix 8'!F58</f>
        <v>774123</v>
      </c>
      <c r="F30" s="26">
        <f>'[1]Appendix 8'!H58+'[2]Appendix 8'!H58+'[3]Appendix 8'!H58</f>
        <v>3</v>
      </c>
      <c r="G30" s="26">
        <f>'[1]Appendix 8'!J58+'[2]Appendix 8'!J58+'[3]Appendix 8'!J58</f>
        <v>774075</v>
      </c>
      <c r="H30" s="26">
        <f>'[1]Appendix 8'!L58+'[2]Appendix 8'!L58+'[3]Appendix 8'!L58</f>
        <v>52</v>
      </c>
      <c r="I30" s="26">
        <f>'[1]Appendix 8'!N58+'[2]Appendix 8'!N58+'[3]Appendix 8'!N58</f>
        <v>0</v>
      </c>
      <c r="J30" s="26">
        <f>'[3]Appendix 8'!P58</f>
        <v>94</v>
      </c>
      <c r="K30" s="29">
        <f t="shared" si="2"/>
        <v>6.7164285133056324E-3</v>
      </c>
      <c r="L30" s="29">
        <f t="shared" si="3"/>
        <v>0</v>
      </c>
      <c r="M30" s="29">
        <f t="shared" si="4"/>
        <v>99.981142335328016</v>
      </c>
      <c r="N30" s="30">
        <v>92.708333333333343</v>
      </c>
    </row>
    <row r="31" spans="1:14" ht="15.5" x14ac:dyDescent="0.35">
      <c r="B31" s="31">
        <f t="shared" si="1"/>
        <v>25</v>
      </c>
      <c r="C31" s="79" t="s">
        <v>16</v>
      </c>
      <c r="D31" s="26">
        <f>'[1]Appendix 8'!D59</f>
        <v>36</v>
      </c>
      <c r="E31" s="26">
        <f>'[1]Appendix 8'!F59+'[2]Appendix 8'!F59+'[3]Appendix 8'!F59</f>
        <v>49</v>
      </c>
      <c r="F31" s="26">
        <f>'[1]Appendix 8'!H59+'[2]Appendix 8'!H59+'[3]Appendix 8'!H59</f>
        <v>0</v>
      </c>
      <c r="G31" s="26">
        <f>'[1]Appendix 8'!J59+'[2]Appendix 8'!J59+'[3]Appendix 8'!J59</f>
        <v>48</v>
      </c>
      <c r="H31" s="26">
        <f>'[1]Appendix 8'!L59+'[2]Appendix 8'!L59+'[3]Appendix 8'!L59</f>
        <v>0</v>
      </c>
      <c r="I31" s="26">
        <f>'[1]Appendix 8'!N59+'[2]Appendix 8'!N59+'[3]Appendix 8'!N59</f>
        <v>0</v>
      </c>
      <c r="J31" s="26">
        <f>'[3]Appendix 8'!P59</f>
        <v>37</v>
      </c>
      <c r="K31" s="29">
        <f t="shared" si="2"/>
        <v>0</v>
      </c>
      <c r="L31" s="29">
        <f t="shared" si="3"/>
        <v>0</v>
      </c>
      <c r="M31" s="29">
        <f t="shared" si="4"/>
        <v>56.470588235294116</v>
      </c>
      <c r="N31" s="30">
        <v>68.965517241379317</v>
      </c>
    </row>
    <row r="32" spans="1:14" ht="16" thickBot="1" x14ac:dyDescent="0.4">
      <c r="B32" s="28"/>
      <c r="C32" s="124" t="s">
        <v>12</v>
      </c>
      <c r="D32" s="134">
        <f t="shared" ref="D32:J32" si="8">SUM(D7:D31)</f>
        <v>34535</v>
      </c>
      <c r="E32" s="134">
        <f t="shared" si="8"/>
        <v>876105</v>
      </c>
      <c r="F32" s="134">
        <f t="shared" si="8"/>
        <v>2382</v>
      </c>
      <c r="G32" s="134">
        <f t="shared" si="8"/>
        <v>875980</v>
      </c>
      <c r="H32" s="134">
        <f t="shared" si="8"/>
        <v>101</v>
      </c>
      <c r="I32" s="134">
        <f t="shared" si="8"/>
        <v>756</v>
      </c>
      <c r="J32" s="134">
        <f t="shared" si="8"/>
        <v>33803</v>
      </c>
      <c r="K32" s="135">
        <f t="shared" ref="K32" si="9">IFERROR((H32/SUM($G32:$J32))*100,0)</f>
        <v>1.1091100764297637E-2</v>
      </c>
      <c r="L32" s="135">
        <f t="shared" ref="L32" si="10">IFERROR((I32/SUM($G32:$J32))*100,0)</f>
        <v>8.3018536413950628E-2</v>
      </c>
      <c r="M32" s="136">
        <f>IFERROR((G32/SUM($G32:$J32))*100,0)</f>
        <v>96.193885618905384</v>
      </c>
      <c r="N32" s="137">
        <v>74.429157545268708</v>
      </c>
    </row>
    <row r="33" spans="2:14" x14ac:dyDescent="0.35">
      <c r="B33" s="138" t="s">
        <v>110</v>
      </c>
      <c r="C33" s="138"/>
      <c r="D33" s="138"/>
      <c r="E33" s="138"/>
      <c r="F33" s="138"/>
      <c r="G33" s="138"/>
      <c r="H33" s="138"/>
      <c r="I33" s="138"/>
      <c r="J33" s="138"/>
      <c r="K33" s="138"/>
      <c r="L33" s="138"/>
      <c r="M33" s="138"/>
      <c r="N33" s="138"/>
    </row>
    <row r="34" spans="2:14" hidden="1" x14ac:dyDescent="0.35">
      <c r="I34" s="102">
        <f>G32/J34</f>
        <v>0.96193885618905384</v>
      </c>
      <c r="J34" s="20">
        <f>G32+H32+I32+J32</f>
        <v>910640</v>
      </c>
    </row>
    <row r="35" spans="2:14" hidden="1" x14ac:dyDescent="0.35">
      <c r="C35" s="106" t="s">
        <v>119</v>
      </c>
      <c r="D35" s="107">
        <v>36651</v>
      </c>
      <c r="E35" s="107">
        <v>101271</v>
      </c>
      <c r="F35" s="107">
        <v>2741</v>
      </c>
      <c r="G35" s="107">
        <v>102678</v>
      </c>
      <c r="H35" s="107">
        <v>173</v>
      </c>
      <c r="I35" s="107">
        <v>167</v>
      </c>
      <c r="J35" s="107">
        <v>34936</v>
      </c>
      <c r="K35" s="108">
        <v>0.12540412021398437</v>
      </c>
      <c r="L35" s="108">
        <v>0.12105484436841267</v>
      </c>
      <c r="M35" s="110">
        <v>74.429157545268708</v>
      </c>
      <c r="N35" s="108"/>
    </row>
    <row r="36" spans="2:14" hidden="1" x14ac:dyDescent="0.35">
      <c r="C36" s="32" t="s">
        <v>84</v>
      </c>
      <c r="D36" s="20"/>
      <c r="E36" s="20"/>
      <c r="F36" s="20"/>
      <c r="G36" s="20"/>
      <c r="H36" s="20"/>
      <c r="I36" s="20"/>
      <c r="J36" s="20">
        <f>SUM(G35:J35)</f>
        <v>137954</v>
      </c>
    </row>
    <row r="37" spans="2:14" hidden="1" x14ac:dyDescent="0.35">
      <c r="D37" s="102">
        <f>D32/D35-1</f>
        <v>-5.7733758969741644E-2</v>
      </c>
      <c r="E37" s="102">
        <f t="shared" ref="E37:J37" si="11">E32/E35-1</f>
        <v>7.6510945877891992</v>
      </c>
      <c r="F37" s="102">
        <f t="shared" si="11"/>
        <v>-0.13097409704487417</v>
      </c>
      <c r="G37" s="102">
        <f t="shared" si="11"/>
        <v>7.5313309569722815</v>
      </c>
      <c r="H37" s="102">
        <f t="shared" si="11"/>
        <v>-0.41618497109826591</v>
      </c>
      <c r="I37" s="102">
        <f t="shared" si="11"/>
        <v>3.5269461077844309</v>
      </c>
      <c r="J37" s="102">
        <f t="shared" si="11"/>
        <v>-3.2430730478589465E-2</v>
      </c>
    </row>
    <row r="38" spans="2:14" x14ac:dyDescent="0.35">
      <c r="J38" s="20"/>
      <c r="N38" s="34"/>
    </row>
    <row r="39" spans="2:14" x14ac:dyDescent="0.35">
      <c r="D39" s="20"/>
      <c r="E39" s="20"/>
      <c r="F39" s="20"/>
      <c r="G39" s="20"/>
      <c r="H39" s="20"/>
      <c r="I39" s="20"/>
      <c r="J39" s="104"/>
    </row>
    <row r="40" spans="2:14" x14ac:dyDescent="0.35">
      <c r="E40" s="102"/>
      <c r="G40" s="20"/>
      <c r="H40" s="20"/>
      <c r="I40" s="20"/>
      <c r="J40" s="20"/>
    </row>
    <row r="41" spans="2:14" x14ac:dyDescent="0.35">
      <c r="J41" s="102"/>
      <c r="N41" s="48"/>
    </row>
    <row r="42" spans="2:14" x14ac:dyDescent="0.35">
      <c r="E42" s="20"/>
      <c r="F42" s="20"/>
      <c r="G42" s="20"/>
      <c r="H42" s="20"/>
      <c r="I42" s="20"/>
      <c r="J42" s="20"/>
    </row>
  </sheetData>
  <sheetProtection algorithmName="SHA-512" hashValue="oiKqsugEL0cllcE8OaK4AVf4IfU/8LsIFGKtFadCjEj4nyYNJRcz/Xc8vZQ6qgj5EbDyTzOGrU6O73rWbUgaFA==" saltValue="RNtDfU+S+jee+1IdJ1VToA==" spinCount="100000" sheet="1" objects="1" scenarios="1"/>
  <sortState xmlns:xlrd2="http://schemas.microsoft.com/office/spreadsheetml/2017/richdata2" ref="C8:C29">
    <sortCondition ref="C8:C29"/>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ignoredErrors>
    <ignoredError sqref="J36" formulaRange="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N42"/>
  <sheetViews>
    <sheetView showGridLines="0" tabSelected="1" topLeftCell="A16" zoomScale="59" zoomScaleNormal="59" zoomScaleSheetLayoutView="100" workbookViewId="0">
      <selection activeCell="F51" sqref="F51"/>
    </sheetView>
  </sheetViews>
  <sheetFormatPr defaultColWidth="9.1796875" defaultRowHeight="14.5" x14ac:dyDescent="0.35"/>
  <cols>
    <col min="1" max="1" width="17.1796875" style="18" customWidth="1"/>
    <col min="2" max="2" width="6.26953125" style="18" bestFit="1" customWidth="1"/>
    <col min="3" max="3" width="49.81640625" style="18" bestFit="1" customWidth="1"/>
    <col min="4" max="4" width="23.81640625" style="18" customWidth="1"/>
    <col min="5" max="5" width="22.453125" style="18" bestFit="1" customWidth="1"/>
    <col min="6" max="6" width="14.54296875" style="18" bestFit="1" customWidth="1"/>
    <col min="7" max="7" width="16" style="18" bestFit="1" customWidth="1"/>
    <col min="8" max="9" width="19.54296875" style="18" customWidth="1"/>
    <col min="10" max="10" width="19.1796875" style="18" bestFit="1" customWidth="1"/>
    <col min="11" max="11" width="20.1796875" style="18" bestFit="1" customWidth="1"/>
    <col min="12" max="12" width="20.1796875" style="18" customWidth="1"/>
    <col min="13" max="13" width="21.1796875" style="18" customWidth="1"/>
    <col min="14" max="14" width="18" style="18" customWidth="1"/>
    <col min="15" max="15" width="12.1796875" style="18" bestFit="1" customWidth="1"/>
    <col min="16" max="16" width="12.453125" style="18" customWidth="1"/>
    <col min="17" max="17" width="11.54296875" style="18" bestFit="1" customWidth="1"/>
    <col min="18" max="18" width="15.1796875" style="18" customWidth="1"/>
    <col min="19" max="19" width="19.81640625" style="18" customWidth="1"/>
    <col min="20" max="20" width="20.81640625" style="18" customWidth="1"/>
    <col min="21" max="16384" width="9.1796875" style="18"/>
  </cols>
  <sheetData>
    <row r="1" spans="1:14" ht="30.75" customHeight="1" x14ac:dyDescent="0.35">
      <c r="L1" s="18" t="s">
        <v>84</v>
      </c>
    </row>
    <row r="2" spans="1:14" ht="15" thickBot="1" x14ac:dyDescent="0.4"/>
    <row r="3" spans="1:14" ht="27" customHeight="1" thickBot="1" x14ac:dyDescent="0.4">
      <c r="B3" s="165" t="s">
        <v>139</v>
      </c>
      <c r="C3" s="166"/>
      <c r="D3" s="166"/>
      <c r="E3" s="166"/>
      <c r="F3" s="166"/>
      <c r="G3" s="166"/>
      <c r="H3" s="166"/>
      <c r="I3" s="166"/>
      <c r="J3" s="166"/>
      <c r="K3" s="166"/>
      <c r="L3" s="166"/>
      <c r="M3" s="166"/>
      <c r="N3" s="167"/>
    </row>
    <row r="4" spans="1:14" ht="66" customHeight="1" x14ac:dyDescent="0.35">
      <c r="B4" s="168" t="s">
        <v>7</v>
      </c>
      <c r="C4" s="156" t="s">
        <v>8</v>
      </c>
      <c r="D4" s="156" t="s">
        <v>9</v>
      </c>
      <c r="E4" s="156" t="s">
        <v>83</v>
      </c>
      <c r="F4" s="156" t="s">
        <v>82</v>
      </c>
      <c r="G4" s="156" t="s">
        <v>10</v>
      </c>
      <c r="H4" s="156" t="s">
        <v>79</v>
      </c>
      <c r="I4" s="156" t="s">
        <v>34</v>
      </c>
      <c r="J4" s="156" t="s">
        <v>11</v>
      </c>
      <c r="K4" s="161" t="s">
        <v>80</v>
      </c>
      <c r="L4" s="156" t="s">
        <v>67</v>
      </c>
      <c r="M4" s="164" t="s">
        <v>71</v>
      </c>
      <c r="N4" s="150"/>
    </row>
    <row r="5" spans="1:14" ht="31" x14ac:dyDescent="0.35">
      <c r="B5" s="169"/>
      <c r="C5" s="157"/>
      <c r="D5" s="157"/>
      <c r="E5" s="157"/>
      <c r="F5" s="157"/>
      <c r="G5" s="157"/>
      <c r="H5" s="157"/>
      <c r="I5" s="157"/>
      <c r="J5" s="157"/>
      <c r="K5" s="162"/>
      <c r="L5" s="157"/>
      <c r="M5" s="130" t="s">
        <v>132</v>
      </c>
      <c r="N5" s="131" t="s">
        <v>129</v>
      </c>
    </row>
    <row r="6" spans="1:14" ht="26.25" customHeight="1" thickBot="1" x14ac:dyDescent="0.4">
      <c r="B6" s="170"/>
      <c r="C6" s="158"/>
      <c r="D6" s="132">
        <v>-1</v>
      </c>
      <c r="E6" s="132">
        <v>-2</v>
      </c>
      <c r="F6" s="132">
        <v>-3</v>
      </c>
      <c r="G6" s="132">
        <v>-4</v>
      </c>
      <c r="H6" s="132">
        <v>-5</v>
      </c>
      <c r="I6" s="132">
        <v>-6</v>
      </c>
      <c r="J6" s="132">
        <v>-7</v>
      </c>
      <c r="K6" s="132">
        <v>-8</v>
      </c>
      <c r="L6" s="132">
        <v>-9</v>
      </c>
      <c r="M6" s="132">
        <v>-10</v>
      </c>
      <c r="N6" s="133">
        <v>-11</v>
      </c>
    </row>
    <row r="7" spans="1:14" ht="15.5" x14ac:dyDescent="0.35">
      <c r="A7" s="20"/>
      <c r="B7" s="27">
        <v>1</v>
      </c>
      <c r="C7" s="78" t="s">
        <v>77</v>
      </c>
      <c r="D7" s="26">
        <f>'[1]Appendix 8'!E35</f>
        <v>440042.59899999999</v>
      </c>
      <c r="E7" s="26">
        <f>'[1]Appendix 8'!G35+'[2]Appendix 8'!G35+'[3]Appendix 8'!G35</f>
        <v>665600.78700000001</v>
      </c>
      <c r="F7" s="26">
        <f>'[1]Appendix 8'!I35+'[2]Appendix 8'!I35+'[3]Appendix 8'!I35</f>
        <v>-1704.8879999999999</v>
      </c>
      <c r="G7" s="26">
        <f>'[1]Appendix 8'!K35+'[2]Appendix 8'!K35+'[3]Appendix 8'!K35</f>
        <v>672671.098</v>
      </c>
      <c r="H7" s="26">
        <f>'[1]Appendix 8'!M35+'[2]Appendix 8'!M35+'[3]Appendix 8'!M35</f>
        <v>0</v>
      </c>
      <c r="I7" s="26">
        <f>'[1]Appendix 8'!O35+'[2]Appendix 8'!O35+'[3]Appendix 8'!O35</f>
        <v>4197.1930000000002</v>
      </c>
      <c r="J7" s="26">
        <f>'[3]Appendix 8'!Q35</f>
        <v>427070.20699999999</v>
      </c>
      <c r="K7" s="29">
        <f>IFERROR((H7/SUM($G7:$J7))*100,0)</f>
        <v>0</v>
      </c>
      <c r="L7" s="29">
        <f>IFERROR((I7/SUM($G7:$J7))*100,0)</f>
        <v>0.38020170576567758</v>
      </c>
      <c r="M7" s="81">
        <f>IFERROR((G7/SUM($G7:$J7))*100,0)</f>
        <v>60.933747597232546</v>
      </c>
      <c r="N7" s="30">
        <v>56.328369522676034</v>
      </c>
    </row>
    <row r="8" spans="1:14" ht="15.5" x14ac:dyDescent="0.35">
      <c r="A8" s="20"/>
      <c r="B8" s="31">
        <f>1+B7</f>
        <v>2</v>
      </c>
      <c r="C8" s="78" t="s">
        <v>75</v>
      </c>
      <c r="D8" s="26">
        <f>'[1]Appendix 8'!E36</f>
        <v>534825.44099999999</v>
      </c>
      <c r="E8" s="26">
        <f>'[1]Appendix 8'!G36+'[2]Appendix 8'!G36+'[3]Appendix 8'!G36</f>
        <v>337756.56599999999</v>
      </c>
      <c r="F8" s="26">
        <f>'[1]Appendix 8'!I36+'[2]Appendix 8'!I36+'[3]Appendix 8'!I36</f>
        <v>2017.6840000000002</v>
      </c>
      <c r="G8" s="26">
        <f>'[1]Appendix 8'!K36+'[2]Appendix 8'!K36+'[3]Appendix 8'!K36</f>
        <v>363549.179</v>
      </c>
      <c r="H8" s="26">
        <f>'[1]Appendix 8'!M36+'[2]Appendix 8'!M36+'[3]Appendix 8'!M36</f>
        <v>0</v>
      </c>
      <c r="I8" s="26">
        <f>'[1]Appendix 8'!O36+'[2]Appendix 8'!O36+'[3]Appendix 8'!O36</f>
        <v>28600.998000000003</v>
      </c>
      <c r="J8" s="26">
        <f>'[3]Appendix 8'!Q36</f>
        <v>482449.51400000002</v>
      </c>
      <c r="K8" s="29">
        <f>IFERROR((H8/SUM($G8:$J8))*100,0)</f>
        <v>0</v>
      </c>
      <c r="L8" s="29">
        <f t="shared" ref="L8:L32" si="0">IFERROR((I8/SUM($G8:$J8))*100,0)</f>
        <v>3.2701815807067325</v>
      </c>
      <c r="M8" s="29">
        <f>IFERROR((G8/SUM($G8:$J8))*100,0)</f>
        <v>41.567494562492357</v>
      </c>
      <c r="N8" s="30">
        <v>35.281554547103632</v>
      </c>
    </row>
    <row r="9" spans="1:14" ht="15.5" x14ac:dyDescent="0.35">
      <c r="A9" s="20"/>
      <c r="B9" s="31">
        <f t="shared" ref="B9:B31" si="1">1+B8</f>
        <v>3</v>
      </c>
      <c r="C9" s="79" t="s">
        <v>76</v>
      </c>
      <c r="D9" s="26">
        <f>'[1]Appendix 8'!E37</f>
        <v>884066.2</v>
      </c>
      <c r="E9" s="26">
        <f>'[1]Appendix 8'!G37+'[2]Appendix 8'!G37+'[3]Appendix 8'!G37</f>
        <v>4531763.2010000004</v>
      </c>
      <c r="F9" s="26">
        <f>'[1]Appendix 8'!I37+'[2]Appendix 8'!I37+'[3]Appendix 8'!I37</f>
        <v>0</v>
      </c>
      <c r="G9" s="26">
        <f>'[1]Appendix 8'!K37+'[2]Appendix 8'!K37+'[3]Appendix 8'!K37</f>
        <v>4464006.409</v>
      </c>
      <c r="H9" s="26">
        <f>'[1]Appendix 8'!M37+'[2]Appendix 8'!M37+'[3]Appendix 8'!M37</f>
        <v>0</v>
      </c>
      <c r="I9" s="26">
        <f>'[1]Appendix 8'!O37+'[2]Appendix 8'!O37+'[3]Appendix 8'!O37</f>
        <v>0</v>
      </c>
      <c r="J9" s="26">
        <f>'[3]Appendix 8'!Q37</f>
        <v>951822.99399999995</v>
      </c>
      <c r="K9" s="29">
        <f t="shared" ref="K9:K32" si="2">IFERROR((H9/SUM($G9:$J9))*100,0)</f>
        <v>0</v>
      </c>
      <c r="L9" s="29">
        <f t="shared" si="0"/>
        <v>0</v>
      </c>
      <c r="M9" s="29">
        <f t="shared" ref="M9:M31" si="3">IFERROR((G9/SUM($G9:$J9))*100,0)</f>
        <v>82.42516661487241</v>
      </c>
      <c r="N9" s="30">
        <v>84.985255635984643</v>
      </c>
    </row>
    <row r="10" spans="1:14" ht="15.5" x14ac:dyDescent="0.35">
      <c r="A10" s="20"/>
      <c r="B10" s="31">
        <f t="shared" si="1"/>
        <v>4</v>
      </c>
      <c r="C10" s="79" t="s">
        <v>133</v>
      </c>
      <c r="D10" s="26">
        <f>'[1]Appendix 8'!E38</f>
        <v>240061.58199999999</v>
      </c>
      <c r="E10" s="26">
        <f>'[1]Appendix 8'!G38+'[2]Appendix 8'!G51+'[3]Appendix 8'!G51</f>
        <v>39322.737999999998</v>
      </c>
      <c r="F10" s="26">
        <f>'[1]Appendix 8'!$I$38+'[2]Appendix 8'!$I$51+'[3]Appendix 8'!$I$51</f>
        <v>0</v>
      </c>
      <c r="G10" s="26">
        <f>'[1]Appendix 8'!K$38+'[2]Appendix 8'!$K$51+'[3]Appendix 8'!$K$51</f>
        <v>120025.27799999999</v>
      </c>
      <c r="H10" s="26">
        <f>'[1]Appendix 8'!$M$38+'[2]Appendix 8'!$M$51+'[3]Appendix 8'!$M$51</f>
        <v>0</v>
      </c>
      <c r="I10" s="26">
        <f>'[1]Appendix 8'!$O$38+'[2]Appendix 8'!$O$51+'[3]Appendix 8'!$O$51</f>
        <v>149328.11000000002</v>
      </c>
      <c r="J10" s="26">
        <f>'[3]Appendix 8'!$Q$51</f>
        <v>10030.933999999999</v>
      </c>
      <c r="K10" s="29">
        <f t="shared" ref="K10" si="4">IFERROR((H10/SUM($G10:$J10))*100,0)</f>
        <v>0</v>
      </c>
      <c r="L10" s="29">
        <f t="shared" ref="L10" si="5">IFERROR((I10/SUM($G10:$J10))*100,0)</f>
        <v>53.448994177991125</v>
      </c>
      <c r="M10" s="29">
        <f t="shared" ref="M10" si="6">IFERROR((G10/SUM($G10:$J10))*100,0)</f>
        <v>42.960634705908788</v>
      </c>
      <c r="N10" s="30">
        <v>16.815937907738153</v>
      </c>
    </row>
    <row r="11" spans="1:14" ht="15.5" x14ac:dyDescent="0.35">
      <c r="A11" s="20"/>
      <c r="B11" s="31">
        <f t="shared" si="1"/>
        <v>5</v>
      </c>
      <c r="C11" s="79" t="s">
        <v>17</v>
      </c>
      <c r="D11" s="26">
        <f>'[1]Appendix 8'!E39</f>
        <v>7521.05</v>
      </c>
      <c r="E11" s="26">
        <f>'[1]Appendix 8'!G39+'[2]Appendix 8'!G38+'[3]Appendix 8'!G38</f>
        <v>161688.75599999999</v>
      </c>
      <c r="F11" s="26">
        <f>'[1]Appendix 8'!I39+'[2]Appendix 8'!I38+'[3]Appendix 8'!I38</f>
        <v>0</v>
      </c>
      <c r="G11" s="26">
        <f>'[1]Appendix 8'!K39+'[2]Appendix 8'!K38+'[3]Appendix 8'!K38</f>
        <v>162862.66600000003</v>
      </c>
      <c r="H11" s="26">
        <f>'[1]Appendix 8'!M39+'[2]Appendix 8'!M38+'[3]Appendix 8'!M38</f>
        <v>0</v>
      </c>
      <c r="I11" s="26">
        <f>'[1]Appendix 8'!O39+'[2]Appendix 8'!O38+'[3]Appendix 8'!O38</f>
        <v>0</v>
      </c>
      <c r="J11" s="26">
        <f>'[3]Appendix 8'!Q38</f>
        <v>6347.14</v>
      </c>
      <c r="K11" s="29">
        <f t="shared" si="2"/>
        <v>0</v>
      </c>
      <c r="L11" s="29">
        <f t="shared" si="0"/>
        <v>0</v>
      </c>
      <c r="M11" s="29">
        <f t="shared" si="3"/>
        <v>96.248952616847731</v>
      </c>
      <c r="N11" s="30">
        <v>93.092166675435521</v>
      </c>
    </row>
    <row r="12" spans="1:14" ht="15.5" x14ac:dyDescent="0.35">
      <c r="A12" s="20"/>
      <c r="B12" s="31">
        <f t="shared" si="1"/>
        <v>6</v>
      </c>
      <c r="C12" s="79" t="s">
        <v>18</v>
      </c>
      <c r="D12" s="26">
        <f>'[1]Appendix 8'!E40</f>
        <v>641222.06400000001</v>
      </c>
      <c r="E12" s="26">
        <f>'[1]Appendix 8'!G40+'[2]Appendix 8'!G39+'[3]Appendix 8'!G39</f>
        <v>515607.81400000001</v>
      </c>
      <c r="F12" s="26">
        <f>'[1]Appendix 8'!I40+'[2]Appendix 8'!I39+'[3]Appendix 8'!I39</f>
        <v>195299.45</v>
      </c>
      <c r="G12" s="26">
        <f>'[1]Appendix 8'!K40+'[2]Appendix 8'!K39+'[3]Appendix 8'!K39</f>
        <v>902511.402</v>
      </c>
      <c r="H12" s="26">
        <f>'[1]Appendix 8'!M40+'[2]Appendix 8'!M39+'[3]Appendix 8'!M39</f>
        <v>4969.1530000000002</v>
      </c>
      <c r="I12" s="26">
        <f>'[1]Appendix 8'!O40+'[2]Appendix 8'!O39+'[3]Appendix 8'!O39</f>
        <v>0</v>
      </c>
      <c r="J12" s="26">
        <f>'[3]Appendix 8'!Q39</f>
        <v>444648.77299999999</v>
      </c>
      <c r="K12" s="29">
        <f t="shared" si="2"/>
        <v>0.36750574794129459</v>
      </c>
      <c r="L12" s="29">
        <f t="shared" si="0"/>
        <v>0</v>
      </c>
      <c r="M12" s="29">
        <f t="shared" si="3"/>
        <v>66.747417078434964</v>
      </c>
      <c r="N12" s="30">
        <v>62.274211724538361</v>
      </c>
    </row>
    <row r="13" spans="1:14" ht="15.5" x14ac:dyDescent="0.35">
      <c r="A13" s="20"/>
      <c r="B13" s="31">
        <f t="shared" si="1"/>
        <v>7</v>
      </c>
      <c r="C13" s="79" t="s">
        <v>136</v>
      </c>
      <c r="D13" s="26" t="s">
        <v>138</v>
      </c>
      <c r="E13" s="26" t="s">
        <v>138</v>
      </c>
      <c r="F13" s="26" t="s">
        <v>138</v>
      </c>
      <c r="G13" s="26" t="s">
        <v>138</v>
      </c>
      <c r="H13" s="26" t="s">
        <v>138</v>
      </c>
      <c r="I13" s="26" t="s">
        <v>138</v>
      </c>
      <c r="J13" s="26" t="s">
        <v>138</v>
      </c>
      <c r="K13" s="29" t="s">
        <v>138</v>
      </c>
      <c r="L13" s="29" t="s">
        <v>138</v>
      </c>
      <c r="M13" s="29">
        <f t="shared" si="3"/>
        <v>0</v>
      </c>
      <c r="N13" s="30">
        <v>13.317151084934794</v>
      </c>
    </row>
    <row r="14" spans="1:14" ht="15.5" x14ac:dyDescent="0.35">
      <c r="A14" s="20"/>
      <c r="B14" s="31">
        <f t="shared" si="1"/>
        <v>8</v>
      </c>
      <c r="C14" s="79" t="s">
        <v>116</v>
      </c>
      <c r="D14" s="26">
        <f>'[1]Appendix 8'!E42</f>
        <v>58747.459000000003</v>
      </c>
      <c r="E14" s="26">
        <f>'[1]Appendix 8'!G42+'[2]Appendix 8'!G41+'[3]Appendix 8'!G41</f>
        <v>104121.754</v>
      </c>
      <c r="F14" s="26">
        <f>'[1]Appendix 8'!I42+'[2]Appendix 8'!I41+'[3]Appendix 8'!I41</f>
        <v>0</v>
      </c>
      <c r="G14" s="26">
        <f>'[1]Appendix 8'!K42+'[2]Appendix 8'!K41+'[3]Appendix 8'!K41</f>
        <v>71200.816999999995</v>
      </c>
      <c r="H14" s="26">
        <f>'[1]Appendix 8'!M42+'[2]Appendix 8'!M41+'[3]Appendix 8'!M41</f>
        <v>0</v>
      </c>
      <c r="I14" s="26">
        <f>'[1]Appendix 8'!O42+'[2]Appendix 8'!O41+'[3]Appendix 8'!O41</f>
        <v>4967.2460000000001</v>
      </c>
      <c r="J14" s="26">
        <f>'[3]Appendix 8'!Q41</f>
        <v>86701.15</v>
      </c>
      <c r="K14" s="29">
        <f t="shared" si="2"/>
        <v>0</v>
      </c>
      <c r="L14" s="29">
        <f t="shared" si="0"/>
        <v>3.049837294909751</v>
      </c>
      <c r="M14" s="29">
        <f t="shared" si="3"/>
        <v>43.716559863281226</v>
      </c>
      <c r="N14" s="30">
        <v>65.849519907771693</v>
      </c>
    </row>
    <row r="15" spans="1:14" ht="15.5" x14ac:dyDescent="0.35">
      <c r="A15" s="20"/>
      <c r="B15" s="31">
        <f t="shared" si="1"/>
        <v>9</v>
      </c>
      <c r="C15" s="79" t="s">
        <v>20</v>
      </c>
      <c r="D15" s="26">
        <f>'[1]Appendix 8'!E43</f>
        <v>3100</v>
      </c>
      <c r="E15" s="26">
        <f>'[1]Appendix 8'!G43+'[2]Appendix 8'!G42+'[3]Appendix 8'!G42</f>
        <v>547649.84100000001</v>
      </c>
      <c r="F15" s="26">
        <f>'[1]Appendix 8'!I43+'[2]Appendix 8'!I42+'[3]Appendix 8'!I42</f>
        <v>0</v>
      </c>
      <c r="G15" s="26">
        <f>'[1]Appendix 8'!K43+'[2]Appendix 8'!K42+'[3]Appendix 8'!K42</f>
        <v>547509.84100000001</v>
      </c>
      <c r="H15" s="26">
        <f>'[1]Appendix 8'!M43+'[2]Appendix 8'!M42+'[3]Appendix 8'!M42</f>
        <v>0</v>
      </c>
      <c r="I15" s="26">
        <f>'[1]Appendix 8'!O43+'[2]Appendix 8'!O42+'[3]Appendix 8'!O42</f>
        <v>0</v>
      </c>
      <c r="J15" s="26">
        <f>'[3]Appendix 8'!Q42</f>
        <v>3240</v>
      </c>
      <c r="K15" s="29">
        <f t="shared" si="2"/>
        <v>0</v>
      </c>
      <c r="L15" s="29">
        <f t="shared" si="0"/>
        <v>0</v>
      </c>
      <c r="M15" s="29">
        <f t="shared" si="3"/>
        <v>99.411711132931586</v>
      </c>
      <c r="N15" s="30">
        <v>99.426902628183129</v>
      </c>
    </row>
    <row r="16" spans="1:14" ht="15.5" x14ac:dyDescent="0.35">
      <c r="A16" s="20"/>
      <c r="B16" s="31">
        <f t="shared" si="1"/>
        <v>10</v>
      </c>
      <c r="C16" s="79" t="s">
        <v>39</v>
      </c>
      <c r="D16" s="26">
        <f>'[1]Appendix 8'!E44</f>
        <v>1077631.513</v>
      </c>
      <c r="E16" s="26">
        <f>'[1]Appendix 8'!G44+'[2]Appendix 8'!G43+'[3]Appendix 8'!G43</f>
        <v>336834.81400000001</v>
      </c>
      <c r="F16" s="26">
        <f>'[1]Appendix 8'!I44+'[2]Appendix 8'!I43+'[3]Appendix 8'!I43</f>
        <v>0</v>
      </c>
      <c r="G16" s="26">
        <f>'[1]Appendix 8'!K44+'[2]Appendix 8'!K43+'[3]Appendix 8'!K43</f>
        <v>182986.51</v>
      </c>
      <c r="H16" s="26">
        <f>'[1]Appendix 8'!M44+'[2]Appendix 8'!M43+'[3]Appendix 8'!M43</f>
        <v>0</v>
      </c>
      <c r="I16" s="26">
        <f>'[1]Appendix 8'!O44+'[2]Appendix 8'!O43+'[3]Appendix 8'!O43</f>
        <v>0</v>
      </c>
      <c r="J16" s="26">
        <f>'[3]Appendix 8'!Q43</f>
        <v>1231479.817</v>
      </c>
      <c r="K16" s="29">
        <f t="shared" si="2"/>
        <v>0</v>
      </c>
      <c r="L16" s="29">
        <f t="shared" si="0"/>
        <v>0</v>
      </c>
      <c r="M16" s="29">
        <f t="shared" si="3"/>
        <v>12.936787996084972</v>
      </c>
      <c r="N16" s="30">
        <v>11.007396827228172</v>
      </c>
    </row>
    <row r="17" spans="1:14" ht="15.5" x14ac:dyDescent="0.35">
      <c r="A17" s="20"/>
      <c r="B17" s="31">
        <f t="shared" si="1"/>
        <v>11</v>
      </c>
      <c r="C17" s="79" t="s">
        <v>22</v>
      </c>
      <c r="D17" s="26">
        <f>'[1]Appendix 8'!E45</f>
        <v>680875.22699999996</v>
      </c>
      <c r="E17" s="26">
        <f>'[1]Appendix 8'!G45+'[2]Appendix 8'!G44+'[3]Appendix 8'!G44</f>
        <v>2788239.2230000002</v>
      </c>
      <c r="F17" s="26">
        <f>'[1]Appendix 8'!I45+'[2]Appendix 8'!I44+'[3]Appendix 8'!I44</f>
        <v>0</v>
      </c>
      <c r="G17" s="26">
        <f>'[1]Appendix 8'!K45+'[2]Appendix 8'!K44+'[3]Appendix 8'!K44</f>
        <v>2862048.3570000003</v>
      </c>
      <c r="H17" s="26">
        <f>'[1]Appendix 8'!M45+'[2]Appendix 8'!M44+'[3]Appendix 8'!M44</f>
        <v>553.03899999999999</v>
      </c>
      <c r="I17" s="26">
        <f>'[1]Appendix 8'!O45+'[2]Appendix 8'!O44+'[3]Appendix 8'!O44</f>
        <v>58533.922999999995</v>
      </c>
      <c r="J17" s="26">
        <f>'[3]Appendix 8'!Q44</f>
        <v>547979.13100000005</v>
      </c>
      <c r="K17" s="29">
        <f t="shared" si="2"/>
        <v>1.5941791715750397E-2</v>
      </c>
      <c r="L17" s="29">
        <f t="shared" si="0"/>
        <v>1.6872871692082685</v>
      </c>
      <c r="M17" s="29">
        <f t="shared" si="3"/>
        <v>82.500834096148097</v>
      </c>
      <c r="N17" s="30">
        <v>81.19472930647332</v>
      </c>
    </row>
    <row r="18" spans="1:14" ht="15.5" x14ac:dyDescent="0.35">
      <c r="A18" s="20"/>
      <c r="B18" s="31">
        <f t="shared" si="1"/>
        <v>12</v>
      </c>
      <c r="C18" s="79" t="s">
        <v>23</v>
      </c>
      <c r="D18" s="26">
        <f>'[1]Appendix 8'!E46</f>
        <v>896522.51500000001</v>
      </c>
      <c r="E18" s="26">
        <f>'[1]Appendix 8'!G46+'[2]Appendix 8'!G45+'[3]Appendix 8'!G45</f>
        <v>2973811.6320000002</v>
      </c>
      <c r="F18" s="26">
        <f>'[1]Appendix 8'!I46+'[2]Appendix 8'!I45+'[3]Appendix 8'!I45</f>
        <v>4342.6680000000006</v>
      </c>
      <c r="G18" s="26">
        <f>'[1]Appendix 8'!K46+'[2]Appendix 8'!K45+'[3]Appendix 8'!K45</f>
        <v>2850151.4250000003</v>
      </c>
      <c r="H18" s="26">
        <f>'[1]Appendix 8'!M46+'[2]Appendix 8'!M45+'[3]Appendix 8'!M45</f>
        <v>0</v>
      </c>
      <c r="I18" s="26">
        <f>'[1]Appendix 8'!O46+'[2]Appendix 8'!O45+'[3]Appendix 8'!O45</f>
        <v>876.15700000000004</v>
      </c>
      <c r="J18" s="26">
        <f>'[3]Appendix 8'!Q45</f>
        <v>1023649.233</v>
      </c>
      <c r="K18" s="29">
        <f t="shared" si="2"/>
        <v>0</v>
      </c>
      <c r="L18" s="29">
        <f t="shared" si="0"/>
        <v>2.2612389157416729E-2</v>
      </c>
      <c r="M18" s="29">
        <f t="shared" si="3"/>
        <v>73.55842980158333</v>
      </c>
      <c r="N18" s="30">
        <v>77.682487937172624</v>
      </c>
    </row>
    <row r="19" spans="1:14" ht="15.5" x14ac:dyDescent="0.35">
      <c r="A19" s="20"/>
      <c r="B19" s="31">
        <f t="shared" si="1"/>
        <v>13</v>
      </c>
      <c r="C19" s="79" t="s">
        <v>14</v>
      </c>
      <c r="D19" s="26">
        <f>'[1]Appendix 8'!E47</f>
        <v>108609.54300000001</v>
      </c>
      <c r="E19" s="26">
        <f>'[1]Appendix 8'!G47+'[2]Appendix 8'!G46+'[3]Appendix 8'!G46</f>
        <v>647919.45900000003</v>
      </c>
      <c r="F19" s="26">
        <f>'[1]Appendix 8'!I47+'[2]Appendix 8'!I46+'[3]Appendix 8'!I46</f>
        <v>0</v>
      </c>
      <c r="G19" s="26">
        <f>'[1]Appendix 8'!K47+'[2]Appendix 8'!K46+'[3]Appendix 8'!K46</f>
        <v>542742.23199999996</v>
      </c>
      <c r="H19" s="26">
        <f>'[1]Appendix 8'!M47+'[2]Appendix 8'!M46+'[3]Appendix 8'!M46</f>
        <v>0</v>
      </c>
      <c r="I19" s="26">
        <f>'[1]Appendix 8'!O47+'[2]Appendix 8'!O46+'[3]Appendix 8'!O46</f>
        <v>27611.655000000002</v>
      </c>
      <c r="J19" s="26">
        <f>'[3]Appendix 8'!Q46</f>
        <v>186175.114</v>
      </c>
      <c r="K19" s="29">
        <f t="shared" si="2"/>
        <v>0</v>
      </c>
      <c r="L19" s="29">
        <f t="shared" si="0"/>
        <v>3.6497814311813812</v>
      </c>
      <c r="M19" s="29">
        <f t="shared" si="3"/>
        <v>71.741100642882031</v>
      </c>
      <c r="N19" s="30">
        <v>86.598025913554082</v>
      </c>
    </row>
    <row r="20" spans="1:14" ht="15.5" x14ac:dyDescent="0.35">
      <c r="A20" s="20"/>
      <c r="B20" s="31">
        <f t="shared" si="1"/>
        <v>14</v>
      </c>
      <c r="C20" s="80" t="s">
        <v>118</v>
      </c>
      <c r="D20" s="26">
        <f>'[1]Appendix 8'!E48</f>
        <v>53364.813999999998</v>
      </c>
      <c r="E20" s="26">
        <f>'[1]Appendix 8'!G48+'[2]Appendix 8'!G47+'[3]Appendix 8'!G47</f>
        <v>6838.6220000000003</v>
      </c>
      <c r="F20" s="26">
        <f>'[1]Appendix 8'!I48+'[2]Appendix 8'!I47+'[3]Appendix 8'!I47</f>
        <v>0</v>
      </c>
      <c r="G20" s="26">
        <f>'[1]Appendix 8'!K48+'[2]Appendix 8'!K47+'[3]Appendix 8'!K47</f>
        <v>51395.928</v>
      </c>
      <c r="H20" s="26">
        <f>'[1]Appendix 8'!M48+'[2]Appendix 8'!M47+'[3]Appendix 8'!M47</f>
        <v>0</v>
      </c>
      <c r="I20" s="26">
        <f>'[1]Appendix 8'!O48+'[2]Appendix 8'!O47+'[3]Appendix 8'!O47</f>
        <v>0</v>
      </c>
      <c r="J20" s="26">
        <f>'[3]Appendix 8'!Q47</f>
        <v>8807.5079999999998</v>
      </c>
      <c r="K20" s="29">
        <f t="shared" si="2"/>
        <v>0</v>
      </c>
      <c r="L20" s="29">
        <f t="shared" si="0"/>
        <v>0</v>
      </c>
      <c r="M20" s="29">
        <f t="shared" si="3"/>
        <v>85.370423043628278</v>
      </c>
      <c r="N20" s="30">
        <v>26.036122633852806</v>
      </c>
    </row>
    <row r="21" spans="1:14" ht="15.5" x14ac:dyDescent="0.35">
      <c r="A21" s="20"/>
      <c r="B21" s="31">
        <f t="shared" si="1"/>
        <v>15</v>
      </c>
      <c r="C21" s="80" t="s">
        <v>74</v>
      </c>
      <c r="D21" s="26">
        <f>'[1]Appendix 8'!E49</f>
        <v>325695.772</v>
      </c>
      <c r="E21" s="26">
        <f>'[1]Appendix 8'!G49+'[2]Appendix 8'!G48+'[3]Appendix 8'!G48</f>
        <v>366598.05</v>
      </c>
      <c r="F21" s="26">
        <f>'[1]Appendix 8'!I49+'[2]Appendix 8'!I48+'[3]Appendix 8'!I48</f>
        <v>0</v>
      </c>
      <c r="G21" s="26">
        <f>'[1]Appendix 8'!K49+'[2]Appendix 8'!K48+'[3]Appendix 8'!K48</f>
        <v>435889.47100000002</v>
      </c>
      <c r="H21" s="26">
        <f>'[1]Appendix 8'!M49+'[2]Appendix 8'!M48+'[3]Appendix 8'!M48</f>
        <v>311.5</v>
      </c>
      <c r="I21" s="26">
        <f>'[1]Appendix 8'!O49+'[2]Appendix 8'!O48+'[3]Appendix 8'!O48</f>
        <v>0</v>
      </c>
      <c r="J21" s="26">
        <f>'[3]Appendix 8'!Q48</f>
        <v>256092.851</v>
      </c>
      <c r="K21" s="29">
        <f t="shared" si="2"/>
        <v>4.499534592120049E-2</v>
      </c>
      <c r="L21" s="29">
        <f t="shared" si="0"/>
        <v>0</v>
      </c>
      <c r="M21" s="29">
        <f t="shared" si="3"/>
        <v>62.963073935968183</v>
      </c>
      <c r="N21" s="49">
        <v>56.483924098454139</v>
      </c>
    </row>
    <row r="22" spans="1:14" ht="15.5" x14ac:dyDescent="0.35">
      <c r="A22" s="20"/>
      <c r="B22" s="31">
        <f t="shared" si="1"/>
        <v>16</v>
      </c>
      <c r="C22" s="80" t="s">
        <v>25</v>
      </c>
      <c r="D22" s="26">
        <f>'[1]Appendix 8'!E50</f>
        <v>455444.42700000003</v>
      </c>
      <c r="E22" s="26">
        <f>'[1]Appendix 8'!G50+'[2]Appendix 8'!G49+'[3]Appendix 8'!G49</f>
        <v>515839.17300000001</v>
      </c>
      <c r="F22" s="26">
        <f>'[1]Appendix 8'!I50+'[2]Appendix 8'!I49+'[3]Appendix 8'!I49</f>
        <v>0</v>
      </c>
      <c r="G22" s="26">
        <f>'[1]Appendix 8'!K50+'[2]Appendix 8'!K49+'[3]Appendix 8'!K49</f>
        <v>492695.05</v>
      </c>
      <c r="H22" s="26">
        <f>'[1]Appendix 8'!M50+'[2]Appendix 8'!M49+'[3]Appendix 8'!M49</f>
        <v>0</v>
      </c>
      <c r="I22" s="26">
        <f>'[1]Appendix 8'!O50+'[2]Appendix 8'!O49+'[3]Appendix 8'!O49</f>
        <v>0</v>
      </c>
      <c r="J22" s="26">
        <f>'[3]Appendix 8'!Q49</f>
        <v>478588.55</v>
      </c>
      <c r="K22" s="29">
        <f t="shared" si="2"/>
        <v>0</v>
      </c>
      <c r="L22" s="29">
        <f t="shared" si="0"/>
        <v>0</v>
      </c>
      <c r="M22" s="29">
        <f t="shared" si="3"/>
        <v>50.726178224362073</v>
      </c>
      <c r="N22" s="30">
        <v>54.821836639114899</v>
      </c>
    </row>
    <row r="23" spans="1:14" ht="15.5" x14ac:dyDescent="0.35">
      <c r="A23" s="20"/>
      <c r="B23" s="31">
        <f t="shared" si="1"/>
        <v>17</v>
      </c>
      <c r="C23" s="79" t="s">
        <v>26</v>
      </c>
      <c r="D23" s="26">
        <f>'[1]Appendix 8'!E51</f>
        <v>313821.81900000002</v>
      </c>
      <c r="E23" s="26">
        <f>'[1]Appendix 8'!G51+'[2]Appendix 8'!G50+'[3]Appendix 8'!G50</f>
        <v>648713.60699999996</v>
      </c>
      <c r="F23" s="26">
        <f>'[1]Appendix 8'!I51+'[2]Appendix 8'!I50+'[3]Appendix 8'!I50</f>
        <v>0</v>
      </c>
      <c r="G23" s="26">
        <f>'[1]Appendix 8'!K51+'[2]Appendix 8'!K50+'[3]Appendix 8'!K50</f>
        <v>619028.85199999996</v>
      </c>
      <c r="H23" s="26">
        <f>'[1]Appendix 8'!M51+'[2]Appendix 8'!M50+'[3]Appendix 8'!M50</f>
        <v>0</v>
      </c>
      <c r="I23" s="26">
        <f>'[1]Appendix 8'!O51+'[2]Appendix 8'!O50+'[3]Appendix 8'!O50</f>
        <v>0</v>
      </c>
      <c r="J23" s="26">
        <f>'[3]Appendix 8'!Q50</f>
        <v>343506.57400000002</v>
      </c>
      <c r="K23" s="29">
        <f t="shared" si="2"/>
        <v>0</v>
      </c>
      <c r="L23" s="29">
        <f t="shared" si="0"/>
        <v>0</v>
      </c>
      <c r="M23" s="29">
        <f t="shared" si="3"/>
        <v>64.312318827837089</v>
      </c>
      <c r="N23" s="30">
        <v>62.373507339838021</v>
      </c>
    </row>
    <row r="24" spans="1:14" ht="15.5" x14ac:dyDescent="0.35">
      <c r="A24" s="20"/>
      <c r="B24" s="31">
        <f t="shared" si="1"/>
        <v>18</v>
      </c>
      <c r="C24" s="79" t="s">
        <v>112</v>
      </c>
      <c r="D24" s="26">
        <f>'[1]Appendix 8'!E52</f>
        <v>351196.94699999999</v>
      </c>
      <c r="E24" s="26">
        <f>'[1]Appendix 8'!G52+'[2]Appendix 8'!G52+'[3]Appendix 8'!G52</f>
        <v>447972.98800000001</v>
      </c>
      <c r="F24" s="26">
        <f>'[1]Appendix 8'!I52+'[2]Appendix 8'!I52+'[3]Appendix 8'!I52</f>
        <v>0</v>
      </c>
      <c r="G24" s="26">
        <f>'[1]Appendix 8'!K52+'[2]Appendix 8'!K52+'[3]Appendix 8'!K52</f>
        <v>484012.54299999995</v>
      </c>
      <c r="H24" s="26">
        <f>'[1]Appendix 8'!M52+'[2]Appendix 8'!M52+'[3]Appendix 8'!M52</f>
        <v>0</v>
      </c>
      <c r="I24" s="26">
        <f>'[1]Appendix 8'!O52+'[2]Appendix 8'!O52+'[3]Appendix 8'!O52</f>
        <v>14264.050999999999</v>
      </c>
      <c r="J24" s="26">
        <f>'[3]Appendix 8'!Q52</f>
        <v>300893.34299999999</v>
      </c>
      <c r="K24" s="29">
        <f t="shared" si="2"/>
        <v>0</v>
      </c>
      <c r="L24" s="29">
        <f t="shared" si="0"/>
        <v>1.7848583060501189</v>
      </c>
      <c r="M24" s="29">
        <f t="shared" si="3"/>
        <v>60.564408217973295</v>
      </c>
      <c r="N24" s="30">
        <v>66.822660226409454</v>
      </c>
    </row>
    <row r="25" spans="1:14" ht="15.5" x14ac:dyDescent="0.35">
      <c r="A25" s="20"/>
      <c r="B25" s="31">
        <f t="shared" si="1"/>
        <v>19</v>
      </c>
      <c r="C25" s="79" t="s">
        <v>109</v>
      </c>
      <c r="D25" s="26">
        <f>'[1]Appendix 8'!E53</f>
        <v>434916.103</v>
      </c>
      <c r="E25" s="26">
        <f>'[1]Appendix 8'!G53+'[2]Appendix 8'!G53+'[3]Appendix 8'!G53</f>
        <v>720119.30599999998</v>
      </c>
      <c r="F25" s="26">
        <f>'[1]Appendix 8'!I53+'[2]Appendix 8'!I53+'[3]Appendix 8'!I53</f>
        <v>-28304.959999999999</v>
      </c>
      <c r="G25" s="26">
        <f>'[1]Appendix 8'!K53+'[2]Appendix 8'!K53+'[3]Appendix 8'!K53</f>
        <v>717515.81599999999</v>
      </c>
      <c r="H25" s="26">
        <f>'[1]Appendix 8'!M53+'[2]Appendix 8'!M53+'[3]Appendix 8'!M53</f>
        <v>0</v>
      </c>
      <c r="I25" s="26">
        <f>'[1]Appendix 8'!O53+'[2]Appendix 8'!O53+'[3]Appendix 8'!O53</f>
        <v>0</v>
      </c>
      <c r="J25" s="26">
        <f>'[3]Appendix 8'!Q53</f>
        <v>409214.63199999998</v>
      </c>
      <c r="K25" s="29">
        <f t="shared" si="2"/>
        <v>0</v>
      </c>
      <c r="L25" s="29">
        <f t="shared" si="0"/>
        <v>0</v>
      </c>
      <c r="M25" s="29">
        <f t="shared" si="3"/>
        <v>63.681230703725525</v>
      </c>
      <c r="N25" s="30">
        <v>61.135060062182397</v>
      </c>
    </row>
    <row r="26" spans="1:14" ht="15.5" x14ac:dyDescent="0.35">
      <c r="A26" s="20"/>
      <c r="B26" s="31">
        <f t="shared" si="1"/>
        <v>20</v>
      </c>
      <c r="C26" s="79" t="s">
        <v>29</v>
      </c>
      <c r="D26" s="26">
        <f>'[1]Appendix 8'!E54</f>
        <v>1079373.716</v>
      </c>
      <c r="E26" s="26">
        <f>'[1]Appendix 8'!G54+'[2]Appendix 8'!G54+'[3]Appendix 8'!G54</f>
        <v>881824.45699999994</v>
      </c>
      <c r="F26" s="26">
        <f>'[1]Appendix 8'!I54+'[2]Appendix 8'!I54+'[3]Appendix 8'!I54</f>
        <v>0</v>
      </c>
      <c r="G26" s="26">
        <f>'[1]Appendix 8'!K54+'[2]Appendix 8'!K54+'[3]Appendix 8'!K54</f>
        <v>610017.80800000008</v>
      </c>
      <c r="H26" s="26">
        <f>'[1]Appendix 8'!M54+'[2]Appendix 8'!M54+'[3]Appendix 8'!M54</f>
        <v>0</v>
      </c>
      <c r="I26" s="26">
        <f>'[1]Appendix 8'!O54+'[2]Appendix 8'!O54+'[3]Appendix 8'!O54</f>
        <v>0</v>
      </c>
      <c r="J26" s="26">
        <f>'[3]Appendix 8'!Q54</f>
        <v>1351180.361</v>
      </c>
      <c r="K26" s="29">
        <f t="shared" si="2"/>
        <v>0</v>
      </c>
      <c r="L26" s="29">
        <f t="shared" si="0"/>
        <v>0</v>
      </c>
      <c r="M26" s="29">
        <f t="shared" si="3"/>
        <v>31.104343132802509</v>
      </c>
      <c r="N26" s="30">
        <v>40.381671768977043</v>
      </c>
    </row>
    <row r="27" spans="1:14" ht="15.5" x14ac:dyDescent="0.35">
      <c r="A27" s="20"/>
      <c r="B27" s="31">
        <f t="shared" si="1"/>
        <v>21</v>
      </c>
      <c r="C27" s="79" t="s">
        <v>30</v>
      </c>
      <c r="D27" s="26">
        <f>'[1]Appendix 8'!E55</f>
        <v>12408.621999999999</v>
      </c>
      <c r="E27" s="26">
        <f>'[1]Appendix 8'!G55+'[2]Appendix 8'!G55+'[3]Appendix 8'!G55</f>
        <v>162850.58799999999</v>
      </c>
      <c r="F27" s="26">
        <f>'[1]Appendix 8'!I55+'[2]Appendix 8'!I55+'[3]Appendix 8'!I55</f>
        <v>0</v>
      </c>
      <c r="G27" s="26">
        <f>'[1]Appendix 8'!K55+'[2]Appendix 8'!K55+'[3]Appendix 8'!K55</f>
        <v>167142.65900000001</v>
      </c>
      <c r="H27" s="26">
        <f>'[1]Appendix 8'!M55+'[2]Appendix 8'!M55+'[3]Appendix 8'!M55</f>
        <v>0</v>
      </c>
      <c r="I27" s="26">
        <f>'[1]Appendix 8'!O55+'[2]Appendix 8'!O55+'[3]Appendix 8'!O55</f>
        <v>0</v>
      </c>
      <c r="J27" s="26">
        <f>'[3]Appendix 8'!Q55</f>
        <v>8116.5510000000004</v>
      </c>
      <c r="K27" s="29">
        <f t="shared" si="2"/>
        <v>0</v>
      </c>
      <c r="L27" s="29">
        <f t="shared" si="0"/>
        <v>0</v>
      </c>
      <c r="M27" s="29">
        <f t="shared" si="3"/>
        <v>95.368830545339094</v>
      </c>
      <c r="N27" s="30">
        <v>92.886892207797018</v>
      </c>
    </row>
    <row r="28" spans="1:14" ht="15.5" x14ac:dyDescent="0.35">
      <c r="A28" s="20"/>
      <c r="B28" s="31">
        <f t="shared" si="1"/>
        <v>22</v>
      </c>
      <c r="C28" s="79" t="s">
        <v>31</v>
      </c>
      <c r="D28" s="26">
        <f>'[1]Appendix 8'!E56</f>
        <v>569533.73699999996</v>
      </c>
      <c r="E28" s="26">
        <f>'[1]Appendix 8'!G56+'[2]Appendix 8'!G56+'[3]Appendix 8'!G56</f>
        <v>805229.29500000004</v>
      </c>
      <c r="F28" s="26">
        <f>'[1]Appendix 8'!I56+'[2]Appendix 8'!I56+'[3]Appendix 8'!I56</f>
        <v>0</v>
      </c>
      <c r="G28" s="26">
        <f>'[1]Appendix 8'!K56+'[2]Appendix 8'!K56+'[3]Appendix 8'!K56</f>
        <v>722847.11899999995</v>
      </c>
      <c r="H28" s="26">
        <f>'[1]Appendix 8'!M56+'[2]Appendix 8'!M56+'[3]Appendix 8'!M56</f>
        <v>6697.5420000000004</v>
      </c>
      <c r="I28" s="26">
        <f>'[1]Appendix 8'!O56+'[2]Appendix 8'!O56+'[3]Appendix 8'!O56</f>
        <v>35419.517999999996</v>
      </c>
      <c r="J28" s="26">
        <f>'[3]Appendix 8'!Q56</f>
        <v>609798.85400000005</v>
      </c>
      <c r="K28" s="29">
        <f t="shared" si="2"/>
        <v>0.48717792370257895</v>
      </c>
      <c r="L28" s="29">
        <f t="shared" si="0"/>
        <v>2.5764089628383244</v>
      </c>
      <c r="M28" s="29">
        <f t="shared" si="3"/>
        <v>52.579761140551405</v>
      </c>
      <c r="N28" s="30">
        <v>40.545866219684278</v>
      </c>
    </row>
    <row r="29" spans="1:14" ht="15.5" x14ac:dyDescent="0.35">
      <c r="A29" s="20"/>
      <c r="B29" s="31">
        <f t="shared" si="1"/>
        <v>23</v>
      </c>
      <c r="C29" s="79" t="s">
        <v>113</v>
      </c>
      <c r="D29" s="26">
        <f>'[1]Appendix 8'!E57</f>
        <v>0</v>
      </c>
      <c r="E29" s="26">
        <f>'[1]Appendix 8'!G57+'[2]Appendix 8'!G57+'[3]Appendix 8'!G57</f>
        <v>0</v>
      </c>
      <c r="F29" s="26">
        <f>'[1]Appendix 8'!I57+'[2]Appendix 8'!I57+'[3]Appendix 8'!I57</f>
        <v>0</v>
      </c>
      <c r="G29" s="26">
        <f>'[1]Appendix 8'!K57+'[2]Appendix 8'!K57+'[3]Appendix 8'!K57</f>
        <v>0</v>
      </c>
      <c r="H29" s="26">
        <f>'[1]Appendix 8'!M57+'[2]Appendix 8'!M57+'[3]Appendix 8'!M57</f>
        <v>0</v>
      </c>
      <c r="I29" s="26">
        <f>'[1]Appendix 8'!O57+'[2]Appendix 8'!O57+'[3]Appendix 8'!O57</f>
        <v>0</v>
      </c>
      <c r="J29" s="26">
        <f>'[3]Appendix 8'!Q57</f>
        <v>0</v>
      </c>
      <c r="K29" s="29">
        <f t="shared" si="2"/>
        <v>0</v>
      </c>
      <c r="L29" s="29">
        <f t="shared" si="0"/>
        <v>0</v>
      </c>
      <c r="M29" s="29">
        <f t="shared" si="3"/>
        <v>0</v>
      </c>
      <c r="N29" s="30">
        <v>0</v>
      </c>
    </row>
    <row r="30" spans="1:14" ht="15.5" x14ac:dyDescent="0.35">
      <c r="A30" s="20"/>
      <c r="B30" s="31">
        <f t="shared" si="1"/>
        <v>24</v>
      </c>
      <c r="C30" s="79" t="s">
        <v>32</v>
      </c>
      <c r="D30" s="26">
        <f>'[1]Appendix 8'!E58</f>
        <v>273672.402</v>
      </c>
      <c r="E30" s="26">
        <f>'[1]Appendix 8'!G58+'[2]Appendix 8'!G58+'[3]Appendix 8'!G58</f>
        <v>189676.63800000001</v>
      </c>
      <c r="F30" s="26">
        <f>'[1]Appendix 8'!I58+'[2]Appendix 8'!I58+'[3]Appendix 8'!I58</f>
        <v>-1728.0040000000001</v>
      </c>
      <c r="G30" s="26">
        <f>'[1]Appendix 8'!K58+'[2]Appendix 8'!K58+'[3]Appendix 8'!K58</f>
        <v>121938.46400000001</v>
      </c>
      <c r="H30" s="26">
        <f>'[1]Appendix 8'!M58+'[2]Appendix 8'!M58+'[3]Appendix 8'!M58</f>
        <v>58447.445</v>
      </c>
      <c r="I30" s="26">
        <f>'[1]Appendix 8'!O58+'[2]Appendix 8'!O58+'[3]Appendix 8'!O58</f>
        <v>0</v>
      </c>
      <c r="J30" s="26">
        <f>'[3]Appendix 8'!Q58</f>
        <v>281235.125</v>
      </c>
      <c r="K30" s="29">
        <f t="shared" si="2"/>
        <v>12.661347879568243</v>
      </c>
      <c r="L30" s="29">
        <f t="shared" si="0"/>
        <v>0</v>
      </c>
      <c r="M30" s="29">
        <f t="shared" si="3"/>
        <v>26.415274655790494</v>
      </c>
      <c r="N30" s="30">
        <v>41.457278572116216</v>
      </c>
    </row>
    <row r="31" spans="1:14" ht="15.5" x14ac:dyDescent="0.35">
      <c r="B31" s="31">
        <f t="shared" si="1"/>
        <v>25</v>
      </c>
      <c r="C31" s="79" t="s">
        <v>16</v>
      </c>
      <c r="D31" s="26">
        <f>'[1]Appendix 8'!E59</f>
        <v>153567.046</v>
      </c>
      <c r="E31" s="26">
        <f>'[1]Appendix 8'!G59+'[2]Appendix 8'!G59+'[3]Appendix 8'!G59</f>
        <v>2171.154</v>
      </c>
      <c r="F31" s="26">
        <f>'[1]Appendix 8'!I59+'[2]Appendix 8'!I59+'[3]Appendix 8'!I59</f>
        <v>0</v>
      </c>
      <c r="G31" s="26">
        <f>'[1]Appendix 8'!K59+'[2]Appendix 8'!K59+'[3]Appendix 8'!K59</f>
        <v>3140.1440000000002</v>
      </c>
      <c r="H31" s="26">
        <f>'[1]Appendix 8'!M59+'[2]Appendix 8'!M59+'[3]Appendix 8'!M59</f>
        <v>0</v>
      </c>
      <c r="I31" s="26">
        <f>'[1]Appendix 8'!O59+'[2]Appendix 8'!O59+'[3]Appendix 8'!O59</f>
        <v>0</v>
      </c>
      <c r="J31" s="26">
        <f>'[3]Appendix 8'!Q59</f>
        <v>152598.05499999999</v>
      </c>
      <c r="K31" s="29">
        <f t="shared" si="2"/>
        <v>0</v>
      </c>
      <c r="L31" s="29">
        <f t="shared" si="0"/>
        <v>0</v>
      </c>
      <c r="M31" s="29">
        <f t="shared" si="3"/>
        <v>2.0162965927196836</v>
      </c>
      <c r="N31" s="30">
        <v>5.7205820225932751</v>
      </c>
    </row>
    <row r="32" spans="1:14" ht="16" thickBot="1" x14ac:dyDescent="0.4">
      <c r="B32" s="28"/>
      <c r="C32" s="124" t="s">
        <v>12</v>
      </c>
      <c r="D32" s="134">
        <f t="shared" ref="D32:J32" si="7">SUM(D7:D31)</f>
        <v>9596220.5979999993</v>
      </c>
      <c r="E32" s="134">
        <f t="shared" si="7"/>
        <v>18398150.463000003</v>
      </c>
      <c r="F32" s="134">
        <f t="shared" si="7"/>
        <v>169921.95000000004</v>
      </c>
      <c r="G32" s="134">
        <f t="shared" si="7"/>
        <v>18167889.068000004</v>
      </c>
      <c r="H32" s="134">
        <f t="shared" si="7"/>
        <v>70978.679000000004</v>
      </c>
      <c r="I32" s="134">
        <f t="shared" si="7"/>
        <v>323798.85100000002</v>
      </c>
      <c r="J32" s="134">
        <f t="shared" si="7"/>
        <v>9601626.4110000003</v>
      </c>
      <c r="K32" s="135">
        <f t="shared" si="2"/>
        <v>0.25201654796489475</v>
      </c>
      <c r="L32" s="135">
        <f t="shared" si="0"/>
        <v>1.1496786050923733</v>
      </c>
      <c r="M32" s="136">
        <f>IFERROR((G32/SUM($G32:$J32))*100,0)</f>
        <v>64.506817416628877</v>
      </c>
      <c r="N32" s="137">
        <v>65.204914803713038</v>
      </c>
    </row>
    <row r="33" spans="2:14" x14ac:dyDescent="0.35">
      <c r="B33" s="171" t="s">
        <v>135</v>
      </c>
      <c r="C33" s="171"/>
      <c r="D33" s="138"/>
      <c r="E33" s="138"/>
      <c r="F33" s="138"/>
      <c r="G33" s="138"/>
      <c r="H33" s="138"/>
      <c r="I33" s="138"/>
      <c r="J33" s="138"/>
      <c r="K33" s="138"/>
      <c r="L33" s="138"/>
      <c r="M33" s="148" t="s">
        <v>120</v>
      </c>
      <c r="N33" s="148"/>
    </row>
    <row r="34" spans="2:14" hidden="1" x14ac:dyDescent="0.35">
      <c r="I34" s="102">
        <f>G32/J34</f>
        <v>0.64506817416628881</v>
      </c>
      <c r="J34" s="20">
        <f>G32+H32+I32+J32</f>
        <v>28164293.009000003</v>
      </c>
    </row>
    <row r="35" spans="2:14" hidden="1" x14ac:dyDescent="0.35">
      <c r="C35" s="106" t="s">
        <v>119</v>
      </c>
      <c r="D35" s="107">
        <v>10639569.782999998</v>
      </c>
      <c r="E35" s="107">
        <v>18993385.238000002</v>
      </c>
      <c r="F35" s="107">
        <v>60340.534</v>
      </c>
      <c r="G35" s="107">
        <v>19361488.116</v>
      </c>
      <c r="H35" s="107">
        <v>225714.48300000001</v>
      </c>
      <c r="I35" s="107">
        <v>308526.90299999999</v>
      </c>
      <c r="J35" s="107">
        <v>9797566.125</v>
      </c>
      <c r="K35" s="108">
        <v>0.76015301849741024</v>
      </c>
      <c r="L35" s="108">
        <v>1.0390456717086589</v>
      </c>
      <c r="M35" s="110">
        <v>65.204914803713038</v>
      </c>
      <c r="N35" s="105"/>
    </row>
    <row r="36" spans="2:14" hidden="1" x14ac:dyDescent="0.35">
      <c r="C36" s="32" t="s">
        <v>84</v>
      </c>
      <c r="D36" s="20"/>
      <c r="E36" s="20"/>
      <c r="F36" s="20"/>
      <c r="G36" s="20"/>
      <c r="H36" s="20"/>
      <c r="I36" s="20"/>
      <c r="J36" s="20">
        <f>G35+H35+I35+J35</f>
        <v>29693295.627</v>
      </c>
    </row>
    <row r="37" spans="2:14" hidden="1" x14ac:dyDescent="0.35">
      <c r="D37" s="102">
        <f>D32/D35-1</f>
        <v>-9.8063099004911947E-2</v>
      </c>
      <c r="E37" s="102">
        <f t="shared" ref="E37:J37" si="8">E32/E35-1</f>
        <v>-3.133905660003744E-2</v>
      </c>
      <c r="F37" s="102">
        <f t="shared" si="8"/>
        <v>1.8160498215014145</v>
      </c>
      <c r="G37" s="102">
        <f t="shared" si="8"/>
        <v>-6.1648104776286683E-2</v>
      </c>
      <c r="H37" s="102">
        <f t="shared" si="8"/>
        <v>-0.68553777295717433</v>
      </c>
      <c r="I37" s="102">
        <f t="shared" si="8"/>
        <v>4.9499566655294425E-2</v>
      </c>
      <c r="J37" s="102">
        <f t="shared" si="8"/>
        <v>-1.9998815164924411E-2</v>
      </c>
    </row>
    <row r="38" spans="2:14" x14ac:dyDescent="0.35">
      <c r="J38" s="20"/>
      <c r="N38" s="34"/>
    </row>
    <row r="39" spans="2:14" x14ac:dyDescent="0.35">
      <c r="D39" s="20"/>
      <c r="E39" s="20"/>
      <c r="F39" s="20"/>
      <c r="G39" s="20"/>
      <c r="H39" s="20"/>
      <c r="I39" s="20"/>
      <c r="J39" s="104"/>
    </row>
    <row r="40" spans="2:14" x14ac:dyDescent="0.35">
      <c r="E40" s="102"/>
      <c r="G40" s="20"/>
      <c r="H40" s="20"/>
      <c r="I40" s="20"/>
      <c r="J40" s="20"/>
      <c r="M40" s="32" t="s">
        <v>84</v>
      </c>
    </row>
    <row r="41" spans="2:14" x14ac:dyDescent="0.35">
      <c r="F41" s="20"/>
      <c r="G41" s="20"/>
      <c r="J41" s="102"/>
      <c r="N41" s="48"/>
    </row>
    <row r="42" spans="2:14" x14ac:dyDescent="0.35">
      <c r="I42" s="32"/>
    </row>
  </sheetData>
  <sheetProtection algorithmName="SHA-512" hashValue="k93WEpzkG1/xl3jKu3gslQaTStFseevyuYrxbD1LnjbDmqgYOYqxNHqMynNJ10OhKTnEOQgiPy0cxnQw9maaMg==" saltValue="zxRO8rYn7NX0xN7Wp6cZPg==" spinCount="100000" sheet="1" objects="1" scenarios="1"/>
  <mergeCells count="15">
    <mergeCell ref="B3:N3"/>
    <mergeCell ref="B4:B6"/>
    <mergeCell ref="C4:C6"/>
    <mergeCell ref="D4:D5"/>
    <mergeCell ref="E4:E5"/>
    <mergeCell ref="F4:F5"/>
    <mergeCell ref="G4:G5"/>
    <mergeCell ref="H4:H5"/>
    <mergeCell ref="I4:I5"/>
    <mergeCell ref="J4:J5"/>
    <mergeCell ref="M33:N33"/>
    <mergeCell ref="B33:C33"/>
    <mergeCell ref="K4:K5"/>
    <mergeCell ref="L4:L5"/>
    <mergeCell ref="M4:N4"/>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C2:N52"/>
  <sheetViews>
    <sheetView zoomScale="69" workbookViewId="0">
      <selection activeCell="C3" sqref="C3:L3"/>
    </sheetView>
  </sheetViews>
  <sheetFormatPr defaultRowHeight="14.5" x14ac:dyDescent="0.35"/>
  <cols>
    <col min="4" max="4" width="59.6328125" bestFit="1" customWidth="1"/>
    <col min="5" max="5" width="10.453125" bestFit="1" customWidth="1"/>
    <col min="6" max="6" width="17.36328125" bestFit="1" customWidth="1"/>
    <col min="7" max="7" width="10.453125" bestFit="1" customWidth="1"/>
    <col min="8" max="8" width="17.36328125" bestFit="1" customWidth="1"/>
    <col min="9" max="9" width="10.453125" bestFit="1" customWidth="1"/>
    <col min="10" max="10" width="17.36328125" bestFit="1" customWidth="1"/>
    <col min="11" max="11" width="10.453125" style="51" bestFit="1" customWidth="1"/>
    <col min="12" max="12" width="17.36328125" style="51" bestFit="1" customWidth="1"/>
    <col min="13" max="13" width="10.6328125" bestFit="1" customWidth="1"/>
    <col min="14" max="14" width="17.36328125" bestFit="1" customWidth="1"/>
  </cols>
  <sheetData>
    <row r="2" spans="3:14" ht="15" thickBot="1" x14ac:dyDescent="0.4"/>
    <row r="3" spans="3:14" ht="16" thickBot="1" x14ac:dyDescent="0.4">
      <c r="C3" s="172" t="s">
        <v>91</v>
      </c>
      <c r="D3" s="173"/>
      <c r="E3" s="173"/>
      <c r="F3" s="173"/>
      <c r="G3" s="173"/>
      <c r="H3" s="173"/>
      <c r="I3" s="173"/>
      <c r="J3" s="173"/>
      <c r="K3" s="173"/>
      <c r="L3" s="174"/>
      <c r="M3" s="82"/>
      <c r="N3" s="82"/>
    </row>
    <row r="4" spans="3:14" ht="14.5" customHeight="1" x14ac:dyDescent="0.35">
      <c r="C4" s="179" t="s">
        <v>89</v>
      </c>
      <c r="D4" s="176" t="s">
        <v>8</v>
      </c>
      <c r="E4" s="175" t="s">
        <v>94</v>
      </c>
      <c r="F4" s="175"/>
      <c r="G4" s="175" t="s">
        <v>95</v>
      </c>
      <c r="H4" s="175"/>
      <c r="I4" s="175" t="s">
        <v>96</v>
      </c>
      <c r="J4" s="175"/>
      <c r="K4" s="175" t="s">
        <v>93</v>
      </c>
      <c r="L4" s="175"/>
    </row>
    <row r="5" spans="3:14" ht="14.5" customHeight="1" x14ac:dyDescent="0.35">
      <c r="C5" s="180"/>
      <c r="D5" s="177"/>
      <c r="E5" s="52" t="s">
        <v>85</v>
      </c>
      <c r="F5" s="58" t="s">
        <v>86</v>
      </c>
      <c r="G5" s="52" t="s">
        <v>85</v>
      </c>
      <c r="H5" s="58" t="s">
        <v>86</v>
      </c>
      <c r="I5" s="52" t="s">
        <v>85</v>
      </c>
      <c r="J5" s="58" t="s">
        <v>86</v>
      </c>
      <c r="K5" s="52" t="s">
        <v>85</v>
      </c>
      <c r="L5" s="58" t="s">
        <v>86</v>
      </c>
    </row>
    <row r="6" spans="3:14" ht="14.5" customHeight="1" thickBot="1" x14ac:dyDescent="0.4">
      <c r="C6" s="181"/>
      <c r="D6" s="178"/>
      <c r="E6" s="70"/>
      <c r="F6" s="71" t="s">
        <v>90</v>
      </c>
      <c r="G6" s="70"/>
      <c r="H6" s="72" t="s">
        <v>90</v>
      </c>
      <c r="I6" s="70"/>
      <c r="J6" s="72" t="s">
        <v>90</v>
      </c>
      <c r="K6" s="70"/>
      <c r="L6" s="72" t="s">
        <v>90</v>
      </c>
    </row>
    <row r="7" spans="3:14" ht="15.5" x14ac:dyDescent="0.35">
      <c r="C7" s="63">
        <v>1</v>
      </c>
      <c r="D7" s="64" t="s">
        <v>66</v>
      </c>
      <c r="E7" s="65">
        <v>0</v>
      </c>
      <c r="F7" s="65">
        <v>0</v>
      </c>
      <c r="G7" s="65">
        <v>16</v>
      </c>
      <c r="H7" s="65">
        <v>1336380</v>
      </c>
      <c r="I7" s="65">
        <v>0</v>
      </c>
      <c r="J7" s="65">
        <v>0</v>
      </c>
      <c r="K7" s="66">
        <f>SUM(E7+G7+I7)</f>
        <v>16</v>
      </c>
      <c r="L7" s="66">
        <f>F7+H7+J7</f>
        <v>1336380</v>
      </c>
    </row>
    <row r="8" spans="3:14" ht="15.5" x14ac:dyDescent="0.35">
      <c r="C8" s="54">
        <v>2</v>
      </c>
      <c r="D8" s="45" t="s">
        <v>45</v>
      </c>
      <c r="E8" s="53">
        <v>0</v>
      </c>
      <c r="F8" s="53">
        <v>0</v>
      </c>
      <c r="G8" s="53">
        <v>2</v>
      </c>
      <c r="H8" s="53">
        <v>2202802</v>
      </c>
      <c r="I8" s="53">
        <v>0</v>
      </c>
      <c r="J8" s="53">
        <v>0</v>
      </c>
      <c r="K8" s="66">
        <f t="shared" ref="K8:K43" si="0">SUM(E8+G8+I8)</f>
        <v>2</v>
      </c>
      <c r="L8" s="66">
        <f t="shared" ref="L8:L43" si="1">F8+H8+J8</f>
        <v>2202802</v>
      </c>
    </row>
    <row r="9" spans="3:14" ht="15.5" x14ac:dyDescent="0.35">
      <c r="C9" s="54">
        <v>3</v>
      </c>
      <c r="D9" s="45" t="s">
        <v>49</v>
      </c>
      <c r="E9" s="53">
        <v>0</v>
      </c>
      <c r="F9" s="53">
        <v>0</v>
      </c>
      <c r="G9" s="53">
        <v>0</v>
      </c>
      <c r="H9" s="53">
        <v>0</v>
      </c>
      <c r="I9" s="53">
        <v>4</v>
      </c>
      <c r="J9" s="53">
        <v>27032624</v>
      </c>
      <c r="K9" s="66">
        <f t="shared" si="0"/>
        <v>4</v>
      </c>
      <c r="L9" s="66">
        <f t="shared" si="1"/>
        <v>27032624</v>
      </c>
    </row>
    <row r="10" spans="3:14" ht="15.5" x14ac:dyDescent="0.35">
      <c r="C10" s="54">
        <v>4</v>
      </c>
      <c r="D10" s="45" t="s">
        <v>46</v>
      </c>
      <c r="E10" s="53">
        <v>0</v>
      </c>
      <c r="F10" s="53">
        <v>0</v>
      </c>
      <c r="G10" s="53">
        <v>0</v>
      </c>
      <c r="H10" s="53">
        <v>0</v>
      </c>
      <c r="I10" s="53">
        <v>0</v>
      </c>
      <c r="J10" s="53">
        <v>0</v>
      </c>
      <c r="K10" s="66">
        <f t="shared" si="0"/>
        <v>0</v>
      </c>
      <c r="L10" s="66">
        <f t="shared" si="1"/>
        <v>0</v>
      </c>
    </row>
    <row r="11" spans="3:14" ht="15.5" x14ac:dyDescent="0.35">
      <c r="C11" s="54">
        <v>5</v>
      </c>
      <c r="D11" s="45" t="s">
        <v>54</v>
      </c>
      <c r="E11" s="53">
        <v>13</v>
      </c>
      <c r="F11" s="53">
        <v>4855361</v>
      </c>
      <c r="G11" s="53">
        <v>2</v>
      </c>
      <c r="H11" s="53">
        <v>990000</v>
      </c>
      <c r="I11" s="53">
        <v>5</v>
      </c>
      <c r="J11" s="53">
        <v>2305000</v>
      </c>
      <c r="K11" s="66">
        <f t="shared" si="0"/>
        <v>20</v>
      </c>
      <c r="L11" s="66">
        <f t="shared" si="1"/>
        <v>8150361</v>
      </c>
    </row>
    <row r="12" spans="3:14" ht="15.5" x14ac:dyDescent="0.35">
      <c r="C12" s="54">
        <v>6</v>
      </c>
      <c r="D12" s="45" t="s">
        <v>58</v>
      </c>
      <c r="E12" s="53">
        <v>18</v>
      </c>
      <c r="F12" s="53">
        <v>13749530</v>
      </c>
      <c r="G12" s="53">
        <v>17</v>
      </c>
      <c r="H12" s="53">
        <v>8020973</v>
      </c>
      <c r="I12" s="53">
        <v>13</v>
      </c>
      <c r="J12" s="53">
        <v>6054760</v>
      </c>
      <c r="K12" s="66">
        <f t="shared" si="0"/>
        <v>48</v>
      </c>
      <c r="L12" s="66">
        <f t="shared" si="1"/>
        <v>27825263</v>
      </c>
      <c r="N12" t="s">
        <v>84</v>
      </c>
    </row>
    <row r="13" spans="3:14" ht="15.5" x14ac:dyDescent="0.35">
      <c r="C13" s="54">
        <v>7</v>
      </c>
      <c r="D13" s="45" t="s">
        <v>50</v>
      </c>
      <c r="E13" s="53">
        <v>6</v>
      </c>
      <c r="F13" s="53">
        <v>12040746</v>
      </c>
      <c r="G13" s="53">
        <v>18</v>
      </c>
      <c r="H13" s="53">
        <v>2284656</v>
      </c>
      <c r="I13" s="53">
        <v>19</v>
      </c>
      <c r="J13" s="53">
        <v>6987924</v>
      </c>
      <c r="K13" s="66">
        <f t="shared" si="0"/>
        <v>43</v>
      </c>
      <c r="L13" s="66">
        <f t="shared" si="1"/>
        <v>21313326</v>
      </c>
    </row>
    <row r="14" spans="3:14" ht="15.5" x14ac:dyDescent="0.35">
      <c r="C14" s="54">
        <v>8</v>
      </c>
      <c r="D14" s="45" t="s">
        <v>52</v>
      </c>
      <c r="E14" s="53">
        <v>0</v>
      </c>
      <c r="F14" s="53">
        <v>0</v>
      </c>
      <c r="G14" s="53">
        <v>4</v>
      </c>
      <c r="H14" s="53">
        <v>6800000</v>
      </c>
      <c r="I14" s="53">
        <v>7</v>
      </c>
      <c r="J14" s="53">
        <v>8976224</v>
      </c>
      <c r="K14" s="66">
        <f t="shared" si="0"/>
        <v>11</v>
      </c>
      <c r="L14" s="66">
        <f t="shared" si="1"/>
        <v>15776224</v>
      </c>
    </row>
    <row r="15" spans="3:14" ht="15.5" x14ac:dyDescent="0.35">
      <c r="C15" s="54">
        <v>9</v>
      </c>
      <c r="D15" s="45" t="s">
        <v>53</v>
      </c>
      <c r="E15" s="53">
        <v>0</v>
      </c>
      <c r="F15" s="53">
        <v>0</v>
      </c>
      <c r="G15" s="53">
        <v>2</v>
      </c>
      <c r="H15" s="53">
        <v>2063424</v>
      </c>
      <c r="I15" s="53">
        <v>0</v>
      </c>
      <c r="J15" s="53">
        <v>0</v>
      </c>
      <c r="K15" s="66">
        <f t="shared" si="0"/>
        <v>2</v>
      </c>
      <c r="L15" s="66">
        <f t="shared" si="1"/>
        <v>2063424</v>
      </c>
    </row>
    <row r="16" spans="3:14" ht="15.5" x14ac:dyDescent="0.35">
      <c r="C16" s="54">
        <v>10</v>
      </c>
      <c r="D16" s="45" t="s">
        <v>57</v>
      </c>
      <c r="E16" s="53">
        <v>0</v>
      </c>
      <c r="F16" s="53">
        <v>0</v>
      </c>
      <c r="G16" s="53">
        <v>0</v>
      </c>
      <c r="H16" s="53">
        <v>0</v>
      </c>
      <c r="I16" s="53">
        <v>1</v>
      </c>
      <c r="J16" s="53">
        <v>128620</v>
      </c>
      <c r="K16" s="66">
        <f t="shared" si="0"/>
        <v>1</v>
      </c>
      <c r="L16" s="66">
        <f t="shared" si="1"/>
        <v>128620</v>
      </c>
    </row>
    <row r="17" spans="3:12" ht="15.5" x14ac:dyDescent="0.35">
      <c r="C17" s="54">
        <v>11</v>
      </c>
      <c r="D17" s="45" t="s">
        <v>13</v>
      </c>
      <c r="E17" s="53">
        <v>191</v>
      </c>
      <c r="F17" s="53">
        <v>12277303</v>
      </c>
      <c r="G17" s="53">
        <v>520</v>
      </c>
      <c r="H17" s="53">
        <v>36404276</v>
      </c>
      <c r="I17" s="53">
        <v>176</v>
      </c>
      <c r="J17" s="53">
        <v>28271749</v>
      </c>
      <c r="K17" s="66">
        <f t="shared" si="0"/>
        <v>887</v>
      </c>
      <c r="L17" s="66">
        <f t="shared" si="1"/>
        <v>76953328</v>
      </c>
    </row>
    <row r="18" spans="3:12" ht="15.5" x14ac:dyDescent="0.35">
      <c r="C18" s="54">
        <v>12</v>
      </c>
      <c r="D18" s="45" t="s">
        <v>61</v>
      </c>
      <c r="E18" s="53">
        <v>13</v>
      </c>
      <c r="F18" s="53">
        <v>6128304</v>
      </c>
      <c r="G18" s="53">
        <v>16</v>
      </c>
      <c r="H18" s="53">
        <v>10003405</v>
      </c>
      <c r="I18" s="53">
        <v>5</v>
      </c>
      <c r="J18" s="53">
        <v>3325000</v>
      </c>
      <c r="K18" s="66">
        <f t="shared" si="0"/>
        <v>34</v>
      </c>
      <c r="L18" s="66">
        <f t="shared" si="1"/>
        <v>19456709</v>
      </c>
    </row>
    <row r="19" spans="3:12" ht="15.5" x14ac:dyDescent="0.35">
      <c r="C19" s="54">
        <v>13</v>
      </c>
      <c r="D19" s="45" t="s">
        <v>39</v>
      </c>
      <c r="E19" s="53">
        <v>0</v>
      </c>
      <c r="F19" s="53">
        <v>0</v>
      </c>
      <c r="G19" s="53">
        <v>2</v>
      </c>
      <c r="H19" s="53">
        <v>943080</v>
      </c>
      <c r="I19" s="53">
        <v>4</v>
      </c>
      <c r="J19" s="53">
        <v>1896234</v>
      </c>
      <c r="K19" s="66">
        <f t="shared" si="0"/>
        <v>6</v>
      </c>
      <c r="L19" s="66">
        <f t="shared" si="1"/>
        <v>2839314</v>
      </c>
    </row>
    <row r="20" spans="3:12" ht="15.5" x14ac:dyDescent="0.35">
      <c r="C20" s="54">
        <v>14</v>
      </c>
      <c r="D20" s="45" t="s">
        <v>47</v>
      </c>
      <c r="E20" s="53">
        <v>9</v>
      </c>
      <c r="F20" s="53">
        <v>3670992</v>
      </c>
      <c r="G20" s="53">
        <v>17</v>
      </c>
      <c r="H20" s="53">
        <v>3151282</v>
      </c>
      <c r="I20" s="53">
        <v>20</v>
      </c>
      <c r="J20" s="53">
        <v>3994557</v>
      </c>
      <c r="K20" s="66">
        <f t="shared" si="0"/>
        <v>46</v>
      </c>
      <c r="L20" s="66">
        <f t="shared" si="1"/>
        <v>10816831</v>
      </c>
    </row>
    <row r="21" spans="3:12" ht="15.5" x14ac:dyDescent="0.35">
      <c r="C21" s="54">
        <v>15</v>
      </c>
      <c r="D21" s="45" t="s">
        <v>60</v>
      </c>
      <c r="E21" s="53">
        <v>0</v>
      </c>
      <c r="F21" s="53">
        <v>0</v>
      </c>
      <c r="G21" s="53">
        <v>4</v>
      </c>
      <c r="H21" s="53">
        <v>2972892</v>
      </c>
      <c r="I21" s="53">
        <v>5</v>
      </c>
      <c r="J21" s="53">
        <v>6349825</v>
      </c>
      <c r="K21" s="66">
        <f t="shared" si="0"/>
        <v>9</v>
      </c>
      <c r="L21" s="66">
        <f t="shared" si="1"/>
        <v>9322717</v>
      </c>
    </row>
    <row r="22" spans="3:12" ht="15.5" x14ac:dyDescent="0.35">
      <c r="C22" s="54">
        <v>16</v>
      </c>
      <c r="D22" s="45" t="s">
        <v>41</v>
      </c>
      <c r="E22" s="53">
        <v>2</v>
      </c>
      <c r="F22" s="53">
        <v>3345572</v>
      </c>
      <c r="G22" s="53">
        <v>2</v>
      </c>
      <c r="H22" s="53">
        <v>808000</v>
      </c>
      <c r="I22" s="53">
        <v>0</v>
      </c>
      <c r="J22" s="53">
        <v>0</v>
      </c>
      <c r="K22" s="66">
        <f t="shared" si="0"/>
        <v>4</v>
      </c>
      <c r="L22" s="66">
        <f t="shared" si="1"/>
        <v>4153572</v>
      </c>
    </row>
    <row r="23" spans="3:12" ht="15.5" x14ac:dyDescent="0.35">
      <c r="C23" s="54">
        <v>17</v>
      </c>
      <c r="D23" s="45" t="s">
        <v>48</v>
      </c>
      <c r="E23" s="53">
        <v>0</v>
      </c>
      <c r="F23" s="53">
        <v>0</v>
      </c>
      <c r="G23" s="53">
        <v>0</v>
      </c>
      <c r="H23" s="53">
        <v>0</v>
      </c>
      <c r="I23" s="53">
        <v>0</v>
      </c>
      <c r="J23" s="53">
        <v>0</v>
      </c>
      <c r="K23" s="66">
        <f t="shared" si="0"/>
        <v>0</v>
      </c>
      <c r="L23" s="66">
        <f t="shared" si="1"/>
        <v>0</v>
      </c>
    </row>
    <row r="24" spans="3:12" ht="15.5" x14ac:dyDescent="0.35">
      <c r="C24" s="54">
        <v>18</v>
      </c>
      <c r="D24" s="45" t="s">
        <v>73</v>
      </c>
      <c r="E24" s="53">
        <v>0</v>
      </c>
      <c r="F24" s="53">
        <v>0</v>
      </c>
      <c r="G24" s="53">
        <v>4</v>
      </c>
      <c r="H24" s="53">
        <v>63142864</v>
      </c>
      <c r="I24" s="53">
        <v>1</v>
      </c>
      <c r="J24" s="53">
        <v>112544</v>
      </c>
      <c r="K24" s="66">
        <f t="shared" si="0"/>
        <v>5</v>
      </c>
      <c r="L24" s="66">
        <f t="shared" si="1"/>
        <v>63255408</v>
      </c>
    </row>
    <row r="25" spans="3:12" ht="15.5" x14ac:dyDescent="0.35">
      <c r="C25" s="54">
        <v>19</v>
      </c>
      <c r="D25" s="45" t="s">
        <v>72</v>
      </c>
      <c r="E25" s="53">
        <v>9267</v>
      </c>
      <c r="F25" s="53">
        <v>55155387</v>
      </c>
      <c r="G25" s="53">
        <v>7961</v>
      </c>
      <c r="H25" s="53">
        <v>48612716</v>
      </c>
      <c r="I25" s="53">
        <v>4658</v>
      </c>
      <c r="J25" s="53">
        <v>34756745</v>
      </c>
      <c r="K25" s="66">
        <f t="shared" si="0"/>
        <v>21886</v>
      </c>
      <c r="L25" s="66">
        <f t="shared" si="1"/>
        <v>138524848</v>
      </c>
    </row>
    <row r="26" spans="3:12" ht="15.5" x14ac:dyDescent="0.35">
      <c r="C26" s="54">
        <v>20</v>
      </c>
      <c r="D26" s="45" t="s">
        <v>14</v>
      </c>
      <c r="E26" s="53">
        <v>0</v>
      </c>
      <c r="F26" s="53">
        <v>0</v>
      </c>
      <c r="G26" s="53">
        <v>0</v>
      </c>
      <c r="H26" s="53">
        <v>0</v>
      </c>
      <c r="I26" s="53">
        <v>2</v>
      </c>
      <c r="J26" s="53">
        <v>900000</v>
      </c>
      <c r="K26" s="66">
        <f t="shared" si="0"/>
        <v>2</v>
      </c>
      <c r="L26" s="66">
        <f t="shared" si="1"/>
        <v>900000</v>
      </c>
    </row>
    <row r="27" spans="3:12" ht="15.5" x14ac:dyDescent="0.35">
      <c r="C27" s="54">
        <v>21</v>
      </c>
      <c r="D27" s="45" t="s">
        <v>59</v>
      </c>
      <c r="E27" s="53">
        <v>6</v>
      </c>
      <c r="F27" s="53">
        <v>2650078</v>
      </c>
      <c r="G27" s="53">
        <v>9</v>
      </c>
      <c r="H27" s="53">
        <v>2247530</v>
      </c>
      <c r="I27" s="53">
        <v>2</v>
      </c>
      <c r="J27" s="53">
        <v>4860000</v>
      </c>
      <c r="K27" s="66">
        <f t="shared" si="0"/>
        <v>17</v>
      </c>
      <c r="L27" s="66">
        <f t="shared" si="1"/>
        <v>9757608</v>
      </c>
    </row>
    <row r="28" spans="3:12" ht="15.5" x14ac:dyDescent="0.35">
      <c r="C28" s="54">
        <v>22</v>
      </c>
      <c r="D28" s="45" t="s">
        <v>38</v>
      </c>
      <c r="E28" s="53">
        <v>0</v>
      </c>
      <c r="F28" s="53">
        <v>0</v>
      </c>
      <c r="G28" s="53">
        <v>3426</v>
      </c>
      <c r="H28" s="53">
        <v>14450438</v>
      </c>
      <c r="I28" s="53">
        <v>443</v>
      </c>
      <c r="J28" s="53">
        <v>9692586</v>
      </c>
      <c r="K28" s="66">
        <f t="shared" si="0"/>
        <v>3869</v>
      </c>
      <c r="L28" s="66">
        <f t="shared" si="1"/>
        <v>24143024</v>
      </c>
    </row>
    <row r="29" spans="3:12" ht="15.5" x14ac:dyDescent="0.35">
      <c r="C29" s="54">
        <v>23</v>
      </c>
      <c r="D29" s="45" t="s">
        <v>42</v>
      </c>
      <c r="E29" s="53">
        <v>0</v>
      </c>
      <c r="F29" s="53">
        <v>0</v>
      </c>
      <c r="G29" s="53">
        <v>0</v>
      </c>
      <c r="H29" s="53">
        <v>0</v>
      </c>
      <c r="I29" s="53">
        <v>0</v>
      </c>
      <c r="J29" s="53">
        <v>0</v>
      </c>
      <c r="K29" s="66">
        <f t="shared" si="0"/>
        <v>0</v>
      </c>
      <c r="L29" s="66">
        <f t="shared" si="1"/>
        <v>0</v>
      </c>
    </row>
    <row r="30" spans="3:12" ht="15.5" x14ac:dyDescent="0.35">
      <c r="C30" s="54">
        <v>24</v>
      </c>
      <c r="D30" s="45" t="s">
        <v>69</v>
      </c>
      <c r="E30" s="53">
        <v>0</v>
      </c>
      <c r="F30" s="53">
        <v>0</v>
      </c>
      <c r="G30" s="53">
        <v>1</v>
      </c>
      <c r="H30" s="53">
        <v>270678</v>
      </c>
      <c r="I30" s="53">
        <v>6</v>
      </c>
      <c r="J30" s="53">
        <v>3328741</v>
      </c>
      <c r="K30" s="66">
        <f t="shared" si="0"/>
        <v>7</v>
      </c>
      <c r="L30" s="66">
        <f t="shared" si="1"/>
        <v>3599419</v>
      </c>
    </row>
    <row r="31" spans="3:12" ht="15.5" x14ac:dyDescent="0.35">
      <c r="C31" s="54">
        <v>25</v>
      </c>
      <c r="D31" s="45" t="s">
        <v>68</v>
      </c>
      <c r="E31" s="53">
        <v>0</v>
      </c>
      <c r="F31" s="53">
        <v>0</v>
      </c>
      <c r="G31" s="53">
        <v>17</v>
      </c>
      <c r="H31" s="53">
        <v>9327948</v>
      </c>
      <c r="I31" s="53">
        <v>0</v>
      </c>
      <c r="J31" s="53">
        <v>0</v>
      </c>
      <c r="K31" s="66">
        <f t="shared" si="0"/>
        <v>17</v>
      </c>
      <c r="L31" s="66">
        <f t="shared" si="1"/>
        <v>9327948</v>
      </c>
    </row>
    <row r="32" spans="3:12" ht="15.5" x14ac:dyDescent="0.35">
      <c r="C32" s="54">
        <v>26</v>
      </c>
      <c r="D32" s="45" t="s">
        <v>51</v>
      </c>
      <c r="E32" s="53">
        <v>2</v>
      </c>
      <c r="F32" s="53">
        <v>504050</v>
      </c>
      <c r="G32" s="53">
        <v>6</v>
      </c>
      <c r="H32" s="53">
        <v>2354864</v>
      </c>
      <c r="I32" s="53">
        <v>8</v>
      </c>
      <c r="J32" s="53">
        <v>4088900</v>
      </c>
      <c r="K32" s="66">
        <f t="shared" si="0"/>
        <v>16</v>
      </c>
      <c r="L32" s="66">
        <f t="shared" si="1"/>
        <v>6947814</v>
      </c>
    </row>
    <row r="33" spans="3:12" ht="15.5" x14ac:dyDescent="0.35">
      <c r="C33" s="54">
        <v>27</v>
      </c>
      <c r="D33" s="45" t="s">
        <v>56</v>
      </c>
      <c r="E33" s="53">
        <v>0</v>
      </c>
      <c r="F33" s="53">
        <v>0</v>
      </c>
      <c r="G33" s="53">
        <v>0</v>
      </c>
      <c r="H33" s="53">
        <v>0</v>
      </c>
      <c r="I33" s="53">
        <v>2</v>
      </c>
      <c r="J33" s="53">
        <v>268347</v>
      </c>
      <c r="K33" s="66">
        <f t="shared" si="0"/>
        <v>2</v>
      </c>
      <c r="L33" s="66">
        <f t="shared" si="1"/>
        <v>268347</v>
      </c>
    </row>
    <row r="34" spans="3:12" ht="15.5" x14ac:dyDescent="0.35">
      <c r="C34" s="54">
        <v>28</v>
      </c>
      <c r="D34" s="45" t="s">
        <v>64</v>
      </c>
      <c r="E34" s="53">
        <v>13</v>
      </c>
      <c r="F34" s="53">
        <v>8899358</v>
      </c>
      <c r="G34" s="53">
        <v>2</v>
      </c>
      <c r="H34" s="53">
        <v>3020000</v>
      </c>
      <c r="I34" s="53">
        <v>5</v>
      </c>
      <c r="J34" s="53">
        <v>829460</v>
      </c>
      <c r="K34" s="66">
        <f t="shared" si="0"/>
        <v>20</v>
      </c>
      <c r="L34" s="66">
        <f t="shared" si="1"/>
        <v>12748818</v>
      </c>
    </row>
    <row r="35" spans="3:12" ht="15.5" x14ac:dyDescent="0.35">
      <c r="C35" s="54">
        <v>29</v>
      </c>
      <c r="D35" s="45" t="s">
        <v>40</v>
      </c>
      <c r="E35" s="53">
        <v>0</v>
      </c>
      <c r="F35" s="53">
        <v>0</v>
      </c>
      <c r="G35" s="53">
        <v>226</v>
      </c>
      <c r="H35" s="53">
        <v>2180592.85</v>
      </c>
      <c r="I35" s="53">
        <v>0</v>
      </c>
      <c r="J35" s="53">
        <v>0</v>
      </c>
      <c r="K35" s="66">
        <f t="shared" si="0"/>
        <v>226</v>
      </c>
      <c r="L35" s="66">
        <f t="shared" si="1"/>
        <v>2180592.85</v>
      </c>
    </row>
    <row r="36" spans="3:12" ht="15.5" x14ac:dyDescent="0.35">
      <c r="C36" s="54">
        <v>30</v>
      </c>
      <c r="D36" s="45" t="s">
        <v>55</v>
      </c>
      <c r="E36" s="53">
        <v>58</v>
      </c>
      <c r="F36" s="53">
        <v>8504716.4399999995</v>
      </c>
      <c r="G36" s="53">
        <v>31</v>
      </c>
      <c r="H36" s="53">
        <v>8009299</v>
      </c>
      <c r="I36" s="53">
        <v>33</v>
      </c>
      <c r="J36" s="53">
        <v>28178985</v>
      </c>
      <c r="K36" s="66">
        <f t="shared" si="0"/>
        <v>122</v>
      </c>
      <c r="L36" s="66">
        <f t="shared" si="1"/>
        <v>44693000.439999998</v>
      </c>
    </row>
    <row r="37" spans="3:12" ht="15.5" x14ac:dyDescent="0.35">
      <c r="C37" s="54">
        <v>31</v>
      </c>
      <c r="D37" s="45" t="s">
        <v>15</v>
      </c>
      <c r="E37" s="53">
        <v>0</v>
      </c>
      <c r="F37" s="53">
        <v>0</v>
      </c>
      <c r="G37" s="53">
        <v>2</v>
      </c>
      <c r="H37" s="53">
        <v>1480000</v>
      </c>
      <c r="I37" s="53">
        <v>1</v>
      </c>
      <c r="J37" s="53">
        <v>680000</v>
      </c>
      <c r="K37" s="66">
        <f t="shared" si="0"/>
        <v>3</v>
      </c>
      <c r="L37" s="66">
        <f t="shared" si="1"/>
        <v>2160000</v>
      </c>
    </row>
    <row r="38" spans="3:12" ht="15.5" x14ac:dyDescent="0.35">
      <c r="C38" s="54">
        <v>32</v>
      </c>
      <c r="D38" s="45" t="s">
        <v>62</v>
      </c>
      <c r="E38" s="53">
        <v>2</v>
      </c>
      <c r="F38" s="53">
        <v>237049</v>
      </c>
      <c r="G38" s="53">
        <v>1</v>
      </c>
      <c r="H38" s="53">
        <v>609690</v>
      </c>
      <c r="I38" s="53">
        <v>0</v>
      </c>
      <c r="J38" s="53">
        <v>0</v>
      </c>
      <c r="K38" s="66">
        <f t="shared" si="0"/>
        <v>3</v>
      </c>
      <c r="L38" s="66">
        <f t="shared" si="1"/>
        <v>846739</v>
      </c>
    </row>
    <row r="39" spans="3:12" ht="15.5" x14ac:dyDescent="0.35">
      <c r="C39" s="54">
        <v>33</v>
      </c>
      <c r="D39" s="45" t="s">
        <v>44</v>
      </c>
      <c r="E39" s="53">
        <v>5</v>
      </c>
      <c r="F39" s="53">
        <v>1750000</v>
      </c>
      <c r="G39" s="53">
        <v>0</v>
      </c>
      <c r="H39" s="53">
        <v>0</v>
      </c>
      <c r="I39" s="53">
        <v>3</v>
      </c>
      <c r="J39" s="53">
        <v>1360000</v>
      </c>
      <c r="K39" s="66">
        <f t="shared" si="0"/>
        <v>8</v>
      </c>
      <c r="L39" s="66">
        <f t="shared" si="1"/>
        <v>3110000</v>
      </c>
    </row>
    <row r="40" spans="3:12" ht="15.5" x14ac:dyDescent="0.35">
      <c r="C40" s="54">
        <v>34</v>
      </c>
      <c r="D40" s="45" t="s">
        <v>16</v>
      </c>
      <c r="E40" s="53">
        <v>0</v>
      </c>
      <c r="F40" s="53">
        <v>0</v>
      </c>
      <c r="G40" s="53">
        <v>11</v>
      </c>
      <c r="H40" s="53">
        <v>2928758</v>
      </c>
      <c r="I40" s="53">
        <v>11</v>
      </c>
      <c r="J40" s="53">
        <v>5401869</v>
      </c>
      <c r="K40" s="66">
        <f t="shared" si="0"/>
        <v>22</v>
      </c>
      <c r="L40" s="66">
        <f t="shared" si="1"/>
        <v>8330627</v>
      </c>
    </row>
    <row r="41" spans="3:12" ht="15.5" x14ac:dyDescent="0.35">
      <c r="C41" s="54">
        <v>35</v>
      </c>
      <c r="D41" s="45" t="s">
        <v>63</v>
      </c>
      <c r="E41" s="53">
        <v>0</v>
      </c>
      <c r="F41" s="53">
        <v>0</v>
      </c>
      <c r="G41" s="53">
        <v>0</v>
      </c>
      <c r="H41" s="53">
        <v>0</v>
      </c>
      <c r="I41" s="53">
        <v>0</v>
      </c>
      <c r="J41" s="53">
        <v>0</v>
      </c>
      <c r="K41" s="66">
        <f t="shared" si="0"/>
        <v>0</v>
      </c>
      <c r="L41" s="66">
        <f t="shared" si="1"/>
        <v>0</v>
      </c>
    </row>
    <row r="42" spans="3:12" ht="15.5" x14ac:dyDescent="0.35">
      <c r="C42" s="54">
        <v>36</v>
      </c>
      <c r="D42" s="45" t="s">
        <v>43</v>
      </c>
      <c r="E42" s="53">
        <v>11</v>
      </c>
      <c r="F42" s="53">
        <v>4848364</v>
      </c>
      <c r="G42" s="53">
        <v>19</v>
      </c>
      <c r="H42" s="53">
        <v>8149650</v>
      </c>
      <c r="I42" s="53">
        <v>11</v>
      </c>
      <c r="J42" s="53">
        <v>4746804</v>
      </c>
      <c r="K42" s="66">
        <f t="shared" si="0"/>
        <v>41</v>
      </c>
      <c r="L42" s="66">
        <f t="shared" si="1"/>
        <v>17744818</v>
      </c>
    </row>
    <row r="43" spans="3:12" ht="15.5" x14ac:dyDescent="0.35">
      <c r="C43" s="54">
        <v>37</v>
      </c>
      <c r="D43" s="45" t="s">
        <v>65</v>
      </c>
      <c r="E43" s="53">
        <v>3</v>
      </c>
      <c r="F43" s="53">
        <v>1252800</v>
      </c>
      <c r="G43" s="53">
        <v>0</v>
      </c>
      <c r="H43" s="53">
        <v>0</v>
      </c>
      <c r="I43" s="53">
        <v>0</v>
      </c>
      <c r="J43" s="53">
        <v>0</v>
      </c>
      <c r="K43" s="66">
        <f t="shared" si="0"/>
        <v>3</v>
      </c>
      <c r="L43" s="66">
        <f t="shared" si="1"/>
        <v>1252800</v>
      </c>
    </row>
    <row r="44" spans="3:12" s="51" customFormat="1" ht="16" thickBot="1" x14ac:dyDescent="0.4">
      <c r="C44" s="55"/>
      <c r="D44" s="56" t="s">
        <v>88</v>
      </c>
      <c r="E44" s="57">
        <f>SUM(E7:E43)</f>
        <v>9619</v>
      </c>
      <c r="F44" s="57">
        <f t="shared" ref="F44:L44" si="2">SUM(F7:F43)</f>
        <v>139869610.44</v>
      </c>
      <c r="G44" s="57">
        <f t="shared" si="2"/>
        <v>12338</v>
      </c>
      <c r="H44" s="57">
        <f t="shared" si="2"/>
        <v>244766197.84999999</v>
      </c>
      <c r="I44" s="57">
        <f t="shared" si="2"/>
        <v>5445</v>
      </c>
      <c r="J44" s="57">
        <f t="shared" si="2"/>
        <v>194527498</v>
      </c>
      <c r="K44" s="57">
        <f t="shared" si="2"/>
        <v>27402</v>
      </c>
      <c r="L44" s="57">
        <f t="shared" si="2"/>
        <v>579163306.28999996</v>
      </c>
    </row>
    <row r="52" spans="10:10" x14ac:dyDescent="0.35">
      <c r="J52" t="s">
        <v>84</v>
      </c>
    </row>
  </sheetData>
  <sheetProtection algorithmName="SHA-512" hashValue="qYNCqONm6A5094++obAIYZYWswjr1vnlkJNFQWsK5gNYq9aXbvQTytimt0Bc7r42njTsezy2QKGElMzDacj0UA==" saltValue="jdCKN9l+5an80/YPfCZS6w==" spinCount="100000" sheet="1" objects="1" scenarios="1"/>
  <mergeCells count="7">
    <mergeCell ref="C3:L3"/>
    <mergeCell ref="K4:L4"/>
    <mergeCell ref="D4:D6"/>
    <mergeCell ref="C4:C6"/>
    <mergeCell ref="E4:F4"/>
    <mergeCell ref="G4:H4"/>
    <mergeCell ref="I4:J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4/26/2022 2:52:19 PM</timestamp>
  <userName>System</userName>
  <computerName>DMBURIA2020.ira.go.ke</computerName>
  <guid>{a9414e3d-b7bd-4c31-85b7-e7d792c0b360}</guid>
  <hdr>
    <r>
      <fontName>arial</fontName>
      <fontColor>000000</fontColor>
      <fontSize>14</fontSize>
      <b/>
      <text xml:space="preserve">Classification:</text>
    </r>
    <r>
      <fontName>arial</fontName>
      <fontColor>000000</fontColor>
      <fontSize>14</fontSize>
      <text xml:space="preserve"> </text>
    </r>
    <r>
      <fontName>arial</fontName>
      <fontColor>FF0000</fontColor>
      <fontSize>14</fontSize>
      <b/>
      <text xml:space="preserve">Restricted</text>
    </r>
    <r>
      <fontName>arial</fontName>
      <fontColor>000000</fontColor>
      <fontSize>14</fontSize>
      <text xml:space="preserve">
This file contains %%POLICY%% data with breach. Please handle with care.</text>
    </r>
  </hdr>
</GTBClassification>
</file>

<file path=customXml/itemProps1.xml><?xml version="1.0" encoding="utf-8"?>
<ds:datastoreItem xmlns:ds="http://schemas.openxmlformats.org/officeDocument/2006/customXml" ds:itemID="{36DF80FB-6CF1-48FF-9563-E15B102C75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Details</vt:lpstr>
      <vt:lpstr>Disclaimer</vt:lpstr>
      <vt:lpstr>Appendix 1</vt:lpstr>
      <vt:lpstr>Appendix 2</vt:lpstr>
      <vt:lpstr>Appendix 3</vt:lpstr>
      <vt:lpstr>Appendix 4</vt:lpstr>
      <vt:lpstr>Appendix 5</vt:lpstr>
      <vt:lpstr>Appendix 6 </vt:lpstr>
      <vt:lpstr>iv</vt:lpstr>
      <vt:lpstr>v</vt:lpstr>
      <vt:lpstr>vi</vt:lpstr>
      <vt:lpstr>Appendix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2023-05-22T11:42:18Z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4/26/2022 2:52:19 PM</vt:lpwstr>
  </property>
  <property fmtid="{D5CDD505-2E9C-101B-9397-08002B2CF9AE}" pid="6" name="ClassificationGUID">
    <vt:lpwstr>{a9414e3d-b7bd-4c31-85b7-e7d792c0b360}</vt:lpwstr>
  </property>
</Properties>
</file>